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福岡県様式" sheetId="78" r:id="rId7"/>
    <sheet name="【参考】数式用" sheetId="16" state="hidden" r:id="rId8"/>
    <sheet name="【参考】数式用2" sheetId="76" state="hidden" r:id="rId9"/>
  </sheets>
  <externalReferences>
    <externalReference r:id="rId10"/>
    <externalReference r:id="rId11"/>
    <externalReference r:id="rId12"/>
    <externalReference r:id="rId13"/>
  </externalReferences>
  <definedNames>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7">【参考】数式用!$A$1:$I$28</definedName>
    <definedName name="_xlnm.Print_Area" localSheetId="8">【参考】数式用2!$A$1:$C$26</definedName>
    <definedName name="_xlnm.Print_Area" localSheetId="0">はじめに!$A$1:$F$31</definedName>
    <definedName name="_xlnm.Print_Area" localSheetId="1">基本情報入力シート!$A$1:$AA$52</definedName>
    <definedName name="_xlnm.Print_Area" localSheetId="6">福岡県様式!$A$1:$H$34</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8">#REF!</definedName>
    <definedName name="www" localSheetId="0">#REF!</definedName>
    <definedName name="www" localSheetId="6">#REF!</definedName>
    <definedName name="www" localSheetId="4">#REF!</definedName>
    <definedName name="www" localSheetId="5">#REF!</definedName>
    <definedName name="www">#REF!</definedName>
    <definedName name="サービス" localSheetId="8">#REF!</definedName>
    <definedName name="サービス" localSheetId="6">#REF!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8">【参考】数式用2!$A$3:$A$26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8">#REF!</definedName>
    <definedName name="特定" localSheetId="0">#REF!</definedName>
    <definedName name="特定" localSheetId="6">#REF!</definedName>
    <definedName name="特定" localSheetId="5">#REF!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4" i="78" l="1"/>
  <c r="D30" i="78"/>
  <c r="C30" i="78" s="1"/>
  <c r="C32" i="78"/>
  <c r="C17" i="78"/>
  <c r="E30" i="78"/>
  <c r="E28" i="78"/>
  <c r="E29" i="78" s="1"/>
  <c r="D28" i="78"/>
  <c r="C28" i="78" s="1"/>
  <c r="F26" i="78"/>
  <c r="E26" i="78"/>
  <c r="D26" i="78"/>
  <c r="C26" i="78" s="1"/>
  <c r="F24" i="78"/>
  <c r="F25" i="78" s="1"/>
  <c r="E24" i="78"/>
  <c r="E25" i="78" s="1"/>
  <c r="D24" i="78"/>
  <c r="D25" i="78" s="1"/>
  <c r="C25" i="78" s="1"/>
  <c r="C14" i="78"/>
  <c r="C12" i="78"/>
  <c r="C13" i="78" s="1"/>
  <c r="C11" i="78"/>
  <c r="C10" i="78" s="1"/>
  <c r="C9" i="78"/>
  <c r="C33" i="78" l="1"/>
  <c r="C24" i="78"/>
  <c r="D29" i="78"/>
  <c r="C29" i="78"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C15" i="78" s="1"/>
  <c r="C16" i="78" s="1"/>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<sst xmlns="http://schemas.openxmlformats.org/spreadsheetml/2006/main" count="3102" uniqueCount="543">
  <si>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</si>
  <si>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</si>
  <si>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</si>
  <si>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</si>
  <si>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</si>
  <si>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</si>
  <si>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</si>
  <si>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</si>
  <si>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</si>
  <si>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</si>
  <si>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</si>
  <si>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</si>
  <si>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</si>
  <si>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</si>
  <si>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</si>
  <si>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</si>
  <si>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</si>
  <si>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</si>
  <si>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</si>
  <si>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</si>
  <si>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</si>
  <si>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</si>
  <si>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</si>
  <si>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</si>
  <si>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</si>
  <si>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</si>
  <si>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</si>
  <si>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</si>
  <si>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</si>
  <si>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</si>
  <si>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</si>
  <si>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</si>
  <si>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</si>
  <si>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</si>
  <si>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</si>
  <si>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</si>
  <si>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</si>
  <si>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</si>
  <si>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</si>
  <si>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</si>
  <si>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</si>
  <si>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</si>
  <si>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</si>
  <si>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</si>
  <si>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</si>
  <si>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</si>
  <si>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</si>
  <si>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</si>
  <si>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</si>
  <si>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</si>
  <si>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</si>
  <si>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</si>
  <si>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</si>
  <si>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</si>
  <si>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</si>
  <si>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</si>
  <si>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</si>
  <si>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</si>
  <si>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</si>
  <si>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</si>
  <si>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</si>
  <si>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</si>
  <si>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</si>
  <si>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</si>
  <si>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</si>
  <si>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</si>
  <si>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</si>
  <si>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</si>
  <si>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</si>
  <si>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</si>
  <si>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</si>
  <si>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</si>
  <si>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</si>
  <si>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</si>
  <si>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</si>
  <si>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</si>
  <si>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</si>
  <si>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</si>
  <si>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</si>
  <si>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</si>
  <si>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</si>
  <si>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</si>
  <si>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</si>
  <si>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</si>
  <si>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</si>
  <si>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</si>
  <si>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</si>
  <si>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</si>
  <si>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</si>
  <si>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</si>
  <si>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</si>
  <si>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</si>
  <si>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</si>
  <si>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</si>
  <si>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</si>
  <si>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</si>
  <si>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</si>
  <si>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</si>
  <si>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</si>
  <si>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</si>
  <si>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</si>
  <si>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</si>
  <si>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</si>
  <si>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</si>
  <si>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</si>
  <si>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</si>
  <si>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</si>
  <si>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</si>
  <si>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</si>
  <si>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</si>
  <si>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</si>
  <si>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</si>
  <si>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</si>
  <si>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</si>
  <si>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</si>
  <si>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</si>
  <si>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</si>
  <si>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</si>
  <si>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</si>
  <si>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</si>
  <si>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</si>
  <si>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</si>
  <si>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</si>
  <si>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</si>
  <si>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</si>
  <si>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</si>
  <si>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</si>
  <si>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</si>
  <si>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</si>
  <si>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</si>
  <si>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</si>
  <si>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</si>
  <si>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</si>
  <si>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</si>
  <si>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</si>
  <si>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</si>
  <si>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</si>
  <si>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</si>
  <si>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</si>
  <si>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</si>
  <si>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</si>
  <si>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</si>
  <si>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</si>
  <si>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</si>
  <si>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</si>
  <si>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</si>
  <si>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</si>
  <si>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</si>
  <si>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</si>
  <si>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</si>
  <si>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</si>
  <si>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</si>
  <si>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</si>
  <si>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</si>
  <si>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</si>
  <si>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</si>
  <si>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</si>
  <si>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</si>
  <si>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</si>
  <si>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</si>
  <si>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</si>
  <si>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</si>
  <si>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</si>
  <si>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</si>
  <si>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</si>
  <si>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</si>
  <si>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</si>
  <si>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</si>
  <si>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</si>
  <si>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</si>
  <si>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</si>
  <si>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</si>
  <si>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</si>
  <si>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</si>
  <si>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</si>
  <si>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</si>
  <si>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</si>
  <si>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</si>
  <si>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</si>
  <si>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</si>
  <si>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</si>
  <si>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</si>
  <si>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</si>
  <si>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</si>
  <si>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</si>
  <si>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</si>
  <si>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</si>
  <si>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</si>
  <si>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</si>
  <si>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</si>
  <si>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</si>
  <si>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</si>
  <si>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</si>
  <si>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</si>
  <si>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</si>
  <si>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</si>
  <si>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</si>
  <si>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</si>
  <si>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</si>
  <si>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</si>
  <si>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</si>
  <si>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</si>
  <si>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</si>
  <si>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</si>
  <si>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</si>
  <si>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</si>
  <si>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</si>
  <si>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</si>
  <si>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</si>
  <si>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</si>
  <si>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</si>
  <si>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</si>
  <si>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</si>
  <si>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</si>
  <si>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</si>
  <si>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</si>
  <si>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</si>
  <si>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</si>
  <si>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</si>
  <si>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</si>
  <si>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</si>
  <si>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</si>
  <si>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</si>
  <si>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</si>
  <si>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</si>
  <si>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</si>
  <si>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</si>
  <si>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</si>
  <si>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</si>
  <si>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</si>
  <si>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</si>
  <si>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</si>
  <si>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</si>
  <si>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</si>
  <si>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</si>
  <si>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</si>
  <si>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</si>
  <si>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</si>
  <si>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</si>
  <si>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</si>
  <si>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</si>
  <si>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</si>
  <si>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</si>
  <si>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</si>
  <si>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</si>
  <si>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</si>
  <si>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</si>
  <si>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</si>
  <si>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</si>
  <si>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</si>
  <si>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</si>
  <si>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</si>
  <si>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</si>
  <si>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</si>
  <si>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</si>
  <si>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</si>
  <si>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</si>
  <si>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</si>
  <si>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</si>
  <si>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</si>
  <si>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</si>
  <si>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</si>
  <si>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</si>
  <si>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</si>
  <si>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</si>
  <si>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</si>
  <si>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</si>
  <si>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</si>
  <si>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</si>
  <si>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</si>
  <si>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</si>
  <si>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</si>
  <si>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</si>
  <si>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</si>
  <si>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</si>
  <si>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</si>
  <si>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</si>
  <si>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</si>
  <si>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</si>
  <si>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</si>
  <si>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</si>
  <si>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</si>
  <si>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</si>
  <si>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</si>
  <si>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</si>
  <si>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</si>
  <si>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</si>
  <si>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</si>
  <si>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</si>
  <si>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</si>
  <si>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</si>
  <si>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</si>
  <si>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</si>
  <si>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</si>
  <si>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</si>
  <si>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</si>
  <si>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</si>
  <si>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</si>
  <si>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</si>
  <si>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</si>
  <si>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</si>
  <si>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</si>
  <si>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</si>
  <si>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</si>
  <si>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</si>
  <si>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</si>
  <si>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</si>
  <si>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</si>
  <si>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</si>
  <si>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</si>
  <si>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</si>
  <si>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</si>
  <si>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</si>
  <si>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</si>
  <si>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</si>
  <si>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</si>
  <si>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</si>
  <si>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</si>
  <si>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</si>
  <si>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</si>
  <si>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</si>
  <si>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</si>
  <si>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</si>
  <si>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</si>
  <si>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</si>
  <si>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</si>
  <si>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</si>
  <si>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</si>
  <si>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</si>
  <si>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</si>
  <si>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</si>
  <si>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</si>
  <si>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</si>
  <si>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</si>
  <si>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</si>
  <si>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</si>
  <si>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</si>
  <si>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</si>
  <si>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</si>
  <si>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</si>
  <si>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</si>
  <si>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</si>
  <si>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</si>
  <si>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</si>
  <si>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</si>
  <si>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</si>
  <si>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</si>
  <si>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</si>
  <si>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</si>
  <si>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</si>
  <si>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</si>
  <si>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</si>
  <si>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</si>
  <si>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</si>
  <si>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</si>
  <si>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</si>
  <si>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</si>
  <si>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</si>
  <si>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</si>
  <si>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</si>
  <si>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</si>
  <si>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</si>
  <si>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</si>
  <si>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</si>
  <si>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</si>
  <si>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</si>
  <si>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</si>
  <si>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</si>
  <si>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</si>
  <si>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</si>
  <si>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</si>
  <si>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</si>
  <si>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</si>
  <si>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</si>
  <si>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</si>
  <si>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</si>
  <si>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</si>
  <si>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</si>
  <si>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</si>
  <si>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</si>
  <si>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</si>
  <si>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</si>
  <si>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</si>
  <si>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</si>
  <si>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</si>
  <si>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</si>
  <si>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</si>
  <si>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</si>
  <si>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</si>
  <si>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</si>
  <si>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</si>
  <si>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</si>
  <si>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</si>
  <si>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</si>
  <si>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</si>
  <si>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</si>
  <si>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</si>
  <si>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</si>
  <si>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</si>
  <si>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</si>
  <si>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</si>
  <si>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</si>
  <si>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</si>
  <si>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</si>
  <si>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</si>
  <si>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</si>
  <si>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</si>
  <si>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</si>
  <si>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</si>
  <si>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</si>
  <si>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</si>
  <si>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</si>
  <si>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</si>
  <si>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</si>
  <si>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</si>
  <si>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</si>
  <si>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</si>
  <si>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</si>
  <si>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</si>
  <si>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</si>
  <si>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</si>
  <si>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</si>
  <si>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</si>
  <si>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</si>
  <si>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</si>
  <si>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</si>
  <si>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</si>
  <si>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</si>
  <si>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</si>
  <si>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</si>
  <si>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</si>
  <si>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（うち、ベースアップ等による賃金改善の
見込額）(o-2)</t>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</si>
  <si>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</si>
  <si>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</si>
  <si>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</si>
  <si>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</si>
  <si>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</si>
  <si>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</si>
  <si>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</si>
  <si>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</si>
  <si>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</si>
  <si>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</si>
  <si>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</si>
  <si>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</si>
  <si>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</si>
  <si>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</si>
  <si>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</si>
  <si>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</si>
  <si>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</si>
  <si>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</si>
  <si>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</si>
  <si>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</si>
  <si>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</si>
  <si>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</si>
  <si>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</si>
  <si>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</si>
  <si>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</si>
  <si>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</si>
  <si>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</si>
  <si>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</si>
  <si>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</si>
  <si>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</si>
  <si>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</si>
  <si>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</si>
  <si>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</si>
  <si>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</si>
  <si>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</si>
  <si>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</si>
  <si>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</si>
  <si>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</si>
  <si>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</si>
  <si>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</si>
  <si>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</si>
  <si>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</si>
  <si>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</si>
  <si>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</si>
  <si>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</si>
  <si>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</si>
  <si>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</si>
  <si>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</si>
  <si>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</si>
  <si>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</si>
  <si>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</si>
  <si>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</si>
  <si>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</si>
  <si>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</si>
  <si>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</si>
  <si>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</si>
  <si>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</si>
  <si>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</si>
  <si>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</si>
  <si>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代表取締役</t>
    <rPh sb="0" eb="2">
      <t>ダイヒョウ</t>
    </rPh>
    <rPh sb="2" eb="5">
      <t>トリシマリヤク</t>
    </rPh>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</si>
  <si>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</si>
  <si>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</si>
  <si>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</si>
  <si>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</si>
  <si>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</si>
  <si>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</si>
  <si>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</si>
  <si>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</si>
  <si>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</si>
  <si>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</si>
  <si>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</si>
  <si>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</si>
  <si>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</si>
  <si>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</si>
  <si>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</si>
  <si>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</si>
  <si>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</si>
  <si>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</si>
  <si>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t>福岡県様式</t>
    <rPh sb="0" eb="3">
      <t>フクオカケン</t>
    </rPh>
    <rPh sb="3" eb="5">
      <t>ヨウシキ</t>
    </rPh>
    <phoneticPr fontId="7"/>
  </si>
  <si>
    <t>他の指定権者等に係る加算見込額等の状況</t>
    <rPh sb="12" eb="14">
      <t>ミコミ</t>
    </rPh>
    <rPh sb="14" eb="15">
      <t>ガク</t>
    </rPh>
    <rPh sb="15" eb="16">
      <t>トウ</t>
    </rPh>
    <phoneticPr fontId="7"/>
  </si>
  <si>
    <t>１．他の指定権者等に係る加算見込額</t>
    <rPh sb="2" eb="3">
      <t>タ</t>
    </rPh>
    <rPh sb="4" eb="6">
      <t>シテイ</t>
    </rPh>
    <rPh sb="6" eb="7">
      <t>ケン</t>
    </rPh>
    <rPh sb="7" eb="8">
      <t>シャ</t>
    </rPh>
    <rPh sb="8" eb="9">
      <t>ナド</t>
    </rPh>
    <rPh sb="10" eb="11">
      <t>カカ</t>
    </rPh>
    <rPh sb="12" eb="14">
      <t>カサン</t>
    </rPh>
    <rPh sb="14" eb="16">
      <t>ミコミ</t>
    </rPh>
    <rPh sb="16" eb="17">
      <t>ガク</t>
    </rPh>
    <phoneticPr fontId="7"/>
  </si>
  <si>
    <t>加算種別</t>
    <rPh sb="0" eb="2">
      <t>カサン</t>
    </rPh>
    <rPh sb="2" eb="4">
      <t>シュベツ</t>
    </rPh>
    <phoneticPr fontId="7"/>
  </si>
  <si>
    <t>加算見込額内訳</t>
    <rPh sb="0" eb="2">
      <t>カサン</t>
    </rPh>
    <rPh sb="2" eb="4">
      <t>ミコミ</t>
    </rPh>
    <rPh sb="4" eb="5">
      <t>ガク</t>
    </rPh>
    <rPh sb="5" eb="7">
      <t>ウチワケ</t>
    </rPh>
    <phoneticPr fontId="7"/>
  </si>
  <si>
    <t>指定権者</t>
    <rPh sb="0" eb="2">
      <t>シテイ</t>
    </rPh>
    <rPh sb="2" eb="3">
      <t>ケン</t>
    </rPh>
    <rPh sb="3" eb="4">
      <t>シャ</t>
    </rPh>
    <phoneticPr fontId="7"/>
  </si>
  <si>
    <t>加算見込額</t>
    <rPh sb="0" eb="2">
      <t>カサン</t>
    </rPh>
    <rPh sb="2" eb="4">
      <t>ミコミ</t>
    </rPh>
    <rPh sb="4" eb="5">
      <t>ガク</t>
    </rPh>
    <phoneticPr fontId="7"/>
  </si>
  <si>
    <t>介護職員処遇改善加算</t>
    <rPh sb="0" eb="2">
      <t>カイゴ</t>
    </rPh>
    <rPh sb="2" eb="4">
      <t>ショクイン</t>
    </rPh>
    <rPh sb="4" eb="6">
      <t>ショグウ</t>
    </rPh>
    <rPh sb="6" eb="8">
      <t>カイゼン</t>
    </rPh>
    <rPh sb="8" eb="10">
      <t>カサン</t>
    </rPh>
    <phoneticPr fontId="7"/>
  </si>
  <si>
    <t>福岡県</t>
    <rPh sb="0" eb="3">
      <t>フクオカケン</t>
    </rPh>
    <phoneticPr fontId="7"/>
  </si>
  <si>
    <t>計</t>
    <rPh sb="0" eb="1">
      <t>ケイ</t>
    </rPh>
    <phoneticPr fontId="7"/>
  </si>
  <si>
    <t>介護職員等ベースアップ等支援加算</t>
    <rPh sb="0" eb="2">
      <t>カイゴ</t>
    </rPh>
    <rPh sb="2" eb="4">
      <t>ショクイン</t>
    </rPh>
    <rPh sb="4" eb="5">
      <t>トウ</t>
    </rPh>
    <rPh sb="11" eb="12">
      <t>トウ</t>
    </rPh>
    <rPh sb="12" eb="16">
      <t>シエンカサン</t>
    </rPh>
    <phoneticPr fontId="7"/>
  </si>
  <si>
    <t>２．他の指定権者等に係る届出事業所数</t>
    <rPh sb="2" eb="3">
      <t>タ</t>
    </rPh>
    <rPh sb="4" eb="6">
      <t>シテイ</t>
    </rPh>
    <rPh sb="6" eb="7">
      <t>ケン</t>
    </rPh>
    <rPh sb="7" eb="8">
      <t>シャ</t>
    </rPh>
    <rPh sb="8" eb="9">
      <t>ナド</t>
    </rPh>
    <rPh sb="10" eb="11">
      <t>カカ</t>
    </rPh>
    <rPh sb="12" eb="14">
      <t>トドケデ</t>
    </rPh>
    <rPh sb="14" eb="17">
      <t>ジギョウショ</t>
    </rPh>
    <rPh sb="17" eb="18">
      <t>スウ</t>
    </rPh>
    <phoneticPr fontId="7"/>
  </si>
  <si>
    <t>届出事業所数内訳</t>
    <rPh sb="0" eb="2">
      <t>トドケデ</t>
    </rPh>
    <rPh sb="2" eb="5">
      <t>ジギョウショ</t>
    </rPh>
    <rPh sb="5" eb="6">
      <t>スウ</t>
    </rPh>
    <rPh sb="6" eb="8">
      <t>ウチワケ</t>
    </rPh>
    <phoneticPr fontId="7"/>
  </si>
  <si>
    <t>合計</t>
    <rPh sb="0" eb="2">
      <t>ゴウケイ</t>
    </rPh>
    <phoneticPr fontId="7"/>
  </si>
  <si>
    <t>久留米市</t>
    <rPh sb="0" eb="4">
      <t>クルメシ</t>
    </rPh>
    <phoneticPr fontId="7"/>
  </si>
  <si>
    <t>みやま市</t>
    <rPh sb="3" eb="4">
      <t>シ</t>
    </rPh>
    <phoneticPr fontId="7"/>
  </si>
  <si>
    <t>大川市</t>
    <rPh sb="0" eb="3">
      <t>オオカワシ</t>
    </rPh>
    <phoneticPr fontId="7"/>
  </si>
  <si>
    <t>古賀市</t>
    <rPh sb="0" eb="2">
      <t>コガ</t>
    </rPh>
    <rPh sb="2" eb="3">
      <t>シ</t>
    </rPh>
    <phoneticPr fontId="7"/>
  </si>
  <si>
    <t>福岡市</t>
    <rPh sb="0" eb="3">
      <t>フクオカシ</t>
    </rPh>
    <phoneticPr fontId="7"/>
  </si>
  <si>
    <t>博多区</t>
    <rPh sb="0" eb="3">
      <t>ハカタク</t>
    </rPh>
    <phoneticPr fontId="7"/>
  </si>
  <si>
    <t>中間市</t>
    <rPh sb="0" eb="2">
      <t>ナカマ</t>
    </rPh>
    <rPh sb="2" eb="3">
      <t>シ</t>
    </rPh>
    <phoneticPr fontId="7"/>
  </si>
  <si>
    <t>福岡県庁株式会社</t>
    <rPh sb="0" eb="4">
      <t>フクオカケンチョウ</t>
    </rPh>
    <rPh sb="4" eb="8">
      <t>カブシキガイシャ</t>
    </rPh>
    <phoneticPr fontId="7"/>
  </si>
  <si>
    <t>フクオカケンチョウカブシキガイシャ</t>
    <phoneticPr fontId="7"/>
  </si>
  <si>
    <t>福岡市博多区東公園7番7号</t>
    <rPh sb="0" eb="6">
      <t>フクオカシハカタク</t>
    </rPh>
    <rPh sb="6" eb="9">
      <t>ヒガシコウエン</t>
    </rPh>
    <rPh sb="10" eb="11">
      <t>バン</t>
    </rPh>
    <rPh sb="12" eb="13">
      <t>ゴウ</t>
    </rPh>
    <phoneticPr fontId="7"/>
  </si>
  <si>
    <t>福岡県庁2階</t>
    <rPh sb="0" eb="4">
      <t>フクオカケンチョウ</t>
    </rPh>
    <rPh sb="5" eb="6">
      <t>カイ</t>
    </rPh>
    <phoneticPr fontId="7"/>
  </si>
  <si>
    <t>福岡　太郎</t>
    <rPh sb="0" eb="2">
      <t>フクオカ</t>
    </rPh>
    <rPh sb="3" eb="5">
      <t>タロウ</t>
    </rPh>
    <phoneticPr fontId="7"/>
  </si>
  <si>
    <t>ハカタ　ジロウ</t>
    <phoneticPr fontId="7"/>
  </si>
  <si>
    <t>博多　次郎</t>
    <rPh sb="0" eb="2">
      <t>ハカタ</t>
    </rPh>
    <rPh sb="3" eb="5">
      <t>ジロウ</t>
    </rPh>
    <phoneticPr fontId="7"/>
  </si>
  <si>
    <t>123-456-7890</t>
    <phoneticPr fontId="7"/>
  </si>
  <si>
    <t>012-345-6789</t>
    <phoneticPr fontId="7"/>
  </si>
  <si>
    <t>今回は不要</t>
    <rPh sb="0" eb="2">
      <t>コンカイ</t>
    </rPh>
    <rPh sb="3" eb="5">
      <t>フヨウ</t>
    </rPh>
    <phoneticPr fontId="35"/>
  </si>
  <si>
    <t>⑤ⅰ（n-1）と⑤ⅱ（o-1）の合計額は、ベースアップ等加算による「賃金改善の見込額」（(1)②の最右欄）と一致すること。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</si>
  <si>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ⅱ）その他の職員の賃金改善の見込額　(o-1)</t>
    <rPh sb="4" eb="5">
      <t>タ</t>
    </rPh>
    <rPh sb="6" eb="8">
      <t>ショクイン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</si>
</sst>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sz val="10"/>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9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0" xfId="0" applyFont="1">
      <alignment vertical="center"/>
    </xf>
    <xf numFmtId="0" fontId="0" fillId="0" borderId="0" xfId="0" applyFont="1" applyAlignment="1">
      <alignment horizontal="center" vertical="center"/>
    </xf>
    <xf numFmtId="0" fontId="0" fillId="27" borderId="147" xfId="0" applyFont="1" applyFill="1" applyBorder="1" applyAlignment="1">
      <alignment horizontal="center" vertical="center"/>
    </xf>
    <xf numFmtId="0" fontId="0" fillId="27" borderId="172" xfId="0" applyFont="1" applyFill="1" applyBorder="1" applyAlignment="1">
      <alignment horizontal="center" vertical="center"/>
    </xf>
    <xf numFmtId="38" fontId="0" fillId="27" borderId="93" xfId="34" applyFont="1" applyFill="1" applyBorder="1" applyAlignment="1">
      <alignment horizontal="center" vertical="center"/>
    </xf>
    <xf numFmtId="38" fontId="0" fillId="0" borderId="114" xfId="34" applyFont="1" applyBorder="1">
      <alignment vertical="center"/>
    </xf>
    <xf numFmtId="38" fontId="0" fillId="0" borderId="0" xfId="34" applyFont="1">
      <alignment vertical="center"/>
    </xf>
    <xf numFmtId="38" fontId="0" fillId="27" borderId="10" xfId="34" applyFont="1" applyFill="1" applyBorder="1" applyAlignment="1">
      <alignment horizontal="center" vertical="center"/>
    </xf>
    <xf numFmtId="38" fontId="0" fillId="0" borderId="96" xfId="34" applyFont="1" applyBorder="1">
      <alignment vertical="center"/>
    </xf>
    <xf numFmtId="38" fontId="0" fillId="27" borderId="52" xfId="34" applyFont="1" applyFill="1" applyBorder="1" applyAlignment="1">
      <alignment horizontal="right" vertical="center"/>
    </xf>
    <xf numFmtId="38" fontId="0" fillId="0" borderId="173" xfId="34" applyFont="1" applyBorder="1">
      <alignment vertical="center"/>
    </xf>
    <xf numFmtId="0" fontId="0" fillId="27" borderId="10" xfId="0" applyFont="1" applyFill="1" applyBorder="1" applyAlignment="1">
      <alignment horizontal="center" vertical="center"/>
    </xf>
    <xf numFmtId="38" fontId="0" fillId="0" borderId="96" xfId="0" applyNumberFormat="1" applyFont="1" applyBorder="1">
      <alignment vertical="center"/>
    </xf>
    <xf numFmtId="0" fontId="0" fillId="27" borderId="52" xfId="0" applyFont="1" applyFill="1" applyBorder="1" applyAlignment="1">
      <alignment horizontal="right" vertical="center"/>
    </xf>
    <xf numFmtId="0" fontId="0" fillId="27" borderId="115" xfId="0" applyFill="1" applyBorder="1" applyAlignment="1">
      <alignment horizontal="center" vertical="center" wrapText="1"/>
    </xf>
    <xf numFmtId="0" fontId="0" fillId="27" borderId="93" xfId="0" applyFill="1" applyBorder="1" applyAlignment="1">
      <alignment horizontal="center" vertical="center"/>
    </xf>
    <xf numFmtId="0" fontId="0" fillId="27" borderId="114" xfId="0" applyFill="1" applyBorder="1" applyAlignment="1">
      <alignment horizontal="center" vertical="center"/>
    </xf>
    <xf numFmtId="0" fontId="0" fillId="27" borderId="10" xfId="0" applyFill="1" applyBorder="1" applyAlignment="1">
      <alignment horizontal="center" vertical="center"/>
    </xf>
    <xf numFmtId="38" fontId="0" fillId="0" borderId="10" xfId="34" applyFont="1" applyBorder="1" applyAlignment="1">
      <alignment vertical="center"/>
    </xf>
    <xf numFmtId="38" fontId="0" fillId="0" borderId="23" xfId="34" applyFont="1" applyBorder="1" applyAlignment="1">
      <alignment vertical="center"/>
    </xf>
    <xf numFmtId="0" fontId="0" fillId="27" borderId="53" xfId="0" applyFill="1" applyBorder="1" applyAlignment="1">
      <alignment horizontal="right" vertical="center"/>
    </xf>
    <xf numFmtId="38" fontId="0" fillId="0" borderId="29" xfId="34" applyFont="1" applyBorder="1" applyAlignment="1">
      <alignment vertical="center"/>
    </xf>
    <xf numFmtId="38" fontId="0" fillId="0" borderId="27" xfId="34" applyFont="1" applyBorder="1" applyAlignment="1">
      <alignment vertical="center"/>
    </xf>
    <xf numFmtId="0" fontId="0" fillId="27" borderId="97" xfId="0" applyFill="1" applyBorder="1" applyAlignment="1">
      <alignment horizontal="center" vertical="center"/>
    </xf>
    <xf numFmtId="0" fontId="0" fillId="27" borderId="22" xfId="0" applyFill="1" applyBorder="1" applyAlignment="1">
      <alignment horizontal="center" vertical="center"/>
    </xf>
    <xf numFmtId="0" fontId="0" fillId="0" borderId="0" xfId="0" applyFill="1" applyBorder="1" applyAlignment="1">
      <alignment horizontal="center" vertical="center"/>
    </xf>
    <xf numFmtId="38" fontId="0" fillId="0" borderId="10" xfId="34" applyFont="1" applyBorder="1">
      <alignment vertical="center"/>
    </xf>
    <xf numFmtId="38" fontId="0" fillId="0" borderId="23" xfId="34" applyFont="1" applyBorder="1">
      <alignment vertical="center"/>
    </xf>
    <xf numFmtId="38" fontId="0" fillId="0" borderId="0" xfId="34" applyFont="1" applyBorder="1">
      <alignment vertical="center"/>
    </xf>
    <xf numFmtId="38" fontId="0" fillId="0" borderId="29" xfId="34" applyFont="1" applyBorder="1">
      <alignment vertical="center"/>
    </xf>
    <xf numFmtId="38" fontId="0" fillId="0" borderId="27" xfId="34" applyFont="1" applyBorder="1">
      <alignment vertical="center"/>
    </xf>
    <xf numFmtId="0" fontId="0" fillId="0" borderId="10" xfId="0" applyFont="1" applyFill="1" applyBorder="1" applyAlignment="1">
      <alignment horizontal="center" vertical="center" wrapText="1"/>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wrapText="1"/>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0" fillId="27" borderId="174" xfId="0" applyFill="1" applyBorder="1" applyAlignment="1">
      <alignment horizontal="center" vertical="center"/>
    </xf>
    <xf numFmtId="0" fontId="0" fillId="27" borderId="31" xfId="0" applyFill="1" applyBorder="1" applyAlignment="1">
      <alignment horizontal="center" vertical="center"/>
    </xf>
    <xf numFmtId="0" fontId="0" fillId="27" borderId="32" xfId="0" applyFill="1" applyBorder="1" applyAlignment="1">
      <alignment horizontal="center" vertical="center"/>
    </xf>
    <xf numFmtId="0" fontId="108" fillId="27" borderId="35" xfId="0" applyFont="1" applyFill="1" applyBorder="1" applyAlignment="1">
      <alignment horizontal="center" vertical="center" wrapText="1"/>
    </xf>
    <xf numFmtId="0" fontId="108" fillId="27" borderId="107" xfId="0" applyFont="1" applyFill="1" applyBorder="1" applyAlignment="1">
      <alignment horizontal="center" vertical="center" wrapText="1"/>
    </xf>
    <xf numFmtId="0" fontId="108" fillId="27" borderId="44" xfId="0" applyFont="1" applyFill="1" applyBorder="1" applyAlignment="1">
      <alignment horizontal="center" vertical="center" wrapText="1"/>
    </xf>
    <xf numFmtId="0" fontId="41" fillId="0" borderId="0" xfId="0" applyFont="1" applyFill="1" applyAlignment="1">
      <alignment horizontal="center" vertical="center"/>
    </xf>
    <xf numFmtId="0" fontId="0" fillId="27" borderId="170" xfId="0" applyFont="1" applyFill="1" applyBorder="1" applyAlignment="1">
      <alignment horizontal="center" vertical="center"/>
    </xf>
    <xf numFmtId="0" fontId="0" fillId="27" borderId="171" xfId="0" applyFont="1" applyFill="1" applyBorder="1" applyAlignment="1">
      <alignment horizontal="center" vertical="center"/>
    </xf>
    <xf numFmtId="0" fontId="0" fillId="27" borderId="97" xfId="0" applyFont="1" applyFill="1" applyBorder="1" applyAlignment="1">
      <alignment horizontal="center" vertical="center"/>
    </xf>
    <xf numFmtId="0" fontId="0" fillId="27" borderId="22" xfId="0" applyFont="1" applyFill="1" applyBorder="1" applyAlignment="1">
      <alignment horizontal="center" vertical="center"/>
    </xf>
    <xf numFmtId="0" fontId="108" fillId="27" borderId="35" xfId="0" applyFont="1" applyFill="1" applyBorder="1" applyAlignment="1">
      <alignment horizontal="center" vertical="center"/>
    </xf>
    <xf numFmtId="0" fontId="108" fillId="27" borderId="107" xfId="0" applyFont="1" applyFill="1" applyBorder="1" applyAlignment="1">
      <alignment horizontal="center" vertical="center"/>
    </xf>
    <xf numFmtId="0" fontId="108" fillId="27" borderId="137" xfId="0" applyFont="1" applyFill="1" applyBorder="1" applyAlignment="1">
      <alignment horizontal="center" vertical="center"/>
    </xf>
    <xf numFmtId="0" fontId="108" fillId="27" borderId="95" xfId="0" applyFont="1" applyFill="1" applyBorder="1" applyAlignment="1">
      <alignment horizontal="center" vertical="center"/>
    </xf>
    <xf numFmtId="0" fontId="108" fillId="27" borderId="36"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733425</xdr:colOff>
      <xdr:row>13</xdr:row>
      <xdr:rowOff>47625</xdr:rowOff>
    </xdr:from>
    <xdr:to>
      <xdr:col>25</xdr:col>
      <xdr:colOff>270782</xdr:colOff>
      <xdr:row>24</xdr:row>
      <xdr:rowOff>208644</xdr:rowOff>
    </xdr:to>
    <xdr:sp macro="" textlink="">
      <xdr:nvSpPr>
        <xdr:cNvPr id="9" name="円/楕円 8"/>
        <xdr:cNvSpPr/>
      </xdr:nvSpPr>
      <xdr:spPr bwMode="auto">
        <a:xfrm>
          <a:off x="5934075" y="3190875"/>
          <a:ext cx="4128407" cy="2885169"/>
        </a:xfrm>
        <a:prstGeom prst="ellipse">
          <a:avLst/>
        </a:prstGeom>
        <a:solidFill>
          <a:srgbClr xmlns:mc="http://schemas.openxmlformats.org/markup-compatibility/2006" xmlns:a14="http://schemas.microsoft.com/office/drawing/2010/main" val="FFFFFF" mc:Ignorable="a14" a14:legacySpreadsheetColorIndex="65"/>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rPr>
            <a:t>このシートへの入力内容が、別紙様式２－１、２－２、２－３、２－４に</a:t>
          </a:r>
          <a:endParaRPr kumimoji="1" lang="en-US" altLang="ja-JP" sz="14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rPr>
            <a:t>反映されます。</a:t>
          </a:r>
          <a:endParaRPr kumimoji="1" lang="en-US" altLang="ja-JP" sz="14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rPr>
            <a:t>※</a:t>
          </a:r>
          <a:r>
            <a:rPr kumimoji="1" lang="ja-JP" altLang="en-US" sz="1400" b="0" i="0" u="none" strike="noStrike" kern="0" cap="none" spc="0" normalizeH="0" baseline="0" noProof="0">
              <a:ln>
                <a:noFill/>
              </a:ln>
              <a:solidFill>
                <a:srgbClr val="FF0000"/>
              </a:solidFill>
              <a:effectLst/>
              <a:uLnTx/>
              <a:uFillTx/>
            </a:rPr>
            <a:t>　印刷、提出は不要</a:t>
          </a:r>
          <a:endParaRPr kumimoji="1" lang="en-US" altLang="ja-JP" sz="1400" b="0" i="0" u="none" strike="noStrike" kern="0" cap="none" spc="0" normalizeH="0" baseline="0" noProof="0">
            <a:ln>
              <a:noFill/>
            </a:ln>
            <a:solidFill>
              <a:srgbClr val="FF0000"/>
            </a:solidFill>
            <a:effectLst/>
            <a:uLnTx/>
            <a:uFillTx/>
          </a:endParaRPr>
        </a:p>
      </xdr:txBody>
    </xdr:sp>
    <xdr:clientData/>
  </xdr:twoCellAnchor>
  <xdr:twoCellAnchor>
    <xdr:from>
      <xdr:col>6</xdr:col>
      <xdr:colOff>114300</xdr:colOff>
      <xdr:row>39</xdr:row>
      <xdr:rowOff>295276</xdr:rowOff>
    </xdr:from>
    <xdr:to>
      <xdr:col>23</xdr:col>
      <xdr:colOff>800099</xdr:colOff>
      <xdr:row>43</xdr:row>
      <xdr:rowOff>428626</xdr:rowOff>
    </xdr:to>
    <xdr:sp macro="" textlink="">
      <xdr:nvSpPr>
        <xdr:cNvPr id="2" name="線吹き出し 1 (枠付き) 1"/>
        <xdr:cNvSpPr/>
      </xdr:nvSpPr>
      <xdr:spPr bwMode="auto">
        <a:xfrm>
          <a:off x="2114550" y="11991976"/>
          <a:ext cx="4857749" cy="2038350"/>
        </a:xfrm>
        <a:prstGeom prst="borderCallout1">
          <a:avLst>
            <a:gd name="adj1" fmla="val -36893"/>
            <a:gd name="adj2" fmla="val 141369"/>
            <a:gd name="adj3" fmla="val -280"/>
            <a:gd name="adj4" fmla="val 50623"/>
          </a:avLst>
        </a:prstGeom>
        <a:ln w="19050">
          <a:solidFill>
            <a:srgbClr val="FF0000"/>
          </a:solidFill>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400">
              <a:solidFill>
                <a:srgbClr val="FF0000"/>
              </a:solidFill>
            </a:rPr>
            <a:t>　</a:t>
          </a:r>
          <a:r>
            <a:rPr kumimoji="1" lang="en-US" altLang="ja-JP" sz="1400">
              <a:solidFill>
                <a:srgbClr val="FF0000"/>
              </a:solidFill>
            </a:rPr>
            <a:t>【</a:t>
          </a:r>
          <a:r>
            <a:rPr kumimoji="1" lang="ja-JP" altLang="en-US" sz="1400">
              <a:solidFill>
                <a:srgbClr val="FF0000"/>
              </a:solidFill>
            </a:rPr>
            <a:t>注意点</a:t>
          </a:r>
          <a:r>
            <a:rPr kumimoji="1" lang="en-US" altLang="ja-JP" sz="1400">
              <a:solidFill>
                <a:srgbClr val="FF0000"/>
              </a:solidFill>
            </a:rPr>
            <a:t>】</a:t>
          </a:r>
        </a:p>
        <a:p>
          <a:pPr algn="l"/>
          <a:r>
            <a:rPr kumimoji="1" lang="ja-JP" altLang="en-US" sz="1400">
              <a:solidFill>
                <a:srgbClr val="FF0000"/>
              </a:solidFill>
            </a:rPr>
            <a:t>〇介護老人福祉施設と短期入所生活介護サービス</a:t>
          </a:r>
          <a:endParaRPr kumimoji="1" lang="en-US" altLang="ja-JP" sz="1400">
            <a:solidFill>
              <a:srgbClr val="FF0000"/>
            </a:solidFill>
          </a:endParaRPr>
        </a:p>
        <a:p>
          <a:pPr algn="l"/>
          <a:r>
            <a:rPr kumimoji="1" lang="ja-JP" altLang="en-US" sz="1400">
              <a:solidFill>
                <a:srgbClr val="FF0000"/>
              </a:solidFill>
            </a:rPr>
            <a:t>　事業所が同一の事業所番号で紐付いている場合</a:t>
          </a:r>
          <a:endParaRPr kumimoji="1" lang="en-US" altLang="ja-JP" sz="1400">
            <a:solidFill>
              <a:srgbClr val="FF0000"/>
            </a:solidFill>
          </a:endParaRPr>
        </a:p>
        <a:p>
          <a:pPr algn="l"/>
          <a:r>
            <a:rPr kumimoji="1" lang="ja-JP" altLang="en-US" sz="1400">
              <a:solidFill>
                <a:srgbClr val="FF0000"/>
              </a:solidFill>
            </a:rPr>
            <a:t>　には、両事業所を区別し、２行に分けて記載してく</a:t>
          </a:r>
          <a:endParaRPr kumimoji="1" lang="en-US" altLang="ja-JP" sz="1400">
            <a:solidFill>
              <a:srgbClr val="FF0000"/>
            </a:solidFill>
          </a:endParaRPr>
        </a:p>
        <a:p>
          <a:pPr algn="l"/>
          <a:r>
            <a:rPr kumimoji="1" lang="ja-JP" altLang="en-US" sz="1400">
              <a:solidFill>
                <a:srgbClr val="FF0000"/>
              </a:solidFill>
            </a:rPr>
            <a:t>　ださい。</a:t>
          </a:r>
          <a:endParaRPr kumimoji="1" lang="en-US" altLang="ja-JP" sz="1400">
            <a:solidFill>
              <a:srgbClr val="FF0000"/>
            </a:solidFill>
          </a:endParaRPr>
        </a:p>
        <a:p>
          <a:pPr algn="l"/>
          <a:r>
            <a:rPr kumimoji="1" lang="ja-JP" altLang="en-US" sz="1400">
              <a:solidFill>
                <a:srgbClr val="FF0000"/>
              </a:solidFill>
            </a:rPr>
            <a:t>〇介護予防があるサービス種別については、必ず</a:t>
          </a:r>
          <a:endParaRPr kumimoji="1" lang="en-US" altLang="ja-JP" sz="1400">
            <a:solidFill>
              <a:srgbClr val="FF0000"/>
            </a:solidFill>
          </a:endParaRPr>
        </a:p>
        <a:p>
          <a:pPr algn="l"/>
          <a:r>
            <a:rPr kumimoji="1" lang="ja-JP" altLang="en-US" sz="1400">
              <a:solidFill>
                <a:srgbClr val="FF0000"/>
              </a:solidFill>
            </a:rPr>
            <a:t>　２行に分けて記載してください。</a:t>
          </a:r>
        </a:p>
      </xdr:txBody>
    </xdr:sp>
    <xdr:clientData/>
  </xdr:twoCellAnchor>
  <xdr:twoCellAnchor>
    <xdr:from>
      <xdr:col>23</xdr:col>
      <xdr:colOff>1476376</xdr:colOff>
      <xdr:row>40</xdr:row>
      <xdr:rowOff>361950</xdr:rowOff>
    </xdr:from>
    <xdr:to>
      <xdr:col>26</xdr:col>
      <xdr:colOff>933451</xdr:colOff>
      <xdr:row>45</xdr:row>
      <xdr:rowOff>19051</xdr:rowOff>
    </xdr:to>
    <xdr:sp macro="" textlink="">
      <xdr:nvSpPr>
        <xdr:cNvPr id="8" name="線吹き出し 1 (枠付き) 7"/>
        <xdr:cNvSpPr/>
      </xdr:nvSpPr>
      <xdr:spPr bwMode="auto">
        <a:xfrm>
          <a:off x="7648576" y="12534900"/>
          <a:ext cx="4743450" cy="2038351"/>
        </a:xfrm>
        <a:prstGeom prst="borderCallout1">
          <a:avLst>
            <a:gd name="adj1" fmla="val -64181"/>
            <a:gd name="adj2" fmla="val 62338"/>
            <a:gd name="adj3" fmla="val -280"/>
            <a:gd name="adj4" fmla="val 50623"/>
          </a:avLst>
        </a:prstGeom>
        <a:ln w="19050">
          <a:solidFill>
            <a:srgbClr val="FF0000"/>
          </a:solidFill>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400">
              <a:solidFill>
                <a:srgbClr val="FF0000"/>
              </a:solidFill>
            </a:rPr>
            <a:t>〇「一月あたり介護報酬総単位数」には、原則、</a:t>
          </a:r>
          <a:endParaRPr kumimoji="1" lang="en-US" altLang="ja-JP" sz="1400">
            <a:solidFill>
              <a:srgbClr val="FF0000"/>
            </a:solidFill>
          </a:endParaRPr>
        </a:p>
        <a:p>
          <a:pPr algn="l"/>
          <a:r>
            <a:rPr kumimoji="1" lang="ja-JP" altLang="en-US" sz="1400">
              <a:solidFill>
                <a:srgbClr val="FF0000"/>
              </a:solidFill>
            </a:rPr>
            <a:t>　令和３年１月から１２月までの１年間の介護報酬</a:t>
          </a:r>
          <a:endParaRPr kumimoji="1" lang="en-US" altLang="ja-JP" sz="1400">
            <a:solidFill>
              <a:srgbClr val="FF0000"/>
            </a:solidFill>
          </a:endParaRPr>
        </a:p>
        <a:p>
          <a:pPr algn="l"/>
          <a:r>
            <a:rPr kumimoji="1" lang="ja-JP" altLang="en-US" sz="1400">
              <a:solidFill>
                <a:srgbClr val="FF0000"/>
              </a:solidFill>
            </a:rPr>
            <a:t>　総単位数を１２で割ったものを記載してください。</a:t>
          </a:r>
          <a:endParaRPr kumimoji="1" lang="en-US" altLang="ja-JP" sz="1400">
            <a:solidFill>
              <a:srgbClr val="FF0000"/>
            </a:solidFill>
          </a:endParaRPr>
        </a:p>
        <a:p>
          <a:pPr algn="l"/>
          <a:r>
            <a:rPr kumimoji="1" lang="ja-JP" altLang="en-US" sz="1400">
              <a:solidFill>
                <a:srgbClr val="FF0000"/>
              </a:solidFill>
            </a:rPr>
            <a:t>〇この単位数には、各種加算減算を含みますが、</a:t>
          </a:r>
          <a:endParaRPr kumimoji="1" lang="en-US" altLang="ja-JP" sz="1400">
            <a:solidFill>
              <a:srgbClr val="FF0000"/>
            </a:solidFill>
          </a:endParaRPr>
        </a:p>
        <a:p>
          <a:pPr algn="l"/>
          <a:r>
            <a:rPr kumimoji="1" lang="ja-JP" altLang="en-US" sz="1400">
              <a:solidFill>
                <a:srgbClr val="FF0000"/>
              </a:solidFill>
            </a:rPr>
            <a:t>　処遇改善加算及び特定加算の単位数は除いて</a:t>
          </a:r>
          <a:endParaRPr kumimoji="1" lang="en-US" altLang="ja-JP" sz="1400">
            <a:solidFill>
              <a:srgbClr val="FF0000"/>
            </a:solidFill>
          </a:endParaRPr>
        </a:p>
        <a:p>
          <a:pPr algn="l"/>
          <a:r>
            <a:rPr kumimoji="1" lang="ja-JP" altLang="en-US" sz="1400">
              <a:solidFill>
                <a:srgbClr val="FF0000"/>
              </a:solidFill>
            </a:rPr>
            <a:t>　ください。</a:t>
          </a:r>
          <a:endParaRPr kumimoji="1" lang="en-US" altLang="ja-JP" sz="1400">
            <a:solidFill>
              <a:srgbClr val="FF0000"/>
            </a:solidFill>
          </a:endParaRPr>
        </a:p>
      </xdr:txBody>
    </xdr:sp>
    <xdr:clientData/>
  </xdr:twoCellAnchor>
  <xdr:twoCellAnchor>
    <xdr:from>
      <xdr:col>8</xdr:col>
      <xdr:colOff>104775</xdr:colOff>
      <xdr:row>48</xdr:row>
      <xdr:rowOff>123825</xdr:rowOff>
    </xdr:from>
    <xdr:to>
      <xdr:col>25</xdr:col>
      <xdr:colOff>1504950</xdr:colOff>
      <xdr:row>49</xdr:row>
      <xdr:rowOff>152400</xdr:rowOff>
    </xdr:to>
    <xdr:sp macro="" textlink="">
      <xdr:nvSpPr>
        <xdr:cNvPr id="3" name="角丸四角形 2"/>
        <xdr:cNvSpPr/>
      </xdr:nvSpPr>
      <xdr:spPr bwMode="auto">
        <a:xfrm>
          <a:off x="2505075" y="16106775"/>
          <a:ext cx="8791575" cy="504825"/>
        </a:xfrm>
        <a:prstGeom prst="roundRect">
          <a:avLst/>
        </a:prstGeom>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1400"/>
            <a:t>基本情報入力シートの記入が完了したら、次に別紙様式</a:t>
          </a:r>
          <a:r>
            <a:rPr kumimoji="1" lang="en-US" altLang="ja-JP" sz="1400"/>
            <a:t>2-4</a:t>
          </a:r>
          <a:r>
            <a:rPr kumimoji="1" lang="ja-JP" altLang="en-US" sz="1400"/>
            <a:t>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 xmlns:a16="http://schemas.microsoft.com/office/drawing/2014/main" id="{00000000-0008-0000-0200-000013000000}"/>
                </a:ext>
              </a:extLst>
            </xdr:cNvPr>
            <xdr:cNvGrpSpPr>
              <a:grpSpLocks/>
            </xdr:cNvGrpSpPr>
          </xdr:nvGrpSpPr>
          <xdr:grpSpPr bwMode="auto">
            <a:xfrm>
              <a:off x="852055" y="48261443"/>
              <a:ext cx="188768" cy="2076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 xmlns:a16="http://schemas.microsoft.com/office/drawing/2014/main" id="{00000000-0008-0000-0200-000020000000}"/>
                </a:ext>
              </a:extLst>
            </xdr:cNvPr>
            <xdr:cNvGrpSpPr>
              <a:grpSpLocks/>
            </xdr:cNvGrpSpPr>
          </xdr:nvGrpSpPr>
          <xdr:grpSpPr bwMode="auto">
            <a:xfrm>
              <a:off x="852055" y="51764045"/>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52055" y="51383045"/>
              <a:ext cx="188768" cy="45893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 xmlns:a16="http://schemas.microsoft.com/office/drawing/2014/main" id="{00000000-0008-0000-0200-000066000000}"/>
            </a:ext>
          </a:extLst>
        </xdr:cNvPr>
        <xdr:cNvGrpSpPr/>
      </xdr:nvGrpSpPr>
      <xdr:grpSpPr>
        <a:xfrm>
          <a:off x="7549573" y="574675"/>
          <a:ext cx="6984711" cy="1399599"/>
          <a:chOff x="6288786" y="2829012"/>
          <a:chExt cx="5086350" cy="1381126"/>
        </a:xfrm>
      </xdr:grpSpPr>
      <xdr:sp macro="" textlink="">
        <xdr:nvSpPr>
          <xdr:cNvPr id="108" name="正方形/長方形 107">
            <a:extLst>
              <a:ext uri="{FF2B5EF4-FFF2-40B4-BE49-F238E27FC236}">
                <a16:creationId xmlns=""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52055" y="49945636"/>
              <a:ext cx="188768"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52055" y="25630909"/>
              <a:ext cx="188768" cy="5475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52055" y="29804591"/>
              <a:ext cx="188768" cy="5475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52055" y="32930523"/>
              <a:ext cx="188768" cy="5094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52055" y="37060909"/>
              <a:ext cx="188768" cy="5475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52055" y="40723705"/>
              <a:ext cx="188768" cy="5475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52055" y="43174227"/>
              <a:ext cx="188768" cy="54752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137583</xdr:colOff>
      <xdr:row>1</xdr:row>
      <xdr:rowOff>116417</xdr:rowOff>
    </xdr:from>
    <xdr:to>
      <xdr:col>19</xdr:col>
      <xdr:colOff>30597</xdr:colOff>
      <xdr:row>7</xdr:row>
      <xdr:rowOff>92432</xdr:rowOff>
    </xdr:to>
    <xdr:sp macro="" textlink="">
      <xdr:nvSpPr>
        <xdr:cNvPr id="147" name="正方形/長方形 146"/>
        <xdr:cNvSpPr/>
      </xdr:nvSpPr>
      <xdr:spPr bwMode="auto">
        <a:xfrm>
          <a:off x="328083" y="296334"/>
          <a:ext cx="3427847" cy="917931"/>
        </a:xfrm>
        <a:prstGeom prst="rect">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b="1" u="sng">
              <a:solidFill>
                <a:srgbClr val="FF0000"/>
              </a:solidFill>
            </a:rPr>
            <a:t>色付きのセルのみ入力してください</a:t>
          </a:r>
          <a:endParaRPr kumimoji="1" lang="en-US" altLang="ja-JP" sz="1100" b="1" u="sng">
            <a:solidFill>
              <a:srgbClr val="FF0000"/>
            </a:solidFill>
          </a:endParaRPr>
        </a:p>
        <a:p>
          <a:pPr algn="ctr"/>
          <a:r>
            <a:rPr kumimoji="1" lang="en-US" altLang="ja-JP" sz="1100" b="1" u="none">
              <a:solidFill>
                <a:srgbClr val="FF0000"/>
              </a:solidFill>
            </a:rPr>
            <a:t>※</a:t>
          </a:r>
          <a:r>
            <a:rPr kumimoji="1" lang="ja-JP" altLang="en-US" sz="1100" b="1">
              <a:solidFill>
                <a:srgbClr val="FF0000"/>
              </a:solidFill>
            </a:rPr>
            <a:t>色が付いていない（白色）のセルは直接入力できません（計算式が入っています）</a:t>
          </a:r>
          <a:endParaRPr kumimoji="1" lang="en-US" altLang="ja-JP" sz="1100" b="1">
            <a:solidFill>
              <a:srgbClr val="FF0000"/>
            </a:solidFill>
          </a:endParaRPr>
        </a:p>
      </xdr:txBody>
    </xdr:sp>
    <xdr:clientData/>
  </xdr:twoCellAnchor>
  <xdr:twoCellAnchor>
    <xdr:from>
      <xdr:col>21</xdr:col>
      <xdr:colOff>42334</xdr:colOff>
      <xdr:row>10</xdr:row>
      <xdr:rowOff>95250</xdr:rowOff>
    </xdr:from>
    <xdr:to>
      <xdr:col>35</xdr:col>
      <xdr:colOff>55905</xdr:colOff>
      <xdr:row>13</xdr:row>
      <xdr:rowOff>126953</xdr:rowOff>
    </xdr:to>
    <xdr:sp macro="" textlink="">
      <xdr:nvSpPr>
        <xdr:cNvPr id="149" name="円/楕円 1"/>
        <xdr:cNvSpPr/>
      </xdr:nvSpPr>
      <xdr:spPr bwMode="auto">
        <a:xfrm>
          <a:off x="4148667" y="1873250"/>
          <a:ext cx="2680571" cy="603203"/>
        </a:xfrm>
        <a:prstGeom prst="ellips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rgbClr val="FF0000"/>
              </a:solidFill>
              <a:effectLst/>
              <a:uLnTx/>
              <a:uFillTx/>
            </a:rPr>
            <a:t>「基本情報入力シート」の情報がそのまま反映（入力不要）</a:t>
          </a:r>
          <a:endParaRPr kumimoji="1" lang="en-US" altLang="ja-JP" sz="1050" b="0" i="0" u="none" strike="noStrike" kern="0" cap="none" spc="0" normalizeH="0" baseline="0" noProof="0">
            <a:ln>
              <a:noFill/>
            </a:ln>
            <a:solidFill>
              <a:srgbClr val="FF0000"/>
            </a:solidFill>
            <a:effectLst/>
            <a:uLnTx/>
            <a:uFillTx/>
          </a:endParaRPr>
        </a:p>
      </xdr:txBody>
    </xdr:sp>
    <xdr:clientData/>
  </xdr:twoCellAnchor>
  <xdr:twoCellAnchor>
    <xdr:from>
      <xdr:col>1</xdr:col>
      <xdr:colOff>63499</xdr:colOff>
      <xdr:row>19</xdr:row>
      <xdr:rowOff>222250</xdr:rowOff>
    </xdr:from>
    <xdr:to>
      <xdr:col>37</xdr:col>
      <xdr:colOff>137583</xdr:colOff>
      <xdr:row>24</xdr:row>
      <xdr:rowOff>402167</xdr:rowOff>
    </xdr:to>
    <xdr:sp macro="" textlink="">
      <xdr:nvSpPr>
        <xdr:cNvPr id="151" name="円/楕円 112"/>
        <xdr:cNvSpPr/>
      </xdr:nvSpPr>
      <xdr:spPr bwMode="auto">
        <a:xfrm>
          <a:off x="253999" y="3767667"/>
          <a:ext cx="7037917" cy="1143000"/>
        </a:xfrm>
        <a:prstGeom prst="ellips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rgbClr val="FF0000"/>
              </a:solidFill>
              <a:effectLst/>
              <a:uLnTx/>
              <a:uFillTx/>
            </a:rPr>
            <a:t>※</a:t>
          </a:r>
          <a:r>
            <a:rPr kumimoji="1" lang="ja-JP" altLang="en-US" sz="1000" b="0" i="0" u="none" strike="noStrike" kern="0" cap="none" spc="0" normalizeH="0" baseline="0" noProof="0">
              <a:ln>
                <a:noFill/>
              </a:ln>
              <a:solidFill>
                <a:srgbClr val="FF0000"/>
              </a:solidFill>
              <a:effectLst/>
              <a:uLnTx/>
              <a:uFillTx/>
            </a:rPr>
            <a:t>今回、既に処遇改善加算を取得済みでベースアップ等加算のみの申請の場合は、</a:t>
          </a:r>
          <a:endParaRPr kumimoji="1" lang="en-US" altLang="ja-JP" sz="10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FF0000"/>
              </a:solidFill>
              <a:effectLst/>
              <a:uLnTx/>
              <a:uFillTx/>
            </a:rPr>
            <a:t>ベースアップ等加算を「〇」にし、他の加算は必ず「</a:t>
          </a:r>
          <a:r>
            <a:rPr kumimoji="1" lang="en-US" altLang="ja-JP" sz="1000" b="0" i="0" u="none" strike="noStrike" kern="0" cap="none" spc="0" normalizeH="0" baseline="0" noProof="0">
              <a:ln>
                <a:noFill/>
              </a:ln>
              <a:solidFill>
                <a:srgbClr val="FF0000"/>
              </a:solidFill>
              <a:effectLst/>
              <a:uLnTx/>
              <a:uFillTx/>
            </a:rPr>
            <a:t>×</a:t>
          </a:r>
          <a:r>
            <a:rPr kumimoji="1" lang="ja-JP" altLang="en-US" sz="1000" b="0" i="0" u="none" strike="noStrike" kern="0" cap="none" spc="0" normalizeH="0" baseline="0" noProof="0">
              <a:ln>
                <a:noFill/>
              </a:ln>
              <a:solidFill>
                <a:srgbClr val="FF0000"/>
              </a:solidFill>
              <a:effectLst/>
              <a:uLnTx/>
              <a:uFillTx/>
            </a:rPr>
            <a:t>」としてください。</a:t>
          </a:r>
          <a:endParaRPr kumimoji="1" lang="en-US" altLang="ja-JP" sz="10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sng" strike="noStrike" kern="0" cap="none" spc="0" normalizeH="0" baseline="0" noProof="0">
              <a:ln>
                <a:noFill/>
              </a:ln>
              <a:solidFill>
                <a:srgbClr val="FF0000"/>
              </a:solidFill>
              <a:effectLst/>
              <a:uLnTx/>
              <a:uFillTx/>
            </a:rPr>
            <a:t>「</a:t>
          </a:r>
          <a:r>
            <a:rPr kumimoji="1" lang="en-US" altLang="ja-JP" sz="1000" b="0" i="0" u="sng" strike="noStrike" kern="0" cap="none" spc="0" normalizeH="0" baseline="0" noProof="0">
              <a:ln>
                <a:noFill/>
              </a:ln>
              <a:solidFill>
                <a:srgbClr val="FF0000"/>
              </a:solidFill>
              <a:effectLst/>
              <a:uLnTx/>
              <a:uFillTx/>
            </a:rPr>
            <a:t>×</a:t>
          </a:r>
          <a:r>
            <a:rPr kumimoji="1" lang="ja-JP" altLang="en-US" sz="1000" b="0" i="0" u="sng" strike="noStrike" kern="0" cap="none" spc="0" normalizeH="0" baseline="0" noProof="0">
              <a:ln>
                <a:noFill/>
              </a:ln>
              <a:solidFill>
                <a:srgbClr val="FF0000"/>
              </a:solidFill>
              <a:effectLst/>
              <a:uLnTx/>
              <a:uFillTx/>
            </a:rPr>
            <a:t>」をつけることにより、記入シートの中でグレーになる部分については入力不要となります。</a:t>
          </a:r>
          <a:endParaRPr kumimoji="1" lang="en-US" altLang="ja-JP" sz="1000" b="0" i="0" u="sng" strike="noStrike" kern="0" cap="none" spc="0" normalizeH="0" baseline="0" noProof="0">
            <a:ln>
              <a:noFill/>
            </a:ln>
            <a:solidFill>
              <a:srgbClr val="FF0000"/>
            </a:solidFill>
            <a:effectLst/>
            <a:uLnTx/>
            <a:uFillTx/>
          </a:endParaRPr>
        </a:p>
      </xdr:txBody>
    </xdr:sp>
    <xdr:clientData/>
  </xdr:twoCellAnchor>
  <xdr:twoCellAnchor>
    <xdr:from>
      <xdr:col>0</xdr:col>
      <xdr:colOff>137582</xdr:colOff>
      <xdr:row>17</xdr:row>
      <xdr:rowOff>211666</xdr:rowOff>
    </xdr:from>
    <xdr:to>
      <xdr:col>2</xdr:col>
      <xdr:colOff>63499</xdr:colOff>
      <xdr:row>19</xdr:row>
      <xdr:rowOff>42332</xdr:rowOff>
    </xdr:to>
    <xdr:sp macro="" textlink="">
      <xdr:nvSpPr>
        <xdr:cNvPr id="152" name="円/楕円 5"/>
        <xdr:cNvSpPr/>
      </xdr:nvSpPr>
      <xdr:spPr bwMode="auto">
        <a:xfrm>
          <a:off x="137582" y="3291416"/>
          <a:ext cx="328084" cy="296333"/>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148167</xdr:colOff>
      <xdr:row>17</xdr:row>
      <xdr:rowOff>201083</xdr:rowOff>
    </xdr:from>
    <xdr:to>
      <xdr:col>12</xdr:col>
      <xdr:colOff>63501</xdr:colOff>
      <xdr:row>19</xdr:row>
      <xdr:rowOff>0</xdr:rowOff>
    </xdr:to>
    <xdr:sp macro="" textlink="">
      <xdr:nvSpPr>
        <xdr:cNvPr id="154" name="円/楕円 5"/>
        <xdr:cNvSpPr/>
      </xdr:nvSpPr>
      <xdr:spPr bwMode="auto">
        <a:xfrm>
          <a:off x="2159000" y="3280833"/>
          <a:ext cx="296334" cy="264584"/>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137582</xdr:colOff>
      <xdr:row>17</xdr:row>
      <xdr:rowOff>222250</xdr:rowOff>
    </xdr:from>
    <xdr:to>
      <xdr:col>23</xdr:col>
      <xdr:colOff>63499</xdr:colOff>
      <xdr:row>19</xdr:row>
      <xdr:rowOff>28611</xdr:rowOff>
    </xdr:to>
    <xdr:sp macro="" textlink="">
      <xdr:nvSpPr>
        <xdr:cNvPr id="158" name="円/楕円 5"/>
        <xdr:cNvSpPr/>
      </xdr:nvSpPr>
      <xdr:spPr bwMode="auto">
        <a:xfrm>
          <a:off x="4243915" y="3302000"/>
          <a:ext cx="306917" cy="272028"/>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31750</xdr:colOff>
      <xdr:row>19</xdr:row>
      <xdr:rowOff>0</xdr:rowOff>
    </xdr:from>
    <xdr:to>
      <xdr:col>6</xdr:col>
      <xdr:colOff>35845</xdr:colOff>
      <xdr:row>19</xdr:row>
      <xdr:rowOff>389638</xdr:rowOff>
    </xdr:to>
    <xdr:cxnSp macro="">
      <xdr:nvCxnSpPr>
        <xdr:cNvPr id="163" name="直線コネクタ 162"/>
        <xdr:cNvCxnSpPr>
          <a:endCxn id="151" idx="1"/>
        </xdr:cNvCxnSpPr>
      </xdr:nvCxnSpPr>
      <xdr:spPr bwMode="auto">
        <a:xfrm>
          <a:off x="433917" y="3545417"/>
          <a:ext cx="850761" cy="389638"/>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21167</xdr:colOff>
      <xdr:row>18</xdr:row>
      <xdr:rowOff>190501</xdr:rowOff>
    </xdr:from>
    <xdr:to>
      <xdr:col>17</xdr:col>
      <xdr:colOff>63500</xdr:colOff>
      <xdr:row>19</xdr:row>
      <xdr:rowOff>232833</xdr:rowOff>
    </xdr:to>
    <xdr:cxnSp macro="">
      <xdr:nvCxnSpPr>
        <xdr:cNvPr id="166" name="直線コネクタ 165"/>
        <xdr:cNvCxnSpPr/>
      </xdr:nvCxnSpPr>
      <xdr:spPr bwMode="auto">
        <a:xfrm>
          <a:off x="2413000" y="3503084"/>
          <a:ext cx="994833" cy="275166"/>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148167</xdr:colOff>
      <xdr:row>18</xdr:row>
      <xdr:rowOff>222251</xdr:rowOff>
    </xdr:from>
    <xdr:to>
      <xdr:col>22</xdr:col>
      <xdr:colOff>169333</xdr:colOff>
      <xdr:row>19</xdr:row>
      <xdr:rowOff>211666</xdr:rowOff>
    </xdr:to>
    <xdr:cxnSp macro="">
      <xdr:nvCxnSpPr>
        <xdr:cNvPr id="183" name="直線コネクタ 182"/>
        <xdr:cNvCxnSpPr/>
      </xdr:nvCxnSpPr>
      <xdr:spPr bwMode="auto">
        <a:xfrm flipH="1">
          <a:off x="4254500" y="3534834"/>
          <a:ext cx="211666" cy="222249"/>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18</xdr:col>
      <xdr:colOff>31749</xdr:colOff>
      <xdr:row>26</xdr:row>
      <xdr:rowOff>169333</xdr:rowOff>
    </xdr:from>
    <xdr:to>
      <xdr:col>26</xdr:col>
      <xdr:colOff>40711</xdr:colOff>
      <xdr:row>28</xdr:row>
      <xdr:rowOff>70958</xdr:rowOff>
    </xdr:to>
    <xdr:sp macro="" textlink="">
      <xdr:nvSpPr>
        <xdr:cNvPr id="185" name="円/楕円 121"/>
        <xdr:cNvSpPr/>
      </xdr:nvSpPr>
      <xdr:spPr bwMode="auto">
        <a:xfrm>
          <a:off x="3566582" y="5535083"/>
          <a:ext cx="1532962" cy="261458"/>
        </a:xfrm>
        <a:prstGeom prst="ellips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rPr>
            <a:t>自動計算（入力不要）</a:t>
          </a:r>
          <a:endParaRPr kumimoji="1" lang="en-US" altLang="ja-JP" sz="800" b="0" i="0" u="none" strike="noStrike" kern="0" cap="none" spc="0" normalizeH="0" baseline="0" noProof="0">
            <a:ln>
              <a:noFill/>
            </a:ln>
            <a:solidFill>
              <a:srgbClr val="FF0000"/>
            </a:solidFill>
            <a:effectLst/>
            <a:uLnTx/>
            <a:uFillTx/>
          </a:endParaRPr>
        </a:p>
      </xdr:txBody>
    </xdr:sp>
    <xdr:clientData/>
  </xdr:twoCellAnchor>
  <xdr:twoCellAnchor>
    <xdr:from>
      <xdr:col>18</xdr:col>
      <xdr:colOff>95249</xdr:colOff>
      <xdr:row>30</xdr:row>
      <xdr:rowOff>74083</xdr:rowOff>
    </xdr:from>
    <xdr:to>
      <xdr:col>26</xdr:col>
      <xdr:colOff>104211</xdr:colOff>
      <xdr:row>30</xdr:row>
      <xdr:rowOff>335541</xdr:rowOff>
    </xdr:to>
    <xdr:sp macro="" textlink="">
      <xdr:nvSpPr>
        <xdr:cNvPr id="188" name="円/楕円 121"/>
        <xdr:cNvSpPr/>
      </xdr:nvSpPr>
      <xdr:spPr bwMode="auto">
        <a:xfrm>
          <a:off x="3630082" y="6371166"/>
          <a:ext cx="1532962" cy="261458"/>
        </a:xfrm>
        <a:prstGeom prst="ellips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rPr>
            <a:t>自動計算（入力不要）</a:t>
          </a:r>
          <a:endParaRPr kumimoji="1" lang="en-US" altLang="ja-JP" sz="800" b="0" i="0" u="none" strike="noStrike" kern="0" cap="none" spc="0" normalizeH="0" baseline="0" noProof="0">
            <a:ln>
              <a:noFill/>
            </a:ln>
            <a:solidFill>
              <a:srgbClr val="FF0000"/>
            </a:solidFill>
            <a:effectLst/>
            <a:uLnTx/>
            <a:uFillTx/>
          </a:endParaRPr>
        </a:p>
      </xdr:txBody>
    </xdr:sp>
    <xdr:clientData/>
  </xdr:twoCellAnchor>
  <xdr:twoCellAnchor>
    <xdr:from>
      <xdr:col>28</xdr:col>
      <xdr:colOff>52917</xdr:colOff>
      <xdr:row>26</xdr:row>
      <xdr:rowOff>158751</xdr:rowOff>
    </xdr:from>
    <xdr:to>
      <xdr:col>37</xdr:col>
      <xdr:colOff>81851</xdr:colOff>
      <xdr:row>28</xdr:row>
      <xdr:rowOff>264584</xdr:rowOff>
    </xdr:to>
    <xdr:sp macro="" textlink="">
      <xdr:nvSpPr>
        <xdr:cNvPr id="189" name="円/楕円 134"/>
        <xdr:cNvSpPr/>
      </xdr:nvSpPr>
      <xdr:spPr bwMode="auto">
        <a:xfrm>
          <a:off x="5492750" y="5524501"/>
          <a:ext cx="1743434" cy="465666"/>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28</xdr:col>
      <xdr:colOff>190498</xdr:colOff>
      <xdr:row>30</xdr:row>
      <xdr:rowOff>10584</xdr:rowOff>
    </xdr:from>
    <xdr:to>
      <xdr:col>37</xdr:col>
      <xdr:colOff>21165</xdr:colOff>
      <xdr:row>31</xdr:row>
      <xdr:rowOff>31750</xdr:rowOff>
    </xdr:to>
    <xdr:sp macro="" textlink="">
      <xdr:nvSpPr>
        <xdr:cNvPr id="190" name="円/楕円 134"/>
        <xdr:cNvSpPr/>
      </xdr:nvSpPr>
      <xdr:spPr bwMode="auto">
        <a:xfrm>
          <a:off x="5630331" y="6307667"/>
          <a:ext cx="1545167" cy="455083"/>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26</xdr:col>
      <xdr:colOff>40711</xdr:colOff>
      <xdr:row>27</xdr:row>
      <xdr:rowOff>109562</xdr:rowOff>
    </xdr:from>
    <xdr:to>
      <xdr:col>28</xdr:col>
      <xdr:colOff>52917</xdr:colOff>
      <xdr:row>28</xdr:row>
      <xdr:rowOff>31751</xdr:rowOff>
    </xdr:to>
    <xdr:cxnSp macro="">
      <xdr:nvCxnSpPr>
        <xdr:cNvPr id="191" name="直線コネクタ 190"/>
        <xdr:cNvCxnSpPr>
          <a:stCxn id="185" idx="6"/>
          <a:endCxn id="189" idx="2"/>
        </xdr:cNvCxnSpPr>
      </xdr:nvCxnSpPr>
      <xdr:spPr bwMode="auto">
        <a:xfrm>
          <a:off x="5099544" y="5665812"/>
          <a:ext cx="393206" cy="91522"/>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26</xdr:col>
      <xdr:colOff>104211</xdr:colOff>
      <xdr:row>30</xdr:row>
      <xdr:rowOff>204812</xdr:rowOff>
    </xdr:from>
    <xdr:to>
      <xdr:col>28</xdr:col>
      <xdr:colOff>171041</xdr:colOff>
      <xdr:row>30</xdr:row>
      <xdr:rowOff>233293</xdr:rowOff>
    </xdr:to>
    <xdr:cxnSp macro="">
      <xdr:nvCxnSpPr>
        <xdr:cNvPr id="192" name="直線コネクタ 191"/>
        <xdr:cNvCxnSpPr>
          <a:stCxn id="188" idx="6"/>
        </xdr:cNvCxnSpPr>
      </xdr:nvCxnSpPr>
      <xdr:spPr bwMode="auto">
        <a:xfrm>
          <a:off x="5163044" y="6501895"/>
          <a:ext cx="447830" cy="28481"/>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28</xdr:col>
      <xdr:colOff>127000</xdr:colOff>
      <xdr:row>28</xdr:row>
      <xdr:rowOff>254001</xdr:rowOff>
    </xdr:from>
    <xdr:to>
      <xdr:col>37</xdr:col>
      <xdr:colOff>63501</xdr:colOff>
      <xdr:row>30</xdr:row>
      <xdr:rowOff>42334</xdr:rowOff>
    </xdr:to>
    <xdr:sp macro="" textlink="">
      <xdr:nvSpPr>
        <xdr:cNvPr id="193" name="円/楕円 134"/>
        <xdr:cNvSpPr/>
      </xdr:nvSpPr>
      <xdr:spPr bwMode="auto">
        <a:xfrm>
          <a:off x="5566833" y="5979584"/>
          <a:ext cx="1651001" cy="359833"/>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4</xdr:col>
      <xdr:colOff>21167</xdr:colOff>
      <xdr:row>27</xdr:row>
      <xdr:rowOff>1</xdr:rowOff>
    </xdr:from>
    <xdr:to>
      <xdr:col>19</xdr:col>
      <xdr:colOff>116417</xdr:colOff>
      <xdr:row>30</xdr:row>
      <xdr:rowOff>317500</xdr:rowOff>
    </xdr:to>
    <xdr:sp macro="" textlink="">
      <xdr:nvSpPr>
        <xdr:cNvPr id="195" name="円/楕円 121"/>
        <xdr:cNvSpPr/>
      </xdr:nvSpPr>
      <xdr:spPr bwMode="auto">
        <a:xfrm>
          <a:off x="846667" y="5556251"/>
          <a:ext cx="2995083" cy="1058332"/>
        </a:xfrm>
        <a:prstGeom prst="ellips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rPr>
            <a:t>ベースアップ等加算の算定のみにより</a:t>
          </a:r>
          <a:endParaRPr kumimoji="1" lang="en-US" altLang="ja-JP" sz="8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rPr>
            <a:t>賃金改善を行った場合の、令和４年</a:t>
          </a:r>
          <a:r>
            <a:rPr kumimoji="1" lang="en-US" altLang="ja-JP" sz="800" b="0" i="0" u="none" strike="noStrike" kern="0" cap="none" spc="0" normalizeH="0" baseline="0" noProof="0">
              <a:ln>
                <a:noFill/>
              </a:ln>
              <a:solidFill>
                <a:srgbClr val="FF0000"/>
              </a:solidFill>
              <a:effectLst/>
              <a:uLnTx/>
              <a:uFillTx/>
            </a:rPr>
            <a:t>10</a:t>
          </a:r>
          <a:r>
            <a:rPr kumimoji="1" lang="ja-JP" altLang="en-US" sz="800" b="0" i="0" u="none" strike="noStrike" kern="0" cap="none" spc="0" normalizeH="0" baseline="0" noProof="0">
              <a:ln>
                <a:noFill/>
              </a:ln>
              <a:solidFill>
                <a:srgbClr val="FF0000"/>
              </a:solidFill>
              <a:effectLst/>
              <a:uLnTx/>
              <a:uFillTx/>
            </a:rPr>
            <a:t>月分から令和５年３月分までの賃金の総額</a:t>
          </a:r>
          <a:endParaRPr kumimoji="1" lang="en-US" altLang="ja-JP" sz="8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rPr>
            <a:t>（６か月分の見込額）</a:t>
          </a:r>
          <a:endParaRPr kumimoji="1" lang="en-US" altLang="ja-JP" sz="800" b="0" i="0" u="none" strike="noStrike" kern="0" cap="none" spc="0" normalizeH="0" baseline="0" noProof="0">
            <a:ln>
              <a:noFill/>
            </a:ln>
            <a:solidFill>
              <a:srgbClr val="FF0000"/>
            </a:solidFill>
            <a:effectLst/>
            <a:uLnTx/>
            <a:uFillTx/>
          </a:endParaRPr>
        </a:p>
      </xdr:txBody>
    </xdr:sp>
    <xdr:clientData/>
  </xdr:twoCellAnchor>
  <xdr:twoCellAnchor>
    <xdr:from>
      <xdr:col>19</xdr:col>
      <xdr:colOff>116417</xdr:colOff>
      <xdr:row>29</xdr:row>
      <xdr:rowOff>74084</xdr:rowOff>
    </xdr:from>
    <xdr:to>
      <xdr:col>28</xdr:col>
      <xdr:colOff>127000</xdr:colOff>
      <xdr:row>29</xdr:row>
      <xdr:rowOff>148168</xdr:rowOff>
    </xdr:to>
    <xdr:cxnSp macro="">
      <xdr:nvCxnSpPr>
        <xdr:cNvPr id="196" name="直線コネクタ 195"/>
        <xdr:cNvCxnSpPr>
          <a:stCxn id="195" idx="6"/>
          <a:endCxn id="193" idx="2"/>
        </xdr:cNvCxnSpPr>
      </xdr:nvCxnSpPr>
      <xdr:spPr bwMode="auto">
        <a:xfrm>
          <a:off x="3841750" y="6085417"/>
          <a:ext cx="1725083" cy="74084"/>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148166</xdr:colOff>
      <xdr:row>30</xdr:row>
      <xdr:rowOff>370416</xdr:rowOff>
    </xdr:from>
    <xdr:to>
      <xdr:col>19</xdr:col>
      <xdr:colOff>169333</xdr:colOff>
      <xdr:row>37</xdr:row>
      <xdr:rowOff>21166</xdr:rowOff>
    </xdr:to>
    <xdr:sp macro="" textlink="">
      <xdr:nvSpPr>
        <xdr:cNvPr id="197" name="円/楕円 121"/>
        <xdr:cNvSpPr/>
      </xdr:nvSpPr>
      <xdr:spPr bwMode="auto">
        <a:xfrm>
          <a:off x="550333" y="6667499"/>
          <a:ext cx="3344333" cy="1354667"/>
        </a:xfrm>
        <a:prstGeom prst="ellips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rPr>
            <a:t>（</a:t>
          </a:r>
          <a:r>
            <a:rPr kumimoji="1" lang="en-US" altLang="ja-JP" sz="800" b="0" i="0" u="none" strike="noStrike" kern="0" cap="none" spc="0" normalizeH="0" baseline="0" noProof="0">
              <a:ln>
                <a:noFill/>
              </a:ln>
              <a:solidFill>
                <a:srgbClr val="FF0000"/>
              </a:solidFill>
              <a:effectLst/>
              <a:uLnTx/>
              <a:uFillTx/>
            </a:rPr>
            <a:t>6</a:t>
          </a:r>
          <a:r>
            <a:rPr kumimoji="1" lang="ja-JP" altLang="en-US" sz="800" b="0" i="0" u="none" strike="noStrike" kern="0" cap="none" spc="0" normalizeH="0" baseline="0" noProof="0">
              <a:ln>
                <a:noFill/>
              </a:ln>
              <a:solidFill>
                <a:srgbClr val="FF0000"/>
              </a:solidFill>
              <a:effectLst/>
              <a:uLnTx/>
              <a:uFillTx/>
            </a:rPr>
            <a:t>）（</a:t>
          </a:r>
          <a:r>
            <a:rPr kumimoji="1" lang="en-US" altLang="ja-JP" sz="800" b="0" i="0" u="none" strike="noStrike" kern="0" cap="none" spc="0" normalizeH="0" baseline="0" noProof="0">
              <a:ln>
                <a:noFill/>
              </a:ln>
              <a:solidFill>
                <a:srgbClr val="FF0000"/>
              </a:solidFill>
              <a:effectLst/>
              <a:uLnTx/>
              <a:uFillTx/>
            </a:rPr>
            <a:t>9</a:t>
          </a:r>
          <a:r>
            <a:rPr kumimoji="1" lang="ja-JP" altLang="en-US" sz="800" b="0" i="0" u="none" strike="noStrike" kern="0" cap="none" spc="0" normalizeH="0" baseline="0" noProof="0">
              <a:ln>
                <a:noFill/>
              </a:ln>
              <a:solidFill>
                <a:srgbClr val="FF0000"/>
              </a:solidFill>
              <a:effectLst/>
              <a:uLnTx/>
              <a:uFillTx/>
            </a:rPr>
            <a:t>）（</a:t>
          </a:r>
          <a:r>
            <a:rPr kumimoji="1" lang="en-US" altLang="ja-JP" sz="800" b="0" i="0" u="none" strike="noStrike" kern="0" cap="none" spc="0" normalizeH="0" baseline="0" noProof="0">
              <a:ln>
                <a:noFill/>
              </a:ln>
              <a:solidFill>
                <a:srgbClr val="FF0000"/>
              </a:solidFill>
              <a:effectLst/>
              <a:uLnTx/>
              <a:uFillTx/>
            </a:rPr>
            <a:t>12</a:t>
          </a:r>
          <a:r>
            <a:rPr kumimoji="1" lang="ja-JP" altLang="en-US" sz="800" b="0" i="0" u="none" strike="noStrike" kern="0" cap="none" spc="0" normalizeH="0" baseline="0" noProof="0">
              <a:ln>
                <a:noFill/>
              </a:ln>
              <a:solidFill>
                <a:srgbClr val="FF0000"/>
              </a:solidFill>
              <a:effectLst/>
              <a:uLnTx/>
              <a:uFillTx/>
            </a:rPr>
            <a:t>）</a:t>
          </a:r>
          <a:endParaRPr kumimoji="1" lang="en-US" altLang="ja-JP" sz="8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rPr>
            <a:t>令和</a:t>
          </a:r>
          <a:r>
            <a:rPr kumimoji="1" lang="en-US" altLang="ja-JP" sz="800" b="0" i="0" u="none" strike="noStrike" kern="0" cap="none" spc="0" normalizeH="0" baseline="0" noProof="0">
              <a:ln>
                <a:noFill/>
              </a:ln>
              <a:solidFill>
                <a:srgbClr val="FF0000"/>
              </a:solidFill>
              <a:effectLst/>
              <a:uLnTx/>
              <a:uFillTx/>
            </a:rPr>
            <a:t>3</a:t>
          </a:r>
          <a:r>
            <a:rPr kumimoji="1" lang="ja-JP" altLang="en-US" sz="800" b="0" i="0" u="none" strike="noStrike" kern="0" cap="none" spc="0" normalizeH="0" baseline="0" noProof="0">
              <a:ln>
                <a:noFill/>
              </a:ln>
              <a:solidFill>
                <a:srgbClr val="FF0000"/>
              </a:solidFill>
              <a:effectLst/>
              <a:uLnTx/>
              <a:uFillTx/>
            </a:rPr>
            <a:t>年１月分から１２月までの総額を２で割ったもの（６か月分）</a:t>
          </a:r>
          <a:endParaRPr kumimoji="1" lang="en-US" altLang="ja-JP" sz="8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rgbClr val="FF0000"/>
              </a:solidFill>
              <a:effectLst/>
              <a:uLnTx/>
              <a:uFillTx/>
            </a:rPr>
            <a:t>※</a:t>
          </a:r>
          <a:r>
            <a:rPr kumimoji="1" lang="ja-JP" altLang="en-US" sz="800" b="0" i="0" u="none" strike="noStrike" kern="0" cap="none" spc="0" normalizeH="0" baseline="0" noProof="0">
              <a:ln>
                <a:noFill/>
              </a:ln>
              <a:solidFill>
                <a:srgbClr val="FF0000"/>
              </a:solidFill>
              <a:effectLst/>
              <a:uLnTx/>
              <a:uFillTx/>
            </a:rPr>
            <a:t>（</a:t>
          </a:r>
          <a:r>
            <a:rPr kumimoji="1" lang="en-US" altLang="ja-JP" sz="800" b="0" i="0" u="none" strike="noStrike" kern="0" cap="none" spc="0" normalizeH="0" baseline="0" noProof="0">
              <a:ln>
                <a:noFill/>
              </a:ln>
              <a:solidFill>
                <a:srgbClr val="FF0000"/>
              </a:solidFill>
              <a:effectLst/>
              <a:uLnTx/>
              <a:uFillTx/>
            </a:rPr>
            <a:t>6</a:t>
          </a:r>
          <a:r>
            <a:rPr kumimoji="1" lang="ja-JP" altLang="en-US" sz="800" b="0" i="0" u="none" strike="noStrike" kern="0" cap="none" spc="0" normalizeH="0" baseline="0" noProof="0">
              <a:ln>
                <a:noFill/>
              </a:ln>
              <a:solidFill>
                <a:srgbClr val="FF0000"/>
              </a:solidFill>
              <a:effectLst/>
              <a:uLnTx/>
              <a:uFillTx/>
            </a:rPr>
            <a:t>）上記の計算方法により難い合理的な理由がある場合、他の適切な方法により推定して</a:t>
          </a:r>
          <a:endParaRPr kumimoji="1" lang="en-US" altLang="ja-JP" sz="8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rPr>
            <a:t>記載することが可能</a:t>
          </a:r>
          <a:endParaRPr kumimoji="1" lang="en-US" altLang="ja-JP" sz="800" b="0" i="0" u="none" strike="noStrike" kern="0" cap="none" spc="0" normalizeH="0" baseline="0" noProof="0">
            <a:ln>
              <a:noFill/>
            </a:ln>
            <a:solidFill>
              <a:srgbClr val="FF0000"/>
            </a:solidFill>
            <a:effectLst/>
            <a:uLnTx/>
            <a:uFillTx/>
          </a:endParaRPr>
        </a:p>
      </xdr:txBody>
    </xdr:sp>
    <xdr:clientData/>
  </xdr:twoCellAnchor>
  <xdr:twoCellAnchor>
    <xdr:from>
      <xdr:col>19</xdr:col>
      <xdr:colOff>169333</xdr:colOff>
      <xdr:row>32</xdr:row>
      <xdr:rowOff>142877</xdr:rowOff>
    </xdr:from>
    <xdr:to>
      <xdr:col>29</xdr:col>
      <xdr:colOff>31751</xdr:colOff>
      <xdr:row>34</xdr:row>
      <xdr:rowOff>42333</xdr:rowOff>
    </xdr:to>
    <xdr:cxnSp macro="">
      <xdr:nvCxnSpPr>
        <xdr:cNvPr id="198" name="直線コネクタ 197"/>
        <xdr:cNvCxnSpPr>
          <a:stCxn id="197" idx="6"/>
        </xdr:cNvCxnSpPr>
      </xdr:nvCxnSpPr>
      <xdr:spPr bwMode="auto">
        <a:xfrm flipV="1">
          <a:off x="3894666" y="7064377"/>
          <a:ext cx="1767418" cy="280456"/>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10584</xdr:colOff>
      <xdr:row>31</xdr:row>
      <xdr:rowOff>10583</xdr:rowOff>
    </xdr:from>
    <xdr:to>
      <xdr:col>37</xdr:col>
      <xdr:colOff>31751</xdr:colOff>
      <xdr:row>33</xdr:row>
      <xdr:rowOff>179917</xdr:rowOff>
    </xdr:to>
    <xdr:sp macro="" textlink="">
      <xdr:nvSpPr>
        <xdr:cNvPr id="199" name="円/楕円 134"/>
        <xdr:cNvSpPr/>
      </xdr:nvSpPr>
      <xdr:spPr bwMode="auto">
        <a:xfrm>
          <a:off x="5640917" y="6741583"/>
          <a:ext cx="1545167" cy="550334"/>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28</xdr:col>
      <xdr:colOff>158750</xdr:colOff>
      <xdr:row>33</xdr:row>
      <xdr:rowOff>179917</xdr:rowOff>
    </xdr:from>
    <xdr:to>
      <xdr:col>36</xdr:col>
      <xdr:colOff>179917</xdr:colOff>
      <xdr:row>34</xdr:row>
      <xdr:rowOff>264585</xdr:rowOff>
    </xdr:to>
    <xdr:sp macro="" textlink="">
      <xdr:nvSpPr>
        <xdr:cNvPr id="200" name="円/楕円 134"/>
        <xdr:cNvSpPr/>
      </xdr:nvSpPr>
      <xdr:spPr bwMode="auto">
        <a:xfrm>
          <a:off x="5598583" y="7291917"/>
          <a:ext cx="1545167" cy="275168"/>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29</xdr:col>
      <xdr:colOff>0</xdr:colOff>
      <xdr:row>35</xdr:row>
      <xdr:rowOff>31750</xdr:rowOff>
    </xdr:from>
    <xdr:to>
      <xdr:col>37</xdr:col>
      <xdr:colOff>21167</xdr:colOff>
      <xdr:row>35</xdr:row>
      <xdr:rowOff>306918</xdr:rowOff>
    </xdr:to>
    <xdr:sp macro="" textlink="">
      <xdr:nvSpPr>
        <xdr:cNvPr id="201" name="円/楕円 134"/>
        <xdr:cNvSpPr/>
      </xdr:nvSpPr>
      <xdr:spPr bwMode="auto">
        <a:xfrm>
          <a:off x="5630333" y="7620000"/>
          <a:ext cx="1545167" cy="275168"/>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19</xdr:col>
      <xdr:colOff>84667</xdr:colOff>
      <xdr:row>34</xdr:row>
      <xdr:rowOff>264584</xdr:rowOff>
    </xdr:from>
    <xdr:to>
      <xdr:col>27</xdr:col>
      <xdr:colOff>93629</xdr:colOff>
      <xdr:row>35</xdr:row>
      <xdr:rowOff>240292</xdr:rowOff>
    </xdr:to>
    <xdr:sp macro="" textlink="">
      <xdr:nvSpPr>
        <xdr:cNvPr id="203" name="円/楕円 121"/>
        <xdr:cNvSpPr/>
      </xdr:nvSpPr>
      <xdr:spPr bwMode="auto">
        <a:xfrm>
          <a:off x="3810000" y="7567084"/>
          <a:ext cx="1532962" cy="261458"/>
        </a:xfrm>
        <a:prstGeom prst="ellips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rPr>
            <a:t>「</a:t>
          </a:r>
          <a:r>
            <a:rPr kumimoji="1" lang="en-US" altLang="ja-JP" sz="800" b="0" i="0" u="none" strike="noStrike" kern="0" cap="none" spc="0" normalizeH="0" baseline="0" noProof="0">
              <a:ln>
                <a:noFill/>
              </a:ln>
              <a:solidFill>
                <a:srgbClr val="FF0000"/>
              </a:solidFill>
              <a:effectLst/>
              <a:uLnTx/>
              <a:uFillTx/>
            </a:rPr>
            <a:t>0</a:t>
          </a:r>
          <a:r>
            <a:rPr kumimoji="1" lang="ja-JP" altLang="en-US" sz="800" b="0" i="0" u="none" strike="noStrike" kern="0" cap="none" spc="0" normalizeH="0" baseline="0" noProof="0">
              <a:ln>
                <a:noFill/>
              </a:ln>
              <a:solidFill>
                <a:srgbClr val="FF0000"/>
              </a:solidFill>
              <a:effectLst/>
              <a:uLnTx/>
              <a:uFillTx/>
            </a:rPr>
            <a:t>」を記入または空欄</a:t>
          </a:r>
          <a:endParaRPr kumimoji="1" lang="en-US" altLang="ja-JP" sz="800" b="0" i="0" u="none" strike="noStrike" kern="0" cap="none" spc="0" normalizeH="0" baseline="0" noProof="0">
            <a:ln>
              <a:noFill/>
            </a:ln>
            <a:solidFill>
              <a:srgbClr val="FF0000"/>
            </a:solidFill>
            <a:effectLst/>
            <a:uLnTx/>
            <a:uFillTx/>
          </a:endParaRPr>
        </a:p>
      </xdr:txBody>
    </xdr:sp>
    <xdr:clientData/>
  </xdr:twoCellAnchor>
  <xdr:twoCellAnchor>
    <xdr:from>
      <xdr:col>27</xdr:col>
      <xdr:colOff>93629</xdr:colOff>
      <xdr:row>34</xdr:row>
      <xdr:rowOff>127001</xdr:rowOff>
    </xdr:from>
    <xdr:to>
      <xdr:col>28</xdr:col>
      <xdr:colOff>158750</xdr:colOff>
      <xdr:row>35</xdr:row>
      <xdr:rowOff>109563</xdr:rowOff>
    </xdr:to>
    <xdr:cxnSp macro="">
      <xdr:nvCxnSpPr>
        <xdr:cNvPr id="204" name="直線コネクタ 203"/>
        <xdr:cNvCxnSpPr>
          <a:stCxn id="203" idx="6"/>
          <a:endCxn id="200" idx="2"/>
        </xdr:cNvCxnSpPr>
      </xdr:nvCxnSpPr>
      <xdr:spPr bwMode="auto">
        <a:xfrm flipV="1">
          <a:off x="5342962" y="7429501"/>
          <a:ext cx="255621" cy="268312"/>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169334</xdr:colOff>
      <xdr:row>36</xdr:row>
      <xdr:rowOff>84665</xdr:rowOff>
    </xdr:from>
    <xdr:to>
      <xdr:col>28</xdr:col>
      <xdr:colOff>42334</xdr:colOff>
      <xdr:row>39</xdr:row>
      <xdr:rowOff>31749</xdr:rowOff>
    </xdr:to>
    <xdr:sp macro="" textlink="">
      <xdr:nvSpPr>
        <xdr:cNvPr id="205" name="円/楕円 121"/>
        <xdr:cNvSpPr/>
      </xdr:nvSpPr>
      <xdr:spPr bwMode="auto">
        <a:xfrm>
          <a:off x="2561167" y="7990415"/>
          <a:ext cx="2921000" cy="497417"/>
        </a:xfrm>
        <a:prstGeom prst="ellips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rgbClr val="FF0000"/>
              </a:solidFill>
              <a:effectLst/>
              <a:uLnTx/>
              <a:uFillTx/>
            </a:rPr>
            <a:t>6</a:t>
          </a:r>
          <a:r>
            <a:rPr kumimoji="1" lang="ja-JP" altLang="en-US" sz="800" b="0" i="0" u="none" strike="noStrike" kern="0" cap="none" spc="0" normalizeH="0" baseline="0" noProof="0">
              <a:ln>
                <a:noFill/>
              </a:ln>
              <a:solidFill>
                <a:srgbClr val="FF0000"/>
              </a:solidFill>
              <a:effectLst/>
              <a:uLnTx/>
              <a:uFillTx/>
            </a:rPr>
            <a:t>か月分を入力</a:t>
          </a:r>
          <a:endParaRPr kumimoji="1" lang="en-US" altLang="ja-JP" sz="8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rPr>
            <a:t>計算方法は（</a:t>
          </a:r>
          <a:r>
            <a:rPr kumimoji="1" lang="en-US" altLang="ja-JP" sz="800" b="0" i="0" u="none" strike="noStrike" kern="0" cap="none" spc="0" normalizeH="0" baseline="0" noProof="0">
              <a:ln>
                <a:noFill/>
              </a:ln>
              <a:solidFill>
                <a:srgbClr val="FF0000"/>
              </a:solidFill>
              <a:effectLst/>
              <a:uLnTx/>
              <a:uFillTx/>
            </a:rPr>
            <a:t>6</a:t>
          </a:r>
          <a:r>
            <a:rPr kumimoji="1" lang="ja-JP" altLang="en-US" sz="800" b="0" i="0" u="none" strike="noStrike" kern="0" cap="none" spc="0" normalizeH="0" baseline="0" noProof="0">
              <a:ln>
                <a:noFill/>
              </a:ln>
              <a:solidFill>
                <a:srgbClr val="FF0000"/>
              </a:solidFill>
              <a:effectLst/>
              <a:uLnTx/>
              <a:uFillTx/>
            </a:rPr>
            <a:t>）（</a:t>
          </a:r>
          <a:r>
            <a:rPr kumimoji="1" lang="en-US" altLang="ja-JP" sz="800" b="0" i="0" u="none" strike="noStrike" kern="0" cap="none" spc="0" normalizeH="0" baseline="0" noProof="0">
              <a:ln>
                <a:noFill/>
              </a:ln>
              <a:solidFill>
                <a:srgbClr val="FF0000"/>
              </a:solidFill>
              <a:effectLst/>
              <a:uLnTx/>
              <a:uFillTx/>
            </a:rPr>
            <a:t>9</a:t>
          </a:r>
          <a:r>
            <a:rPr kumimoji="1" lang="ja-JP" altLang="en-US" sz="800" b="0" i="0" u="none" strike="noStrike" kern="0" cap="none" spc="0" normalizeH="0" baseline="0" noProof="0">
              <a:ln>
                <a:noFill/>
              </a:ln>
              <a:solidFill>
                <a:srgbClr val="FF0000"/>
              </a:solidFill>
              <a:effectLst/>
              <a:uLnTx/>
              <a:uFillTx/>
            </a:rPr>
            <a:t>）（</a:t>
          </a:r>
          <a:r>
            <a:rPr kumimoji="1" lang="en-US" altLang="ja-JP" sz="800" b="0" i="0" u="none" strike="noStrike" kern="0" cap="none" spc="0" normalizeH="0" baseline="0" noProof="0">
              <a:ln>
                <a:noFill/>
              </a:ln>
              <a:solidFill>
                <a:srgbClr val="FF0000"/>
              </a:solidFill>
              <a:effectLst/>
              <a:uLnTx/>
              <a:uFillTx/>
            </a:rPr>
            <a:t>12</a:t>
          </a:r>
          <a:r>
            <a:rPr kumimoji="1" lang="ja-JP" altLang="en-US" sz="800" b="0" i="0" u="none" strike="noStrike" kern="0" cap="none" spc="0" normalizeH="0" baseline="0" noProof="0">
              <a:ln>
                <a:noFill/>
              </a:ln>
              <a:solidFill>
                <a:srgbClr val="FF0000"/>
              </a:solidFill>
              <a:effectLst/>
              <a:uLnTx/>
              <a:uFillTx/>
            </a:rPr>
            <a:t>）と同様</a:t>
          </a:r>
          <a:endParaRPr kumimoji="1" lang="en-US" altLang="ja-JP" sz="800" b="0" i="0" u="none" strike="noStrike" kern="0" cap="none" spc="0" normalizeH="0" baseline="0" noProof="0">
            <a:ln>
              <a:noFill/>
            </a:ln>
            <a:solidFill>
              <a:srgbClr val="FF0000"/>
            </a:solidFill>
            <a:effectLst/>
            <a:uLnTx/>
            <a:uFillTx/>
          </a:endParaRPr>
        </a:p>
      </xdr:txBody>
    </xdr:sp>
    <xdr:clientData/>
  </xdr:twoCellAnchor>
  <xdr:twoCellAnchor>
    <xdr:from>
      <xdr:col>28</xdr:col>
      <xdr:colOff>42334</xdr:colOff>
      <xdr:row>35</xdr:row>
      <xdr:rowOff>169334</xdr:rowOff>
    </xdr:from>
    <xdr:to>
      <xdr:col>29</xdr:col>
      <xdr:colOff>0</xdr:colOff>
      <xdr:row>38</xdr:row>
      <xdr:rowOff>68791</xdr:rowOff>
    </xdr:to>
    <xdr:cxnSp macro="">
      <xdr:nvCxnSpPr>
        <xdr:cNvPr id="206" name="直線コネクタ 205"/>
        <xdr:cNvCxnSpPr>
          <a:stCxn id="205" idx="6"/>
          <a:endCxn id="201" idx="2"/>
        </xdr:cNvCxnSpPr>
      </xdr:nvCxnSpPr>
      <xdr:spPr bwMode="auto">
        <a:xfrm flipV="1">
          <a:off x="5482167" y="7757584"/>
          <a:ext cx="148166" cy="481540"/>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10583</xdr:colOff>
      <xdr:row>91</xdr:row>
      <xdr:rowOff>0</xdr:rowOff>
    </xdr:from>
    <xdr:to>
      <xdr:col>29</xdr:col>
      <xdr:colOff>179917</xdr:colOff>
      <xdr:row>97</xdr:row>
      <xdr:rowOff>201084</xdr:rowOff>
    </xdr:to>
    <xdr:sp macro="" textlink="">
      <xdr:nvSpPr>
        <xdr:cNvPr id="22" name="正方形/長方形 21"/>
        <xdr:cNvSpPr/>
      </xdr:nvSpPr>
      <xdr:spPr bwMode="auto">
        <a:xfrm>
          <a:off x="10583" y="20785667"/>
          <a:ext cx="5799667" cy="1524000"/>
        </a:xfrm>
        <a:prstGeom prst="rect">
          <a:avLst/>
        </a:prstGeom>
        <a:noFill/>
        <a:ln w="38100">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211665</xdr:colOff>
      <xdr:row>93</xdr:row>
      <xdr:rowOff>31749</xdr:rowOff>
    </xdr:from>
    <xdr:to>
      <xdr:col>13</xdr:col>
      <xdr:colOff>42333</xdr:colOff>
      <xdr:row>95</xdr:row>
      <xdr:rowOff>190500</xdr:rowOff>
    </xdr:to>
    <xdr:sp macro="" textlink="">
      <xdr:nvSpPr>
        <xdr:cNvPr id="209" name="円/楕円 121"/>
        <xdr:cNvSpPr/>
      </xdr:nvSpPr>
      <xdr:spPr bwMode="auto">
        <a:xfrm>
          <a:off x="613832" y="21261916"/>
          <a:ext cx="2010834" cy="592667"/>
        </a:xfrm>
        <a:prstGeom prst="ellips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rPr>
            <a:t>自動計算（入力不要）</a:t>
          </a:r>
          <a:endParaRPr kumimoji="1" lang="en-US" altLang="ja-JP" sz="800" b="0" i="0" u="none" strike="noStrike" kern="0" cap="none" spc="0" normalizeH="0" baseline="0" noProof="0">
            <a:ln>
              <a:noFill/>
            </a:ln>
            <a:solidFill>
              <a:srgbClr val="FF0000"/>
            </a:solidFill>
            <a:effectLst/>
            <a:uLnTx/>
            <a:uFillTx/>
          </a:endParaRPr>
        </a:p>
      </xdr:txBody>
    </xdr:sp>
    <xdr:clientData/>
  </xdr:twoCellAnchor>
  <xdr:twoCellAnchor>
    <xdr:from>
      <xdr:col>12</xdr:col>
      <xdr:colOff>158751</xdr:colOff>
      <xdr:row>97</xdr:row>
      <xdr:rowOff>158751</xdr:rowOff>
    </xdr:from>
    <xdr:to>
      <xdr:col>37</xdr:col>
      <xdr:colOff>158751</xdr:colOff>
      <xdr:row>99</xdr:row>
      <xdr:rowOff>74083</xdr:rowOff>
    </xdr:to>
    <xdr:sp macro="" textlink="">
      <xdr:nvSpPr>
        <xdr:cNvPr id="210" name="円/楕円 134"/>
        <xdr:cNvSpPr/>
      </xdr:nvSpPr>
      <xdr:spPr bwMode="auto">
        <a:xfrm>
          <a:off x="2550584" y="22267334"/>
          <a:ext cx="4762500" cy="370416"/>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22</xdr:col>
      <xdr:colOff>169334</xdr:colOff>
      <xdr:row>84</xdr:row>
      <xdr:rowOff>391583</xdr:rowOff>
    </xdr:from>
    <xdr:to>
      <xdr:col>37</xdr:col>
      <xdr:colOff>158750</xdr:colOff>
      <xdr:row>90</xdr:row>
      <xdr:rowOff>63499</xdr:rowOff>
    </xdr:to>
    <xdr:sp macro="" textlink="">
      <xdr:nvSpPr>
        <xdr:cNvPr id="211" name="円/楕円 121"/>
        <xdr:cNvSpPr/>
      </xdr:nvSpPr>
      <xdr:spPr bwMode="auto">
        <a:xfrm>
          <a:off x="4466167" y="19558000"/>
          <a:ext cx="2846916" cy="1068916"/>
        </a:xfrm>
        <a:prstGeom prst="ellips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rPr>
            <a:t>賃金改善を行う月を入力</a:t>
          </a:r>
          <a:endParaRPr kumimoji="1" lang="en-US" altLang="ja-JP" sz="8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rgbClr val="FF0000"/>
              </a:solidFill>
              <a:effectLst/>
              <a:uLnTx/>
              <a:uFillTx/>
            </a:rPr>
            <a:t>※</a:t>
          </a:r>
          <a:r>
            <a:rPr kumimoji="1" lang="ja-JP" altLang="en-US" sz="800" b="0" i="0" u="none" strike="noStrike" kern="0" cap="none" spc="0" normalizeH="0" baseline="0" noProof="0">
              <a:ln>
                <a:noFill/>
              </a:ln>
              <a:solidFill>
                <a:srgbClr val="FF0000"/>
              </a:solidFill>
              <a:effectLst/>
              <a:uLnTx/>
              <a:uFillTx/>
            </a:rPr>
            <a:t>原則として加算算定対象月と同月</a:t>
          </a:r>
          <a:endParaRPr kumimoji="1" lang="en-US" altLang="ja-JP" sz="8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rgbClr val="FF0000"/>
              </a:solidFill>
              <a:effectLst/>
              <a:uLnTx/>
              <a:uFillTx/>
            </a:rPr>
            <a:t>※10</a:t>
          </a:r>
          <a:r>
            <a:rPr kumimoji="1" lang="ja-JP" altLang="en-US" sz="800" b="0" i="0" u="none" strike="noStrike" kern="0" cap="none" spc="0" normalizeH="0" baseline="0" noProof="0">
              <a:ln>
                <a:noFill/>
              </a:ln>
              <a:solidFill>
                <a:srgbClr val="FF0000"/>
              </a:solidFill>
              <a:effectLst/>
              <a:uLnTx/>
              <a:uFillTx/>
            </a:rPr>
            <a:t>月から算定開始する場合は</a:t>
          </a:r>
          <a:endParaRPr kumimoji="1" lang="en-US" altLang="ja-JP" sz="8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sng" strike="noStrike" kern="0" cap="none" spc="0" normalizeH="0" baseline="0" noProof="0">
              <a:ln>
                <a:noFill/>
              </a:ln>
              <a:solidFill>
                <a:srgbClr val="FF0000"/>
              </a:solidFill>
              <a:effectLst/>
              <a:uLnTx/>
              <a:uFillTx/>
            </a:rPr>
            <a:t>令和</a:t>
          </a:r>
          <a:r>
            <a:rPr kumimoji="1" lang="en-US" altLang="ja-JP" sz="800" b="0" i="0" u="sng" strike="noStrike" kern="0" cap="none" spc="0" normalizeH="0" baseline="0" noProof="0">
              <a:ln>
                <a:noFill/>
              </a:ln>
              <a:solidFill>
                <a:srgbClr val="FF0000"/>
              </a:solidFill>
              <a:effectLst/>
              <a:uLnTx/>
              <a:uFillTx/>
            </a:rPr>
            <a:t>4</a:t>
          </a:r>
          <a:r>
            <a:rPr kumimoji="1" lang="ja-JP" altLang="en-US" sz="800" b="0" i="0" u="sng" strike="noStrike" kern="0" cap="none" spc="0" normalizeH="0" baseline="0" noProof="0">
              <a:ln>
                <a:noFill/>
              </a:ln>
              <a:solidFill>
                <a:srgbClr val="FF0000"/>
              </a:solidFill>
              <a:effectLst/>
              <a:uLnTx/>
              <a:uFillTx/>
            </a:rPr>
            <a:t>年</a:t>
          </a:r>
          <a:r>
            <a:rPr kumimoji="1" lang="en-US" altLang="ja-JP" sz="800" b="0" i="0" u="sng" strike="noStrike" kern="0" cap="none" spc="0" normalizeH="0" baseline="0" noProof="0">
              <a:ln>
                <a:noFill/>
              </a:ln>
              <a:solidFill>
                <a:srgbClr val="FF0000"/>
              </a:solidFill>
              <a:effectLst/>
              <a:uLnTx/>
              <a:uFillTx/>
            </a:rPr>
            <a:t>10</a:t>
          </a:r>
          <a:r>
            <a:rPr kumimoji="1" lang="ja-JP" altLang="en-US" sz="800" b="0" i="0" u="sng" strike="noStrike" kern="0" cap="none" spc="0" normalizeH="0" baseline="0" noProof="0">
              <a:ln>
                <a:noFill/>
              </a:ln>
              <a:solidFill>
                <a:srgbClr val="FF0000"/>
              </a:solidFill>
              <a:effectLst/>
              <a:uLnTx/>
              <a:uFillTx/>
            </a:rPr>
            <a:t>月～令和</a:t>
          </a:r>
          <a:r>
            <a:rPr kumimoji="1" lang="en-US" altLang="ja-JP" sz="800" b="0" i="0" u="sng" strike="noStrike" kern="0" cap="none" spc="0" normalizeH="0" baseline="0" noProof="0">
              <a:ln>
                <a:noFill/>
              </a:ln>
              <a:solidFill>
                <a:srgbClr val="FF0000"/>
              </a:solidFill>
              <a:effectLst/>
              <a:uLnTx/>
              <a:uFillTx/>
            </a:rPr>
            <a:t>5</a:t>
          </a:r>
          <a:r>
            <a:rPr kumimoji="1" lang="ja-JP" altLang="en-US" sz="800" b="0" i="0" u="sng" strike="noStrike" kern="0" cap="none" spc="0" normalizeH="0" baseline="0" noProof="0">
              <a:ln>
                <a:noFill/>
              </a:ln>
              <a:solidFill>
                <a:srgbClr val="FF0000"/>
              </a:solidFill>
              <a:effectLst/>
              <a:uLnTx/>
              <a:uFillTx/>
            </a:rPr>
            <a:t>年</a:t>
          </a:r>
          <a:r>
            <a:rPr kumimoji="1" lang="en-US" altLang="ja-JP" sz="800" b="0" i="0" u="sng" strike="noStrike" kern="0" cap="none" spc="0" normalizeH="0" baseline="0" noProof="0">
              <a:ln>
                <a:noFill/>
              </a:ln>
              <a:solidFill>
                <a:srgbClr val="FF0000"/>
              </a:solidFill>
              <a:effectLst/>
              <a:uLnTx/>
              <a:uFillTx/>
            </a:rPr>
            <a:t>3</a:t>
          </a:r>
          <a:r>
            <a:rPr kumimoji="1" lang="ja-JP" altLang="en-US" sz="800" b="0" i="0" u="sng" strike="noStrike" kern="0" cap="none" spc="0" normalizeH="0" baseline="0" noProof="0">
              <a:ln>
                <a:noFill/>
              </a:ln>
              <a:solidFill>
                <a:srgbClr val="FF0000"/>
              </a:solidFill>
              <a:effectLst/>
              <a:uLnTx/>
              <a:uFillTx/>
            </a:rPr>
            <a:t>月</a:t>
          </a:r>
          <a:endParaRPr kumimoji="1" lang="en-US" altLang="ja-JP" sz="800" b="0" i="0" u="sng" strike="noStrike" kern="0" cap="none" spc="0" normalizeH="0" baseline="0" noProof="0">
            <a:ln>
              <a:noFill/>
            </a:ln>
            <a:solidFill>
              <a:srgbClr val="FF0000"/>
            </a:solidFill>
            <a:effectLst/>
            <a:uLnTx/>
            <a:uFillTx/>
          </a:endParaRPr>
        </a:p>
      </xdr:txBody>
    </xdr:sp>
    <xdr:clientData/>
  </xdr:twoCellAnchor>
  <xdr:twoCellAnchor>
    <xdr:from>
      <xdr:col>31</xdr:col>
      <xdr:colOff>74084</xdr:colOff>
      <xdr:row>90</xdr:row>
      <xdr:rowOff>21166</xdr:rowOff>
    </xdr:from>
    <xdr:to>
      <xdr:col>33</xdr:col>
      <xdr:colOff>148167</xdr:colOff>
      <xdr:row>97</xdr:row>
      <xdr:rowOff>190500</xdr:rowOff>
    </xdr:to>
    <xdr:cxnSp macro="">
      <xdr:nvCxnSpPr>
        <xdr:cNvPr id="212" name="直線コネクタ 211"/>
        <xdr:cNvCxnSpPr/>
      </xdr:nvCxnSpPr>
      <xdr:spPr bwMode="auto">
        <a:xfrm flipV="1">
          <a:off x="6085417" y="20584583"/>
          <a:ext cx="455083" cy="1714500"/>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126999</xdr:colOff>
      <xdr:row>61</xdr:row>
      <xdr:rowOff>243416</xdr:rowOff>
    </xdr:from>
    <xdr:to>
      <xdr:col>32</xdr:col>
      <xdr:colOff>84666</xdr:colOff>
      <xdr:row>71</xdr:row>
      <xdr:rowOff>52916</xdr:rowOff>
    </xdr:to>
    <xdr:sp macro="" textlink="">
      <xdr:nvSpPr>
        <xdr:cNvPr id="214" name="円/楕円 121"/>
        <xdr:cNvSpPr/>
      </xdr:nvSpPr>
      <xdr:spPr bwMode="auto">
        <a:xfrm>
          <a:off x="1164166" y="13768916"/>
          <a:ext cx="5122333" cy="2423583"/>
        </a:xfrm>
        <a:prstGeom prst="ellips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rPr>
            <a:t>今回は入力不要</a:t>
          </a:r>
          <a:endParaRPr kumimoji="1" lang="en-US" altLang="ja-JP" sz="1600" b="0" i="0" u="none" strike="noStrike" kern="0" cap="none" spc="0" normalizeH="0" baseline="0" noProof="0">
            <a:ln>
              <a:noFill/>
            </a:ln>
            <a:solidFill>
              <a:srgbClr val="FF0000"/>
            </a:solidFill>
            <a:effectLst/>
            <a:uLnTx/>
            <a:uFillTx/>
          </a:endParaRPr>
        </a:p>
      </xdr:txBody>
    </xdr:sp>
    <xdr:clientData/>
  </xdr:twoCellAnchor>
  <xdr:twoCellAnchor>
    <xdr:from>
      <xdr:col>4</xdr:col>
      <xdr:colOff>148167</xdr:colOff>
      <xdr:row>110</xdr:row>
      <xdr:rowOff>518583</xdr:rowOff>
    </xdr:from>
    <xdr:to>
      <xdr:col>31</xdr:col>
      <xdr:colOff>84667</xdr:colOff>
      <xdr:row>117</xdr:row>
      <xdr:rowOff>63499</xdr:rowOff>
    </xdr:to>
    <xdr:sp macro="" textlink="">
      <xdr:nvSpPr>
        <xdr:cNvPr id="216" name="円/楕円 121"/>
        <xdr:cNvSpPr/>
      </xdr:nvSpPr>
      <xdr:spPr bwMode="auto">
        <a:xfrm>
          <a:off x="973667" y="25093083"/>
          <a:ext cx="5122333" cy="2423583"/>
        </a:xfrm>
        <a:prstGeom prst="ellips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rPr>
            <a:t>今回は入力不要</a:t>
          </a:r>
          <a:endParaRPr kumimoji="1" lang="en-US" altLang="ja-JP" sz="1600" b="0" i="0" u="none" strike="noStrike" kern="0" cap="none" spc="0" normalizeH="0" baseline="0" noProof="0">
            <a:ln>
              <a:noFill/>
            </a:ln>
            <a:solidFill>
              <a:srgbClr val="FF0000"/>
            </a:solidFill>
            <a:effectLst/>
            <a:uLnTx/>
            <a:uFillTx/>
          </a:endParaRPr>
        </a:p>
      </xdr:txBody>
    </xdr:sp>
    <xdr:clientData/>
  </xdr:twoCellAnchor>
  <xdr:twoCellAnchor>
    <xdr:from>
      <xdr:col>9</xdr:col>
      <xdr:colOff>158751</xdr:colOff>
      <xdr:row>141</xdr:row>
      <xdr:rowOff>328083</xdr:rowOff>
    </xdr:from>
    <xdr:to>
      <xdr:col>30</xdr:col>
      <xdr:colOff>23472</xdr:colOff>
      <xdr:row>142</xdr:row>
      <xdr:rowOff>613833</xdr:rowOff>
    </xdr:to>
    <xdr:sp macro="" textlink="">
      <xdr:nvSpPr>
        <xdr:cNvPr id="217" name="円/楕円 190"/>
        <xdr:cNvSpPr/>
      </xdr:nvSpPr>
      <xdr:spPr bwMode="auto">
        <a:xfrm>
          <a:off x="1979084" y="34417000"/>
          <a:ext cx="3865221" cy="1238250"/>
        </a:xfrm>
        <a:prstGeom prst="ellips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FF0000"/>
              </a:solidFill>
              <a:effectLst/>
              <a:uLnTx/>
              <a:uFillTx/>
            </a:rPr>
            <a:t>前年の賃金改善の内容を入力</a:t>
          </a:r>
          <a:endParaRPr kumimoji="1" lang="en-US" altLang="ja-JP" sz="10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rPr>
            <a:t>※</a:t>
          </a:r>
          <a:r>
            <a:rPr kumimoji="1" lang="ja-JP" altLang="en-US" sz="900" b="0" i="0" u="none" strike="noStrike" kern="0" cap="none" spc="0" normalizeH="0" baseline="0" noProof="0">
              <a:ln>
                <a:noFill/>
              </a:ln>
              <a:solidFill>
                <a:srgbClr val="FF0000"/>
              </a:solidFill>
              <a:effectLst/>
              <a:uLnTx/>
              <a:uFillTx/>
            </a:rPr>
            <a:t>　前年に加算額を上回る改善を実施していれば、基本的には当該上回った部分が対象となる。</a:t>
          </a:r>
          <a:endParaRPr kumimoji="1" lang="en-US" altLang="ja-JP" sz="900" b="0" i="0" u="none" strike="noStrike" kern="0" cap="none" spc="0" normalizeH="0" baseline="0" noProof="0">
            <a:ln>
              <a:noFill/>
            </a:ln>
            <a:solidFill>
              <a:srgbClr val="FF0000"/>
            </a:solidFill>
            <a:effectLst/>
            <a:uLnTx/>
            <a:uFillTx/>
          </a:endParaRPr>
        </a:p>
      </xdr:txBody>
    </xdr:sp>
    <xdr:clientData/>
  </xdr:twoCellAnchor>
  <xdr:twoCellAnchor>
    <xdr:from>
      <xdr:col>4</xdr:col>
      <xdr:colOff>190500</xdr:colOff>
      <xdr:row>157</xdr:row>
      <xdr:rowOff>158750</xdr:rowOff>
    </xdr:from>
    <xdr:to>
      <xdr:col>31</xdr:col>
      <xdr:colOff>127000</xdr:colOff>
      <xdr:row>162</xdr:row>
      <xdr:rowOff>31750</xdr:rowOff>
    </xdr:to>
    <xdr:sp macro="" textlink="">
      <xdr:nvSpPr>
        <xdr:cNvPr id="218" name="円/楕円 121"/>
        <xdr:cNvSpPr/>
      </xdr:nvSpPr>
      <xdr:spPr bwMode="auto">
        <a:xfrm>
          <a:off x="1016000" y="38851417"/>
          <a:ext cx="5122333" cy="2423583"/>
        </a:xfrm>
        <a:prstGeom prst="ellips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rPr>
            <a:t>今回は入力不要</a:t>
          </a:r>
          <a:endParaRPr kumimoji="1" lang="en-US" altLang="ja-JP" sz="1600" b="0" i="0" u="none" strike="noStrike" kern="0" cap="none" spc="0" normalizeH="0" baseline="0" noProof="0">
            <a:ln>
              <a:noFill/>
            </a:ln>
            <a:solidFill>
              <a:srgbClr val="FF0000"/>
            </a:solidFill>
            <a:effectLst/>
            <a:uLnTx/>
            <a:uFillTx/>
          </a:endParaRPr>
        </a:p>
      </xdr:txBody>
    </xdr:sp>
    <xdr:clientData/>
  </xdr:twoCellAnchor>
  <xdr:twoCellAnchor>
    <xdr:from>
      <xdr:col>4</xdr:col>
      <xdr:colOff>74083</xdr:colOff>
      <xdr:row>184</xdr:row>
      <xdr:rowOff>42334</xdr:rowOff>
    </xdr:from>
    <xdr:to>
      <xdr:col>31</xdr:col>
      <xdr:colOff>10583</xdr:colOff>
      <xdr:row>196</xdr:row>
      <xdr:rowOff>127001</xdr:rowOff>
    </xdr:to>
    <xdr:sp macro="" textlink="">
      <xdr:nvSpPr>
        <xdr:cNvPr id="219" name="円/楕円 121"/>
        <xdr:cNvSpPr/>
      </xdr:nvSpPr>
      <xdr:spPr bwMode="auto">
        <a:xfrm>
          <a:off x="899583" y="47021751"/>
          <a:ext cx="5122333" cy="2423583"/>
        </a:xfrm>
        <a:prstGeom prst="ellips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rPr>
            <a:t>今回は入力不要</a:t>
          </a:r>
          <a:endParaRPr kumimoji="1" lang="en-US" altLang="ja-JP" sz="1600" b="0" i="0" u="none" strike="noStrike" kern="0" cap="none" spc="0" normalizeH="0" baseline="0" noProof="0">
            <a:ln>
              <a:noFill/>
            </a:ln>
            <a:solidFill>
              <a:srgbClr val="FF0000"/>
            </a:solidFill>
            <a:effectLst/>
            <a:uLnTx/>
            <a:uFillTx/>
          </a:endParaRPr>
        </a:p>
      </xdr:txBody>
    </xdr:sp>
    <xdr:clientData/>
  </xdr:twoCellAnchor>
  <xdr:twoCellAnchor>
    <xdr:from>
      <xdr:col>0</xdr:col>
      <xdr:colOff>52915</xdr:colOff>
      <xdr:row>212</xdr:row>
      <xdr:rowOff>158750</xdr:rowOff>
    </xdr:from>
    <xdr:to>
      <xdr:col>2</xdr:col>
      <xdr:colOff>164039</xdr:colOff>
      <xdr:row>222</xdr:row>
      <xdr:rowOff>95253</xdr:rowOff>
    </xdr:to>
    <xdr:sp macro="" textlink="">
      <xdr:nvSpPr>
        <xdr:cNvPr id="220" name="円/楕円 134"/>
        <xdr:cNvSpPr/>
      </xdr:nvSpPr>
      <xdr:spPr bwMode="auto">
        <a:xfrm rot="5400000">
          <a:off x="-664107" y="52935189"/>
          <a:ext cx="1947336" cy="513291"/>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9</xdr:col>
      <xdr:colOff>148167</xdr:colOff>
      <xdr:row>214</xdr:row>
      <xdr:rowOff>201084</xdr:rowOff>
    </xdr:from>
    <xdr:to>
      <xdr:col>24</xdr:col>
      <xdr:colOff>93884</xdr:colOff>
      <xdr:row>219</xdr:row>
      <xdr:rowOff>111810</xdr:rowOff>
    </xdr:to>
    <xdr:sp macro="" textlink="">
      <xdr:nvSpPr>
        <xdr:cNvPr id="222" name="円/楕円 241"/>
        <xdr:cNvSpPr/>
      </xdr:nvSpPr>
      <xdr:spPr bwMode="auto">
        <a:xfrm>
          <a:off x="1968500" y="52641501"/>
          <a:ext cx="2803217" cy="1074892"/>
        </a:xfrm>
        <a:prstGeom prst="ellips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sng" strike="noStrike" kern="0" cap="none" spc="0" normalizeH="0" baseline="0" noProof="0">
              <a:ln>
                <a:noFill/>
              </a:ln>
              <a:solidFill>
                <a:srgbClr val="FF0000"/>
              </a:solidFill>
              <a:effectLst/>
              <a:uLnTx/>
              <a:uFillTx/>
            </a:rPr>
            <a:t>必ず</a:t>
          </a:r>
          <a:r>
            <a:rPr kumimoji="1" lang="en-US" altLang="ja-JP" sz="1050" b="0" i="0" u="sng" strike="noStrike" kern="0" cap="none" spc="0" normalizeH="0" baseline="0" noProof="0">
              <a:ln>
                <a:noFill/>
              </a:ln>
              <a:solidFill>
                <a:srgbClr val="FF0000"/>
              </a:solidFill>
              <a:effectLst/>
              <a:uLnTx/>
              <a:uFillTx/>
            </a:rPr>
            <a:t>6</a:t>
          </a:r>
          <a:r>
            <a:rPr kumimoji="1" lang="ja-JP" altLang="en-US" sz="1050" b="0" i="0" u="sng" strike="noStrike" kern="0" cap="none" spc="0" normalizeH="0" baseline="0" noProof="0">
              <a:ln>
                <a:noFill/>
              </a:ln>
              <a:solidFill>
                <a:srgbClr val="FF0000"/>
              </a:solidFill>
              <a:effectLst/>
              <a:uLnTx/>
              <a:uFillTx/>
            </a:rPr>
            <a:t>項目にチェック</a:t>
          </a:r>
          <a:endParaRPr kumimoji="1" lang="en-US" altLang="ja-JP" sz="1050" b="0" i="0" u="sng"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rgbClr val="FF0000"/>
              </a:solidFill>
              <a:effectLst/>
              <a:uLnTx/>
              <a:uFillTx/>
            </a:rPr>
            <a:t>※6</a:t>
          </a:r>
          <a:r>
            <a:rPr kumimoji="1" lang="ja-JP" altLang="en-US" sz="800" b="0" i="0" u="none" strike="noStrike" kern="0" cap="none" spc="0" normalizeH="0" baseline="0" noProof="0">
              <a:ln>
                <a:noFill/>
              </a:ln>
              <a:solidFill>
                <a:srgbClr val="FF0000"/>
              </a:solidFill>
              <a:effectLst/>
              <a:uLnTx/>
              <a:uFillTx/>
            </a:rPr>
            <a:t>項目にチェックされない場合、加算の要件を満たしていない</a:t>
          </a:r>
          <a:endParaRPr kumimoji="1" lang="en-US" altLang="ja-JP" sz="800" b="0" i="0" u="none" strike="noStrike" kern="0" cap="none" spc="0" normalizeH="0" baseline="0" noProof="0">
            <a:ln>
              <a:noFill/>
            </a:ln>
            <a:solidFill>
              <a:srgbClr val="FF0000"/>
            </a:solidFill>
            <a:effectLst/>
            <a:uLnTx/>
            <a:uFillTx/>
          </a:endParaRPr>
        </a:p>
      </xdr:txBody>
    </xdr:sp>
    <xdr:clientData/>
  </xdr:twoCellAnchor>
  <xdr:twoCellAnchor>
    <xdr:from>
      <xdr:col>2</xdr:col>
      <xdr:colOff>148166</xdr:colOff>
      <xdr:row>217</xdr:row>
      <xdr:rowOff>103530</xdr:rowOff>
    </xdr:from>
    <xdr:to>
      <xdr:col>9</xdr:col>
      <xdr:colOff>148167</xdr:colOff>
      <xdr:row>218</xdr:row>
      <xdr:rowOff>21167</xdr:rowOff>
    </xdr:to>
    <xdr:cxnSp macro="">
      <xdr:nvCxnSpPr>
        <xdr:cNvPr id="223" name="直線コネクタ 222"/>
        <xdr:cNvCxnSpPr>
          <a:endCxn id="222" idx="2"/>
        </xdr:cNvCxnSpPr>
      </xdr:nvCxnSpPr>
      <xdr:spPr bwMode="auto">
        <a:xfrm flipV="1">
          <a:off x="550333" y="53178947"/>
          <a:ext cx="1418167" cy="129303"/>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63501</xdr:colOff>
      <xdr:row>222</xdr:row>
      <xdr:rowOff>116416</xdr:rowOff>
    </xdr:from>
    <xdr:to>
      <xdr:col>17</xdr:col>
      <xdr:colOff>29190</xdr:colOff>
      <xdr:row>224</xdr:row>
      <xdr:rowOff>91834</xdr:rowOff>
    </xdr:to>
    <xdr:sp macro="" textlink="">
      <xdr:nvSpPr>
        <xdr:cNvPr id="227" name="円/楕円 183"/>
        <xdr:cNvSpPr/>
      </xdr:nvSpPr>
      <xdr:spPr bwMode="auto">
        <a:xfrm>
          <a:off x="677334" y="54186666"/>
          <a:ext cx="2696189" cy="388168"/>
        </a:xfrm>
        <a:prstGeom prst="ellips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rPr>
            <a:t>証明日を入力（例 職員への周知日等）</a:t>
          </a:r>
          <a:endParaRPr kumimoji="1" lang="en-US" altLang="ja-JP" sz="800" b="0" i="0" u="none" strike="noStrike" kern="0" cap="none" spc="0" normalizeH="0" baseline="0" noProof="0">
            <a:ln>
              <a:noFill/>
            </a:ln>
            <a:solidFill>
              <a:srgbClr val="FF0000"/>
            </a:solidFill>
            <a:effectLst/>
            <a:uLnTx/>
            <a:uFillTx/>
          </a:endParaRPr>
        </a:p>
      </xdr:txBody>
    </xdr:sp>
    <xdr:clientData/>
  </xdr:twoCellAnchor>
  <xdr:twoCellAnchor>
    <xdr:from>
      <xdr:col>22</xdr:col>
      <xdr:colOff>127001</xdr:colOff>
      <xdr:row>220</xdr:row>
      <xdr:rowOff>52917</xdr:rowOff>
    </xdr:from>
    <xdr:to>
      <xdr:col>36</xdr:col>
      <xdr:colOff>169334</xdr:colOff>
      <xdr:row>226</xdr:row>
      <xdr:rowOff>20330</xdr:rowOff>
    </xdr:to>
    <xdr:sp macro="" textlink="">
      <xdr:nvSpPr>
        <xdr:cNvPr id="228" name="円/楕円 186"/>
        <xdr:cNvSpPr/>
      </xdr:nvSpPr>
      <xdr:spPr bwMode="auto">
        <a:xfrm>
          <a:off x="4423834" y="53869167"/>
          <a:ext cx="2709333" cy="782330"/>
        </a:xfrm>
        <a:prstGeom prst="ellips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rPr>
            <a:t>責任者の役職・氏名を入力</a:t>
          </a:r>
          <a:endParaRPr kumimoji="1" lang="en-US" altLang="ja-JP" sz="9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rPr>
            <a:t>※</a:t>
          </a:r>
          <a:r>
            <a:rPr kumimoji="1" lang="ja-JP" altLang="en-US" sz="900" b="0" i="0" u="none" strike="noStrike" kern="0" cap="none" spc="0" normalizeH="0" baseline="0" noProof="0">
              <a:ln>
                <a:noFill/>
              </a:ln>
              <a:solidFill>
                <a:srgbClr val="FF0000"/>
              </a:solidFill>
              <a:effectLst/>
              <a:uLnTx/>
              <a:uFillTx/>
            </a:rPr>
            <a:t>押印不要</a:t>
          </a:r>
          <a:endParaRPr kumimoji="1" lang="en-US" altLang="ja-JP" sz="900" b="0" i="0" u="none" strike="noStrike" kern="0" cap="none" spc="0" normalizeH="0" baseline="0" noProof="0">
            <a:ln>
              <a:noFill/>
            </a:ln>
            <a:solidFill>
              <a:srgbClr val="FF0000"/>
            </a:solidFill>
            <a:effectLst/>
            <a:uLnTx/>
            <a:uFillTx/>
          </a:endParaRPr>
        </a:p>
      </xdr:txBody>
    </xdr:sp>
    <xdr:clientData/>
  </xdr:twoCellAnchor>
  <xdr:twoCellAnchor>
    <xdr:from>
      <xdr:col>0</xdr:col>
      <xdr:colOff>158749</xdr:colOff>
      <xdr:row>226</xdr:row>
      <xdr:rowOff>381000</xdr:rowOff>
    </xdr:from>
    <xdr:to>
      <xdr:col>11</xdr:col>
      <xdr:colOff>157128</xdr:colOff>
      <xdr:row>229</xdr:row>
      <xdr:rowOff>94347</xdr:rowOff>
    </xdr:to>
    <xdr:sp macro="" textlink="">
      <xdr:nvSpPr>
        <xdr:cNvPr id="229" name="円/楕円 182"/>
        <xdr:cNvSpPr/>
      </xdr:nvSpPr>
      <xdr:spPr bwMode="auto">
        <a:xfrm>
          <a:off x="158749" y="55012167"/>
          <a:ext cx="2199712" cy="327180"/>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12</xdr:col>
      <xdr:colOff>179918</xdr:colOff>
      <xdr:row>227</xdr:row>
      <xdr:rowOff>10583</xdr:rowOff>
    </xdr:from>
    <xdr:to>
      <xdr:col>32</xdr:col>
      <xdr:colOff>127000</xdr:colOff>
      <xdr:row>231</xdr:row>
      <xdr:rowOff>52916</xdr:rowOff>
    </xdr:to>
    <xdr:sp macro="" textlink="">
      <xdr:nvSpPr>
        <xdr:cNvPr id="231" name="円/楕円 182"/>
        <xdr:cNvSpPr/>
      </xdr:nvSpPr>
      <xdr:spPr bwMode="auto">
        <a:xfrm>
          <a:off x="2571751" y="55043916"/>
          <a:ext cx="3757082" cy="455083"/>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179917</xdr:colOff>
      <xdr:row>225</xdr:row>
      <xdr:rowOff>21167</xdr:rowOff>
    </xdr:from>
    <xdr:to>
      <xdr:col>9</xdr:col>
      <xdr:colOff>188111</xdr:colOff>
      <xdr:row>226</xdr:row>
      <xdr:rowOff>368558</xdr:rowOff>
    </xdr:to>
    <xdr:cxnSp macro="">
      <xdr:nvCxnSpPr>
        <xdr:cNvPr id="232" name="直線コネクタ 231"/>
        <xdr:cNvCxnSpPr/>
      </xdr:nvCxnSpPr>
      <xdr:spPr bwMode="auto">
        <a:xfrm flipV="1">
          <a:off x="1619250" y="54599417"/>
          <a:ext cx="389194" cy="400308"/>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127001</xdr:colOff>
      <xdr:row>226</xdr:row>
      <xdr:rowOff>10583</xdr:rowOff>
    </xdr:from>
    <xdr:to>
      <xdr:col>27</xdr:col>
      <xdr:colOff>135195</xdr:colOff>
      <xdr:row>227</xdr:row>
      <xdr:rowOff>8725</xdr:rowOff>
    </xdr:to>
    <xdr:cxnSp macro="">
      <xdr:nvCxnSpPr>
        <xdr:cNvPr id="233" name="直線コネクタ 232"/>
        <xdr:cNvCxnSpPr/>
      </xdr:nvCxnSpPr>
      <xdr:spPr bwMode="auto">
        <a:xfrm flipV="1">
          <a:off x="4995334" y="54641750"/>
          <a:ext cx="389194" cy="400308"/>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201084</xdr:colOff>
      <xdr:row>128</xdr:row>
      <xdr:rowOff>222248</xdr:rowOff>
    </xdr:from>
    <xdr:to>
      <xdr:col>36</xdr:col>
      <xdr:colOff>42334</xdr:colOff>
      <xdr:row>131</xdr:row>
      <xdr:rowOff>21166</xdr:rowOff>
    </xdr:to>
    <xdr:sp macro="" textlink="">
      <xdr:nvSpPr>
        <xdr:cNvPr id="194" name="角丸四角形 193"/>
        <xdr:cNvSpPr/>
      </xdr:nvSpPr>
      <xdr:spPr bwMode="auto">
        <a:xfrm>
          <a:off x="814917" y="30797498"/>
          <a:ext cx="6191250" cy="518585"/>
        </a:xfrm>
        <a:prstGeom prst="round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4</xdr:col>
      <xdr:colOff>137581</xdr:colOff>
      <xdr:row>123</xdr:row>
      <xdr:rowOff>455082</xdr:rowOff>
    </xdr:from>
    <xdr:to>
      <xdr:col>30</xdr:col>
      <xdr:colOff>63499</xdr:colOff>
      <xdr:row>126</xdr:row>
      <xdr:rowOff>21166</xdr:rowOff>
    </xdr:to>
    <xdr:sp macro="" textlink="">
      <xdr:nvSpPr>
        <xdr:cNvPr id="202" name="円/楕円 4"/>
        <xdr:cNvSpPr/>
      </xdr:nvSpPr>
      <xdr:spPr bwMode="auto">
        <a:xfrm>
          <a:off x="963081" y="29241749"/>
          <a:ext cx="4921251" cy="1026584"/>
        </a:xfrm>
        <a:prstGeom prst="ellipse">
          <a:avLst/>
        </a:prstGeom>
        <a:solidFill>
          <a:srgbClr xmlns:mc="http://schemas.openxmlformats.org/markup-compatibility/2006" xmlns:a14="http://schemas.microsoft.com/office/drawing/2010/main" val="FFFFFF" mc:Ignorable="a14" a14:legacySpreadsheetColorIndex="65"/>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rPr>
            <a:t>「ベースアップ等」「その他」のいずれも、必ず</a:t>
          </a:r>
          <a:r>
            <a:rPr kumimoji="1" lang="en-US" altLang="ja-JP" sz="900" b="0" i="0" u="none" strike="noStrike" kern="0" cap="none" spc="0" normalizeH="0" baseline="0" noProof="0">
              <a:ln>
                <a:noFill/>
              </a:ln>
              <a:solidFill>
                <a:srgbClr val="FF0000"/>
              </a:solidFill>
              <a:effectLst/>
              <a:uLnTx/>
              <a:uFillTx/>
            </a:rPr>
            <a:t>1</a:t>
          </a:r>
          <a:r>
            <a:rPr kumimoji="1" lang="ja-JP" altLang="en-US" sz="900" b="0" i="0" u="none" strike="noStrike" kern="0" cap="none" spc="0" normalizeH="0" baseline="0" noProof="0">
              <a:ln>
                <a:noFill/>
              </a:ln>
              <a:solidFill>
                <a:srgbClr val="FF0000"/>
              </a:solidFill>
              <a:effectLst/>
              <a:uLnTx/>
              <a:uFillTx/>
            </a:rPr>
            <a:t>つ以上チェックを入れてください。</a:t>
          </a:r>
          <a:endParaRPr kumimoji="1" lang="en-US" altLang="ja-JP" sz="9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rPr>
            <a:t>※</a:t>
          </a:r>
          <a:r>
            <a:rPr kumimoji="1" lang="ja-JP" altLang="en-US" sz="900" b="0" i="0" u="none" strike="noStrike" kern="0" cap="none" spc="0" normalizeH="0" baseline="0" noProof="0">
              <a:ln>
                <a:noFill/>
              </a:ln>
              <a:solidFill>
                <a:srgbClr val="FF0000"/>
              </a:solidFill>
              <a:effectLst/>
              <a:uLnTx/>
              <a:uFillTx/>
            </a:rPr>
            <a:t>加算額をすべてベースアップ等に充てる場合は、「その他」のチェックは不要です。</a:t>
          </a:r>
          <a:endParaRPr kumimoji="1" lang="en-US" altLang="ja-JP" sz="900" b="0" i="0" u="none" strike="noStrike" kern="0" cap="none" spc="0" normalizeH="0" baseline="0" noProof="0">
            <a:ln>
              <a:noFill/>
            </a:ln>
            <a:solidFill>
              <a:srgbClr val="FF0000"/>
            </a:solidFill>
            <a:effectLst/>
            <a:uLnTx/>
            <a:uFillTx/>
          </a:endParaRPr>
        </a:p>
      </xdr:txBody>
    </xdr:sp>
    <xdr:clientData/>
  </xdr:twoCellAnchor>
  <xdr:twoCellAnchor>
    <xdr:from>
      <xdr:col>17</xdr:col>
      <xdr:colOff>79374</xdr:colOff>
      <xdr:row>126</xdr:row>
      <xdr:rowOff>21166</xdr:rowOff>
    </xdr:from>
    <xdr:to>
      <xdr:col>19</xdr:col>
      <xdr:colOff>185209</xdr:colOff>
      <xdr:row>128</xdr:row>
      <xdr:rowOff>222248</xdr:rowOff>
    </xdr:to>
    <xdr:cxnSp macro="">
      <xdr:nvCxnSpPr>
        <xdr:cNvPr id="207" name="直線コネクタ 206"/>
        <xdr:cNvCxnSpPr>
          <a:stCxn id="202" idx="4"/>
          <a:endCxn id="194" idx="0"/>
        </xdr:cNvCxnSpPr>
      </xdr:nvCxnSpPr>
      <xdr:spPr bwMode="auto">
        <a:xfrm>
          <a:off x="3423707" y="30268333"/>
          <a:ext cx="486835" cy="529165"/>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13</xdr:row>
      <xdr:rowOff>0</xdr:rowOff>
    </xdr:from>
    <xdr:to>
      <xdr:col>16</xdr:col>
      <xdr:colOff>359833</xdr:colOff>
      <xdr:row>18</xdr:row>
      <xdr:rowOff>95249</xdr:rowOff>
    </xdr:to>
    <xdr:sp macro="" textlink="">
      <xdr:nvSpPr>
        <xdr:cNvPr id="3" name="円/楕円 121"/>
        <xdr:cNvSpPr/>
      </xdr:nvSpPr>
      <xdr:spPr bwMode="auto">
        <a:xfrm>
          <a:off x="5249333" y="5344583"/>
          <a:ext cx="5122333" cy="2423583"/>
        </a:xfrm>
        <a:prstGeom prst="ellips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rPr>
            <a:t>今回は入力不要</a:t>
          </a:r>
          <a:endParaRPr kumimoji="1" lang="en-US" altLang="ja-JP" sz="1600" b="0" i="0" u="none" strike="noStrike" kern="0" cap="none" spc="0" normalizeH="0" baseline="0" noProof="0">
            <a:ln>
              <a:noFill/>
            </a:ln>
            <a:solidFill>
              <a:srgbClr val="FF0000"/>
            </a:solidFill>
            <a:effectLst/>
            <a:uLnTx/>
            <a:uFillTx/>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13</xdr:row>
      <xdr:rowOff>0</xdr:rowOff>
    </xdr:from>
    <xdr:to>
      <xdr:col>16</xdr:col>
      <xdr:colOff>359833</xdr:colOff>
      <xdr:row>18</xdr:row>
      <xdr:rowOff>339989</xdr:rowOff>
    </xdr:to>
    <xdr:sp macro="" textlink="">
      <xdr:nvSpPr>
        <xdr:cNvPr id="2" name="円/楕円 121"/>
        <xdr:cNvSpPr/>
      </xdr:nvSpPr>
      <xdr:spPr bwMode="auto">
        <a:xfrm>
          <a:off x="5131594" y="5238750"/>
          <a:ext cx="5122333" cy="2423583"/>
        </a:xfrm>
        <a:prstGeom prst="ellips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rPr>
            <a:t>今回は入力不要</a:t>
          </a:r>
          <a:endParaRPr kumimoji="1" lang="en-US" altLang="ja-JP" sz="1600" b="0" i="0" u="none" strike="noStrike" kern="0" cap="none" spc="0" normalizeH="0" baseline="0" noProof="0">
            <a:ln>
              <a:noFill/>
            </a:ln>
            <a:solidFill>
              <a:srgbClr val="FF0000"/>
            </a:solidFill>
            <a:effectLst/>
            <a:uLnTx/>
            <a:uFillTx/>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328082</xdr:colOff>
      <xdr:row>9</xdr:row>
      <xdr:rowOff>116417</xdr:rowOff>
    </xdr:from>
    <xdr:to>
      <xdr:col>15</xdr:col>
      <xdr:colOff>2309852</xdr:colOff>
      <xdr:row>9</xdr:row>
      <xdr:rowOff>919681</xdr:rowOff>
    </xdr:to>
    <xdr:sp macro="" textlink="">
      <xdr:nvSpPr>
        <xdr:cNvPr id="7" name="円/楕円 4"/>
        <xdr:cNvSpPr/>
      </xdr:nvSpPr>
      <xdr:spPr bwMode="auto">
        <a:xfrm>
          <a:off x="4624915" y="2540000"/>
          <a:ext cx="5569520" cy="803264"/>
        </a:xfrm>
        <a:prstGeom prst="ellipse">
          <a:avLst/>
        </a:prstGeom>
        <a:solidFill>
          <a:srgbClr xmlns:mc="http://schemas.openxmlformats.org/markup-compatibility/2006" xmlns:a14="http://schemas.microsoft.com/office/drawing/2010/main" val="FFFFFF" mc:Ignorable="a14" a14:legacySpreadsheetColorIndex="65"/>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rPr>
            <a:t>「基本情報入力シート」の情報がそのまま反映</a:t>
          </a:r>
          <a:endParaRPr kumimoji="1" lang="en-US" altLang="ja-JP" sz="14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rPr>
            <a:t>（入力不要）</a:t>
          </a:r>
          <a:endParaRPr kumimoji="1" lang="en-US" altLang="ja-JP" sz="1400" b="0" i="0" u="none" strike="noStrike" kern="0" cap="none" spc="0" normalizeH="0" baseline="0" noProof="0">
            <a:ln>
              <a:noFill/>
            </a:ln>
            <a:solidFill>
              <a:srgbClr val="FF0000"/>
            </a:solidFill>
            <a:effectLst/>
            <a:uLnTx/>
            <a:uFillTx/>
          </a:endParaRPr>
        </a:p>
      </xdr:txBody>
    </xdr:sp>
    <xdr:clientData/>
  </xdr:twoCellAnchor>
  <xdr:twoCellAnchor>
    <xdr:from>
      <xdr:col>0</xdr:col>
      <xdr:colOff>74083</xdr:colOff>
      <xdr:row>11</xdr:row>
      <xdr:rowOff>10584</xdr:rowOff>
    </xdr:from>
    <xdr:to>
      <xdr:col>15</xdr:col>
      <xdr:colOff>2370667</xdr:colOff>
      <xdr:row>17</xdr:row>
      <xdr:rowOff>95250</xdr:rowOff>
    </xdr:to>
    <xdr:sp macro="" textlink="">
      <xdr:nvSpPr>
        <xdr:cNvPr id="8" name="角丸四角形 7"/>
        <xdr:cNvSpPr/>
      </xdr:nvSpPr>
      <xdr:spPr bwMode="auto">
        <a:xfrm>
          <a:off x="74083" y="4519084"/>
          <a:ext cx="10181167" cy="2878666"/>
        </a:xfrm>
        <a:prstGeom prst="round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16</xdr:col>
      <xdr:colOff>867834</xdr:colOff>
      <xdr:row>10</xdr:row>
      <xdr:rowOff>158751</xdr:rowOff>
    </xdr:from>
    <xdr:to>
      <xdr:col>19</xdr:col>
      <xdr:colOff>0</xdr:colOff>
      <xdr:row>17</xdr:row>
      <xdr:rowOff>52916</xdr:rowOff>
    </xdr:to>
    <xdr:sp macro="" textlink="">
      <xdr:nvSpPr>
        <xdr:cNvPr id="10" name="角丸四角形 9"/>
        <xdr:cNvSpPr/>
      </xdr:nvSpPr>
      <xdr:spPr bwMode="auto">
        <a:xfrm>
          <a:off x="11144251" y="4487334"/>
          <a:ext cx="1640416" cy="2868082"/>
        </a:xfrm>
        <a:prstGeom prst="round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16</xdr:col>
      <xdr:colOff>21166</xdr:colOff>
      <xdr:row>10</xdr:row>
      <xdr:rowOff>169334</xdr:rowOff>
    </xdr:from>
    <xdr:to>
      <xdr:col>16</xdr:col>
      <xdr:colOff>878416</xdr:colOff>
      <xdr:row>17</xdr:row>
      <xdr:rowOff>63499</xdr:rowOff>
    </xdr:to>
    <xdr:sp macro="" textlink="">
      <xdr:nvSpPr>
        <xdr:cNvPr id="11" name="角丸四角形 10"/>
        <xdr:cNvSpPr/>
      </xdr:nvSpPr>
      <xdr:spPr bwMode="auto">
        <a:xfrm>
          <a:off x="10297583" y="4497917"/>
          <a:ext cx="857250" cy="2868082"/>
        </a:xfrm>
        <a:prstGeom prst="round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19</xdr:col>
      <xdr:colOff>31749</xdr:colOff>
      <xdr:row>10</xdr:row>
      <xdr:rowOff>169334</xdr:rowOff>
    </xdr:from>
    <xdr:to>
      <xdr:col>19</xdr:col>
      <xdr:colOff>1026583</xdr:colOff>
      <xdr:row>17</xdr:row>
      <xdr:rowOff>63499</xdr:rowOff>
    </xdr:to>
    <xdr:sp macro="" textlink="">
      <xdr:nvSpPr>
        <xdr:cNvPr id="12" name="角丸四角形 11"/>
        <xdr:cNvSpPr/>
      </xdr:nvSpPr>
      <xdr:spPr bwMode="auto">
        <a:xfrm>
          <a:off x="12816416" y="4497917"/>
          <a:ext cx="994834" cy="2868082"/>
        </a:xfrm>
        <a:prstGeom prst="round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15</xdr:col>
      <xdr:colOff>486832</xdr:colOff>
      <xdr:row>3</xdr:row>
      <xdr:rowOff>169334</xdr:rowOff>
    </xdr:from>
    <xdr:to>
      <xdr:col>16</xdr:col>
      <xdr:colOff>677333</xdr:colOff>
      <xdr:row>5</xdr:row>
      <xdr:rowOff>84666</xdr:rowOff>
    </xdr:to>
    <xdr:sp macro="" textlink="">
      <xdr:nvSpPr>
        <xdr:cNvPr id="14" name="円/楕円 121"/>
        <xdr:cNvSpPr/>
      </xdr:nvSpPr>
      <xdr:spPr bwMode="auto">
        <a:xfrm>
          <a:off x="8371415" y="1037167"/>
          <a:ext cx="2582335" cy="529166"/>
        </a:xfrm>
        <a:prstGeom prst="ellips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rPr>
            <a:t>自動計算（入力不要）</a:t>
          </a:r>
          <a:endParaRPr kumimoji="1" lang="en-US" altLang="ja-JP" sz="1200" b="0" i="0" u="none" strike="noStrike" kern="0" cap="none" spc="0" normalizeH="0" baseline="0" noProof="0">
            <a:ln>
              <a:noFill/>
            </a:ln>
            <a:solidFill>
              <a:srgbClr val="FF0000"/>
            </a:solidFill>
            <a:effectLst/>
            <a:uLnTx/>
            <a:uFillTx/>
          </a:endParaRPr>
        </a:p>
      </xdr:txBody>
    </xdr:sp>
    <xdr:clientData/>
  </xdr:twoCellAnchor>
  <xdr:twoCellAnchor>
    <xdr:from>
      <xdr:col>14</xdr:col>
      <xdr:colOff>2370668</xdr:colOff>
      <xdr:row>4</xdr:row>
      <xdr:rowOff>169333</xdr:rowOff>
    </xdr:from>
    <xdr:to>
      <xdr:col>15</xdr:col>
      <xdr:colOff>486832</xdr:colOff>
      <xdr:row>4</xdr:row>
      <xdr:rowOff>190499</xdr:rowOff>
    </xdr:to>
    <xdr:cxnSp macro="">
      <xdr:nvCxnSpPr>
        <xdr:cNvPr id="15" name="直線コネクタ 14"/>
        <xdr:cNvCxnSpPr>
          <a:stCxn id="14" idx="2"/>
        </xdr:cNvCxnSpPr>
      </xdr:nvCxnSpPr>
      <xdr:spPr bwMode="auto">
        <a:xfrm flipH="1">
          <a:off x="7874001" y="1301750"/>
          <a:ext cx="497414" cy="21166"/>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74083</xdr:colOff>
      <xdr:row>3</xdr:row>
      <xdr:rowOff>21167</xdr:rowOff>
    </xdr:from>
    <xdr:to>
      <xdr:col>14</xdr:col>
      <xdr:colOff>804333</xdr:colOff>
      <xdr:row>9</xdr:row>
      <xdr:rowOff>132292</xdr:rowOff>
    </xdr:to>
    <xdr:cxnSp macro="">
      <xdr:nvCxnSpPr>
        <xdr:cNvPr id="18" name="直線コネクタ 17"/>
        <xdr:cNvCxnSpPr/>
      </xdr:nvCxnSpPr>
      <xdr:spPr bwMode="auto">
        <a:xfrm>
          <a:off x="2518833" y="889000"/>
          <a:ext cx="3788833" cy="1666875"/>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878417</xdr:colOff>
      <xdr:row>9</xdr:row>
      <xdr:rowOff>919681</xdr:rowOff>
    </xdr:from>
    <xdr:to>
      <xdr:col>14</xdr:col>
      <xdr:colOff>1906342</xdr:colOff>
      <xdr:row>11</xdr:row>
      <xdr:rowOff>10583</xdr:rowOff>
    </xdr:to>
    <xdr:cxnSp macro="">
      <xdr:nvCxnSpPr>
        <xdr:cNvPr id="20" name="直線コネクタ 19"/>
        <xdr:cNvCxnSpPr>
          <a:stCxn id="7" idx="4"/>
        </xdr:cNvCxnSpPr>
      </xdr:nvCxnSpPr>
      <xdr:spPr bwMode="auto">
        <a:xfrm flipH="1">
          <a:off x="6381750" y="3343264"/>
          <a:ext cx="1027925" cy="1175819"/>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1906342</xdr:colOff>
      <xdr:row>9</xdr:row>
      <xdr:rowOff>919681</xdr:rowOff>
    </xdr:from>
    <xdr:to>
      <xdr:col>17</xdr:col>
      <xdr:colOff>359833</xdr:colOff>
      <xdr:row>10</xdr:row>
      <xdr:rowOff>158750</xdr:rowOff>
    </xdr:to>
    <xdr:cxnSp macro="">
      <xdr:nvCxnSpPr>
        <xdr:cNvPr id="23" name="直線コネクタ 22"/>
        <xdr:cNvCxnSpPr>
          <a:stCxn id="7" idx="4"/>
        </xdr:cNvCxnSpPr>
      </xdr:nvCxnSpPr>
      <xdr:spPr bwMode="auto">
        <a:xfrm>
          <a:off x="7409675" y="3343264"/>
          <a:ext cx="4115575" cy="1144069"/>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63499</xdr:colOff>
      <xdr:row>1</xdr:row>
      <xdr:rowOff>137582</xdr:rowOff>
    </xdr:from>
    <xdr:to>
      <xdr:col>11</xdr:col>
      <xdr:colOff>148165</xdr:colOff>
      <xdr:row>3</xdr:row>
      <xdr:rowOff>222250</xdr:rowOff>
    </xdr:to>
    <xdr:sp macro="" textlink="">
      <xdr:nvSpPr>
        <xdr:cNvPr id="25" name="円/楕円 5"/>
        <xdr:cNvSpPr/>
      </xdr:nvSpPr>
      <xdr:spPr bwMode="auto">
        <a:xfrm>
          <a:off x="497416" y="402165"/>
          <a:ext cx="2095499" cy="687918"/>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963084</xdr:colOff>
      <xdr:row>3</xdr:row>
      <xdr:rowOff>148168</xdr:rowOff>
    </xdr:from>
    <xdr:to>
      <xdr:col>14</xdr:col>
      <xdr:colOff>2370666</xdr:colOff>
      <xdr:row>5</xdr:row>
      <xdr:rowOff>52916</xdr:rowOff>
    </xdr:to>
    <xdr:sp macro="" textlink="">
      <xdr:nvSpPr>
        <xdr:cNvPr id="26" name="円/楕円 5"/>
        <xdr:cNvSpPr/>
      </xdr:nvSpPr>
      <xdr:spPr bwMode="auto">
        <a:xfrm>
          <a:off x="6466417" y="1016001"/>
          <a:ext cx="1407582" cy="518582"/>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2211918</xdr:colOff>
      <xdr:row>22</xdr:row>
      <xdr:rowOff>264584</xdr:rowOff>
    </xdr:from>
    <xdr:to>
      <xdr:col>18</xdr:col>
      <xdr:colOff>158751</xdr:colOff>
      <xdr:row>24</xdr:row>
      <xdr:rowOff>296332</xdr:rowOff>
    </xdr:to>
    <xdr:sp macro="" textlink="">
      <xdr:nvSpPr>
        <xdr:cNvPr id="27" name="円/楕円 4"/>
        <xdr:cNvSpPr/>
      </xdr:nvSpPr>
      <xdr:spPr bwMode="auto">
        <a:xfrm>
          <a:off x="10096501" y="9895417"/>
          <a:ext cx="2116667" cy="963082"/>
        </a:xfrm>
        <a:prstGeom prst="ellipse">
          <a:avLst/>
        </a:prstGeom>
        <a:solidFill>
          <a:srgbClr xmlns:mc="http://schemas.openxmlformats.org/markup-compatibility/2006" xmlns:a14="http://schemas.microsoft.com/office/drawing/2010/main" val="FFFFFF" mc:Ignorable="a14" a14:legacySpreadsheetColorIndex="65"/>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rPr>
            <a:t>今回はすべて</a:t>
          </a:r>
          <a:endParaRPr kumimoji="1" lang="en-US" altLang="ja-JP" sz="12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rPr>
            <a:t>「新規」を選択</a:t>
          </a:r>
          <a:endParaRPr kumimoji="1" lang="en-US" altLang="ja-JP" sz="1200" b="0" i="0" u="none" strike="noStrike" kern="0" cap="none" spc="0" normalizeH="0" baseline="0" noProof="0">
            <a:ln>
              <a:noFill/>
            </a:ln>
            <a:solidFill>
              <a:srgbClr val="FF0000"/>
            </a:solidFill>
            <a:effectLst/>
            <a:uLnTx/>
            <a:uFillTx/>
          </a:endParaRPr>
        </a:p>
      </xdr:txBody>
    </xdr:sp>
    <xdr:clientData/>
  </xdr:twoCellAnchor>
  <xdr:twoCellAnchor>
    <xdr:from>
      <xdr:col>16</xdr:col>
      <xdr:colOff>878418</xdr:colOff>
      <xdr:row>17</xdr:row>
      <xdr:rowOff>63499</xdr:rowOff>
    </xdr:from>
    <xdr:to>
      <xdr:col>19</xdr:col>
      <xdr:colOff>529166</xdr:colOff>
      <xdr:row>22</xdr:row>
      <xdr:rowOff>264584</xdr:rowOff>
    </xdr:to>
    <xdr:cxnSp macro="">
      <xdr:nvCxnSpPr>
        <xdr:cNvPr id="30" name="直線コネクタ 29"/>
        <xdr:cNvCxnSpPr>
          <a:stCxn id="12" idx="2"/>
          <a:endCxn id="27" idx="0"/>
        </xdr:cNvCxnSpPr>
      </xdr:nvCxnSpPr>
      <xdr:spPr bwMode="auto">
        <a:xfrm flipH="1">
          <a:off x="11154835" y="7365999"/>
          <a:ext cx="2158998" cy="2529418"/>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2381249</xdr:colOff>
      <xdr:row>19</xdr:row>
      <xdr:rowOff>0</xdr:rowOff>
    </xdr:from>
    <xdr:to>
      <xdr:col>17</xdr:col>
      <xdr:colOff>455082</xdr:colOff>
      <xdr:row>21</xdr:row>
      <xdr:rowOff>306916</xdr:rowOff>
    </xdr:to>
    <xdr:sp macro="" textlink="">
      <xdr:nvSpPr>
        <xdr:cNvPr id="31" name="円/楕円 4"/>
        <xdr:cNvSpPr/>
      </xdr:nvSpPr>
      <xdr:spPr bwMode="auto">
        <a:xfrm>
          <a:off x="7884582" y="8233833"/>
          <a:ext cx="3735917" cy="1238250"/>
        </a:xfrm>
        <a:prstGeom prst="ellipse">
          <a:avLst/>
        </a:prstGeom>
        <a:solidFill>
          <a:srgbClr xmlns:mc="http://schemas.openxmlformats.org/markup-compatibility/2006" xmlns:a14="http://schemas.microsoft.com/office/drawing/2010/main" val="FFFFFF" mc:Ignorable="a14" a14:legacySpreadsheetColorIndex="65"/>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rPr>
            <a:t>加算</a:t>
          </a:r>
          <a:r>
            <a:rPr kumimoji="1" lang="en-US" altLang="ja-JP" sz="1400" b="0" i="0" u="none" strike="noStrike" kern="0" cap="none" spc="0" normalizeH="0" baseline="0" noProof="0">
              <a:ln>
                <a:noFill/>
              </a:ln>
              <a:solidFill>
                <a:srgbClr val="FF0000"/>
              </a:solidFill>
              <a:effectLst/>
              <a:uLnTx/>
              <a:uFillTx/>
            </a:rPr>
            <a:t>Ⅰ</a:t>
          </a:r>
          <a:r>
            <a:rPr kumimoji="1" lang="ja-JP" altLang="en-US" sz="1400" b="0" i="0" u="none" strike="noStrike" kern="0" cap="none" spc="0" normalizeH="0" baseline="0" noProof="0">
              <a:ln>
                <a:noFill/>
              </a:ln>
              <a:solidFill>
                <a:srgbClr val="FF0000"/>
              </a:solidFill>
              <a:effectLst/>
              <a:uLnTx/>
              <a:uFillTx/>
            </a:rPr>
            <a:t>・加算</a:t>
          </a:r>
          <a:r>
            <a:rPr kumimoji="1" lang="en-US" altLang="ja-JP" sz="1400" b="0" i="0" u="none" strike="noStrike" kern="0" cap="none" spc="0" normalizeH="0" baseline="0" noProof="0">
              <a:ln>
                <a:noFill/>
              </a:ln>
              <a:solidFill>
                <a:srgbClr val="FF0000"/>
              </a:solidFill>
              <a:effectLst/>
              <a:uLnTx/>
              <a:uFillTx/>
            </a:rPr>
            <a:t>Ⅱ</a:t>
          </a:r>
          <a:r>
            <a:rPr kumimoji="1" lang="ja-JP" altLang="en-US" sz="1400" b="0" i="0" u="none" strike="noStrike" kern="0" cap="none" spc="0" normalizeH="0" baseline="0" noProof="0">
              <a:ln>
                <a:noFill/>
              </a:ln>
              <a:solidFill>
                <a:srgbClr val="FF0000"/>
              </a:solidFill>
              <a:effectLst/>
              <a:uLnTx/>
              <a:uFillTx/>
            </a:rPr>
            <a:t>・加算</a:t>
          </a:r>
          <a:r>
            <a:rPr kumimoji="1" lang="en-US" altLang="ja-JP" sz="1400" b="0" i="0" u="none" strike="noStrike" kern="0" cap="none" spc="0" normalizeH="0" baseline="0" noProof="0">
              <a:ln>
                <a:noFill/>
              </a:ln>
              <a:solidFill>
                <a:srgbClr val="FF0000"/>
              </a:solidFill>
              <a:effectLst/>
              <a:uLnTx/>
              <a:uFillTx/>
            </a:rPr>
            <a:t>Ⅲ</a:t>
          </a:r>
          <a:r>
            <a:rPr kumimoji="1" lang="ja-JP" altLang="en-US" sz="1400" b="0" i="0" u="none" strike="noStrike" kern="0" cap="none" spc="0" normalizeH="0" baseline="0" noProof="0">
              <a:ln>
                <a:noFill/>
              </a:ln>
              <a:solidFill>
                <a:srgbClr val="FF0000"/>
              </a:solidFill>
              <a:effectLst/>
              <a:uLnTx/>
              <a:uFillTx/>
            </a:rPr>
            <a:t>の</a:t>
          </a:r>
          <a:endParaRPr kumimoji="1" lang="en-US" altLang="ja-JP" sz="14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rPr>
            <a:t>いずれかを選択</a:t>
          </a:r>
          <a:endParaRPr kumimoji="1" lang="en-US" altLang="ja-JP" sz="1400" b="0" i="0" u="none" strike="noStrike" kern="0" cap="none" spc="0" normalizeH="0" baseline="0" noProof="0">
            <a:ln>
              <a:noFill/>
            </a:ln>
            <a:solidFill>
              <a:srgbClr val="FF0000"/>
            </a:solidFill>
            <a:effectLst/>
            <a:uLnTx/>
            <a:uFillTx/>
          </a:endParaRPr>
        </a:p>
      </xdr:txBody>
    </xdr:sp>
    <xdr:clientData/>
  </xdr:twoCellAnchor>
  <xdr:twoCellAnchor>
    <xdr:from>
      <xdr:col>15</xdr:col>
      <xdr:colOff>1867958</xdr:colOff>
      <xdr:row>17</xdr:row>
      <xdr:rowOff>52917</xdr:rowOff>
    </xdr:from>
    <xdr:to>
      <xdr:col>16</xdr:col>
      <xdr:colOff>412750</xdr:colOff>
      <xdr:row>19</xdr:row>
      <xdr:rowOff>0</xdr:rowOff>
    </xdr:to>
    <xdr:cxnSp macro="">
      <xdr:nvCxnSpPr>
        <xdr:cNvPr id="33" name="直線コネクタ 32"/>
        <xdr:cNvCxnSpPr>
          <a:endCxn id="31" idx="0"/>
        </xdr:cNvCxnSpPr>
      </xdr:nvCxnSpPr>
      <xdr:spPr bwMode="auto">
        <a:xfrm flipH="1">
          <a:off x="9752541" y="7355417"/>
          <a:ext cx="936626" cy="878416"/>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233891</xdr:colOff>
      <xdr:row>11</xdr:row>
      <xdr:rowOff>0</xdr:rowOff>
    </xdr:from>
    <xdr:to>
      <xdr:col>34</xdr:col>
      <xdr:colOff>10583</xdr:colOff>
      <xdr:row>17</xdr:row>
      <xdr:rowOff>74082</xdr:rowOff>
    </xdr:to>
    <xdr:sp macro="" textlink="">
      <xdr:nvSpPr>
        <xdr:cNvPr id="35" name="角丸四角形 34"/>
        <xdr:cNvSpPr/>
      </xdr:nvSpPr>
      <xdr:spPr bwMode="auto">
        <a:xfrm>
          <a:off x="17135474" y="4508500"/>
          <a:ext cx="2168526" cy="2868082"/>
        </a:xfrm>
        <a:prstGeom prst="round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19</xdr:col>
      <xdr:colOff>1016000</xdr:colOff>
      <xdr:row>11</xdr:row>
      <xdr:rowOff>0</xdr:rowOff>
    </xdr:from>
    <xdr:to>
      <xdr:col>21</xdr:col>
      <xdr:colOff>10583</xdr:colOff>
      <xdr:row>17</xdr:row>
      <xdr:rowOff>74082</xdr:rowOff>
    </xdr:to>
    <xdr:sp macro="" textlink="">
      <xdr:nvSpPr>
        <xdr:cNvPr id="36" name="角丸四角形 35"/>
        <xdr:cNvSpPr/>
      </xdr:nvSpPr>
      <xdr:spPr bwMode="auto">
        <a:xfrm>
          <a:off x="13800667" y="4508500"/>
          <a:ext cx="550333" cy="2868082"/>
        </a:xfrm>
        <a:prstGeom prst="round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21</xdr:col>
      <xdr:colOff>243416</xdr:colOff>
      <xdr:row>9</xdr:row>
      <xdr:rowOff>592668</xdr:rowOff>
    </xdr:from>
    <xdr:to>
      <xdr:col>29</xdr:col>
      <xdr:colOff>42334</xdr:colOff>
      <xdr:row>9</xdr:row>
      <xdr:rowOff>1481668</xdr:rowOff>
    </xdr:to>
    <xdr:sp macro="" textlink="">
      <xdr:nvSpPr>
        <xdr:cNvPr id="38" name="円/楕円 121"/>
        <xdr:cNvSpPr/>
      </xdr:nvSpPr>
      <xdr:spPr bwMode="auto">
        <a:xfrm>
          <a:off x="14583833" y="3016251"/>
          <a:ext cx="2360084" cy="889000"/>
        </a:xfrm>
        <a:prstGeom prst="ellips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rPr>
            <a:t>自動計算（入力不要）</a:t>
          </a:r>
          <a:endParaRPr kumimoji="1" lang="en-US" altLang="ja-JP" sz="1200" b="0" i="0" u="none" strike="noStrike" kern="0" cap="none" spc="0" normalizeH="0" baseline="0" noProof="0">
            <a:ln>
              <a:noFill/>
            </a:ln>
            <a:solidFill>
              <a:srgbClr val="FF0000"/>
            </a:solidFill>
            <a:effectLst/>
            <a:uLnTx/>
            <a:uFillTx/>
          </a:endParaRPr>
        </a:p>
      </xdr:txBody>
    </xdr:sp>
    <xdr:clientData/>
  </xdr:twoCellAnchor>
  <xdr:twoCellAnchor>
    <xdr:from>
      <xdr:col>25</xdr:col>
      <xdr:colOff>275167</xdr:colOff>
      <xdr:row>9</xdr:row>
      <xdr:rowOff>1481667</xdr:rowOff>
    </xdr:from>
    <xdr:to>
      <xdr:col>32</xdr:col>
      <xdr:colOff>137584</xdr:colOff>
      <xdr:row>11</xdr:row>
      <xdr:rowOff>10583</xdr:rowOff>
    </xdr:to>
    <xdr:cxnSp macro="">
      <xdr:nvCxnSpPr>
        <xdr:cNvPr id="39" name="直線コネクタ 38"/>
        <xdr:cNvCxnSpPr/>
      </xdr:nvCxnSpPr>
      <xdr:spPr bwMode="auto">
        <a:xfrm>
          <a:off x="15769167" y="3905250"/>
          <a:ext cx="1968500" cy="613833"/>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20</xdr:col>
      <xdr:colOff>254001</xdr:colOff>
      <xdr:row>9</xdr:row>
      <xdr:rowOff>1481666</xdr:rowOff>
    </xdr:from>
    <xdr:to>
      <xdr:col>25</xdr:col>
      <xdr:colOff>243418</xdr:colOff>
      <xdr:row>11</xdr:row>
      <xdr:rowOff>0</xdr:rowOff>
    </xdr:to>
    <xdr:cxnSp macro="">
      <xdr:nvCxnSpPr>
        <xdr:cNvPr id="41" name="直線コネクタ 40"/>
        <xdr:cNvCxnSpPr>
          <a:endCxn id="36" idx="0"/>
        </xdr:cNvCxnSpPr>
      </xdr:nvCxnSpPr>
      <xdr:spPr bwMode="auto">
        <a:xfrm flipH="1">
          <a:off x="14075834" y="3905249"/>
          <a:ext cx="1661584" cy="603251"/>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0</xdr:colOff>
      <xdr:row>10</xdr:row>
      <xdr:rowOff>137584</xdr:rowOff>
    </xdr:from>
    <xdr:to>
      <xdr:col>29</xdr:col>
      <xdr:colOff>232834</xdr:colOff>
      <xdr:row>17</xdr:row>
      <xdr:rowOff>63500</xdr:rowOff>
    </xdr:to>
    <xdr:sp macro="" textlink="">
      <xdr:nvSpPr>
        <xdr:cNvPr id="44" name="角丸四角形 43"/>
        <xdr:cNvSpPr/>
      </xdr:nvSpPr>
      <xdr:spPr bwMode="auto">
        <a:xfrm>
          <a:off x="14340417" y="4466167"/>
          <a:ext cx="2794000" cy="2899833"/>
        </a:xfrm>
        <a:prstGeom prst="round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18</xdr:col>
      <xdr:colOff>211666</xdr:colOff>
      <xdr:row>18</xdr:row>
      <xdr:rowOff>433916</xdr:rowOff>
    </xdr:from>
    <xdr:to>
      <xdr:col>24</xdr:col>
      <xdr:colOff>253999</xdr:colOff>
      <xdr:row>22</xdr:row>
      <xdr:rowOff>423333</xdr:rowOff>
    </xdr:to>
    <xdr:sp macro="" textlink="">
      <xdr:nvSpPr>
        <xdr:cNvPr id="45" name="円/楕円 121"/>
        <xdr:cNvSpPr/>
      </xdr:nvSpPr>
      <xdr:spPr bwMode="auto">
        <a:xfrm>
          <a:off x="12266083" y="8202083"/>
          <a:ext cx="3206749" cy="1852083"/>
        </a:xfrm>
        <a:prstGeom prst="ellipse">
          <a:avLst/>
        </a:prstGeom>
        <a:solidFill>
          <a:srgbClr xmlns:mc="http://schemas.openxmlformats.org/markup-compatibility/2006" xmlns:a14="http://schemas.microsoft.com/office/drawing/2010/main" val="FFFFFF" mc:Ignorable="a14" a14:legacySpreadsheetColorIndex="65"/>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rPr>
            <a:t>加算算定対象月を入力</a:t>
          </a:r>
          <a:endParaRPr kumimoji="1" lang="en-US" altLang="ja-JP" sz="12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0000"/>
              </a:solidFill>
              <a:effectLst/>
              <a:uLnTx/>
              <a:uFillTx/>
            </a:rPr>
            <a:t>※10</a:t>
          </a:r>
          <a:r>
            <a:rPr kumimoji="1" lang="ja-JP" altLang="en-US" sz="1200" b="0" i="0" u="none" strike="noStrike" kern="0" cap="none" spc="0" normalizeH="0" baseline="0" noProof="0">
              <a:ln>
                <a:noFill/>
              </a:ln>
              <a:solidFill>
                <a:srgbClr val="FF0000"/>
              </a:solidFill>
              <a:effectLst/>
              <a:uLnTx/>
              <a:uFillTx/>
            </a:rPr>
            <a:t>月から算定開始する場合は</a:t>
          </a:r>
          <a:endParaRPr kumimoji="1" lang="en-US" altLang="ja-JP" sz="1200" b="0" i="0" u="none" strike="noStrike" kern="0" cap="none" spc="0" normalizeH="0" baseline="0" noProof="0">
            <a:ln>
              <a:noFill/>
            </a:ln>
            <a:solidFill>
              <a:srgbClr val="FF0000"/>
            </a:solidFill>
            <a:effectLst/>
            <a:uLnTx/>
            <a:uFillTx/>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sng" strike="noStrike" kern="0" cap="none" spc="0" normalizeH="0" baseline="0" noProof="0">
              <a:ln>
                <a:noFill/>
              </a:ln>
              <a:solidFill>
                <a:srgbClr val="FF0000"/>
              </a:solidFill>
              <a:effectLst/>
              <a:uLnTx/>
              <a:uFillTx/>
            </a:rPr>
            <a:t>令和</a:t>
          </a:r>
          <a:r>
            <a:rPr kumimoji="1" lang="en-US" altLang="ja-JP" sz="1200" b="0" i="0" u="sng" strike="noStrike" kern="0" cap="none" spc="0" normalizeH="0" baseline="0" noProof="0">
              <a:ln>
                <a:noFill/>
              </a:ln>
              <a:solidFill>
                <a:srgbClr val="FF0000"/>
              </a:solidFill>
              <a:effectLst/>
              <a:uLnTx/>
              <a:uFillTx/>
            </a:rPr>
            <a:t>4</a:t>
          </a:r>
          <a:r>
            <a:rPr kumimoji="1" lang="ja-JP" altLang="en-US" sz="1200" b="0" i="0" u="sng" strike="noStrike" kern="0" cap="none" spc="0" normalizeH="0" baseline="0" noProof="0">
              <a:ln>
                <a:noFill/>
              </a:ln>
              <a:solidFill>
                <a:srgbClr val="FF0000"/>
              </a:solidFill>
              <a:effectLst/>
              <a:uLnTx/>
              <a:uFillTx/>
            </a:rPr>
            <a:t>年</a:t>
          </a:r>
          <a:r>
            <a:rPr kumimoji="1" lang="en-US" altLang="ja-JP" sz="1200" b="0" i="0" u="sng" strike="noStrike" kern="0" cap="none" spc="0" normalizeH="0" baseline="0" noProof="0">
              <a:ln>
                <a:noFill/>
              </a:ln>
              <a:solidFill>
                <a:srgbClr val="FF0000"/>
              </a:solidFill>
              <a:effectLst/>
              <a:uLnTx/>
              <a:uFillTx/>
            </a:rPr>
            <a:t>10</a:t>
          </a:r>
          <a:r>
            <a:rPr kumimoji="1" lang="ja-JP" altLang="en-US" sz="1200" b="0" i="0" u="sng" strike="noStrike" kern="0" cap="none" spc="0" normalizeH="0" baseline="0" noProof="0">
              <a:ln>
                <a:noFill/>
              </a:ln>
              <a:solidFill>
                <a:srgbClr val="FF0000"/>
              </a:solidFill>
              <a:effectLst/>
              <a:uLnTx/>
              <a:uFillTx/>
            </a:rPr>
            <a:t>月～令和</a:t>
          </a:r>
          <a:r>
            <a:rPr kumimoji="1" lang="en-US" altLang="ja-JP" sz="1200" b="0" i="0" u="sng" strike="noStrike" kern="0" cap="none" spc="0" normalizeH="0" baseline="0" noProof="0">
              <a:ln>
                <a:noFill/>
              </a:ln>
              <a:solidFill>
                <a:srgbClr val="FF0000"/>
              </a:solidFill>
              <a:effectLst/>
              <a:uLnTx/>
              <a:uFillTx/>
            </a:rPr>
            <a:t>5</a:t>
          </a:r>
          <a:r>
            <a:rPr kumimoji="1" lang="ja-JP" altLang="en-US" sz="1200" b="0" i="0" u="sng" strike="noStrike" kern="0" cap="none" spc="0" normalizeH="0" baseline="0" noProof="0">
              <a:ln>
                <a:noFill/>
              </a:ln>
              <a:solidFill>
                <a:srgbClr val="FF0000"/>
              </a:solidFill>
              <a:effectLst/>
              <a:uLnTx/>
              <a:uFillTx/>
            </a:rPr>
            <a:t>年</a:t>
          </a:r>
          <a:r>
            <a:rPr kumimoji="1" lang="en-US" altLang="ja-JP" sz="1200" b="0" i="0" u="sng" strike="noStrike" kern="0" cap="none" spc="0" normalizeH="0" baseline="0" noProof="0">
              <a:ln>
                <a:noFill/>
              </a:ln>
              <a:solidFill>
                <a:srgbClr val="FF0000"/>
              </a:solidFill>
              <a:effectLst/>
              <a:uLnTx/>
              <a:uFillTx/>
            </a:rPr>
            <a:t>3</a:t>
          </a:r>
          <a:r>
            <a:rPr kumimoji="1" lang="ja-JP" altLang="en-US" sz="1200" b="0" i="0" u="sng" strike="noStrike" kern="0" cap="none" spc="0" normalizeH="0" baseline="0" noProof="0">
              <a:ln>
                <a:noFill/>
              </a:ln>
              <a:solidFill>
                <a:srgbClr val="FF0000"/>
              </a:solidFill>
              <a:effectLst/>
              <a:uLnTx/>
              <a:uFillTx/>
            </a:rPr>
            <a:t>月</a:t>
          </a:r>
          <a:endParaRPr kumimoji="1" lang="en-US" altLang="ja-JP" sz="1200" b="0" i="0" u="sng" strike="noStrike" kern="0" cap="none" spc="0" normalizeH="0" baseline="0" noProof="0">
            <a:ln>
              <a:noFill/>
            </a:ln>
            <a:solidFill>
              <a:srgbClr val="FF0000"/>
            </a:solidFill>
            <a:effectLst/>
            <a:uLnTx/>
            <a:uFillTx/>
          </a:endParaRPr>
        </a:p>
      </xdr:txBody>
    </xdr:sp>
    <xdr:clientData/>
  </xdr:twoCellAnchor>
  <xdr:twoCellAnchor>
    <xdr:from>
      <xdr:col>20</xdr:col>
      <xdr:colOff>47625</xdr:colOff>
      <xdr:row>17</xdr:row>
      <xdr:rowOff>63500</xdr:rowOff>
    </xdr:from>
    <xdr:to>
      <xdr:col>25</xdr:col>
      <xdr:colOff>243417</xdr:colOff>
      <xdr:row>18</xdr:row>
      <xdr:rowOff>433916</xdr:rowOff>
    </xdr:to>
    <xdr:cxnSp macro="">
      <xdr:nvCxnSpPr>
        <xdr:cNvPr id="48" name="直線コネクタ 47"/>
        <xdr:cNvCxnSpPr>
          <a:stCxn id="44" idx="2"/>
          <a:endCxn id="45" idx="0"/>
        </xdr:cNvCxnSpPr>
      </xdr:nvCxnSpPr>
      <xdr:spPr bwMode="auto">
        <a:xfrm flipH="1">
          <a:off x="13869458" y="7366000"/>
          <a:ext cx="1867959" cy="836083"/>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34</xdr:col>
      <xdr:colOff>10582</xdr:colOff>
      <xdr:row>11</xdr:row>
      <xdr:rowOff>0</xdr:rowOff>
    </xdr:from>
    <xdr:to>
      <xdr:col>37</xdr:col>
      <xdr:colOff>867833</xdr:colOff>
      <xdr:row>17</xdr:row>
      <xdr:rowOff>74082</xdr:rowOff>
    </xdr:to>
    <xdr:sp macro="" textlink="">
      <xdr:nvSpPr>
        <xdr:cNvPr id="50" name="角丸四角形 49"/>
        <xdr:cNvSpPr/>
      </xdr:nvSpPr>
      <xdr:spPr bwMode="auto">
        <a:xfrm>
          <a:off x="19303999" y="4508500"/>
          <a:ext cx="3354917" cy="2868082"/>
        </a:xfrm>
        <a:prstGeom prst="round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25</xdr:col>
      <xdr:colOff>254001</xdr:colOff>
      <xdr:row>18</xdr:row>
      <xdr:rowOff>232833</xdr:rowOff>
    </xdr:from>
    <xdr:to>
      <xdr:col>37</xdr:col>
      <xdr:colOff>582084</xdr:colOff>
      <xdr:row>30</xdr:row>
      <xdr:rowOff>105832</xdr:rowOff>
    </xdr:to>
    <xdr:sp macro="" textlink="">
      <xdr:nvSpPr>
        <xdr:cNvPr id="51" name="角丸四角形 50"/>
        <xdr:cNvSpPr/>
      </xdr:nvSpPr>
      <xdr:spPr bwMode="auto">
        <a:xfrm>
          <a:off x="15748001" y="8001000"/>
          <a:ext cx="6625166" cy="5460999"/>
        </a:xfrm>
        <a:prstGeom prst="roundRect">
          <a:avLst/>
        </a:prstGeom>
        <a:ln w="19050">
          <a:solidFill>
            <a:srgbClr val="FF0000"/>
          </a:solidFill>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200"/>
            <a:t>　</a:t>
          </a:r>
          <a:r>
            <a:rPr kumimoji="1" lang="ja-JP" altLang="en-US" sz="1200" u="sng"/>
            <a:t>〇（ｎ</a:t>
          </a:r>
          <a:r>
            <a:rPr kumimoji="1" lang="en-US" altLang="ja-JP" sz="1200" u="sng"/>
            <a:t>-1</a:t>
          </a:r>
          <a:r>
            <a:rPr kumimoji="1" lang="ja-JP" altLang="en-US" sz="1200" u="sng"/>
            <a:t>）、（</a:t>
          </a:r>
          <a:r>
            <a:rPr kumimoji="1" lang="en-US" altLang="ja-JP" sz="1200" u="sng"/>
            <a:t>o-1</a:t>
          </a:r>
          <a:r>
            <a:rPr kumimoji="1" lang="ja-JP" altLang="en-US" sz="1200" u="sng"/>
            <a:t>）については、下記（ア）－（イ）による差額を記入してください。</a:t>
          </a:r>
          <a:endParaRPr kumimoji="1" lang="en-US" altLang="ja-JP" sz="1200" u="sng"/>
        </a:p>
        <a:p>
          <a:pPr algn="l"/>
          <a:endParaRPr kumimoji="1" lang="en-US" altLang="ja-JP" sz="1200" u="sng"/>
        </a:p>
        <a:p>
          <a:pPr algn="l"/>
          <a:r>
            <a:rPr kumimoji="1" lang="ja-JP" altLang="en-US" sz="1200"/>
            <a:t>（ア）ベースアップ等加算の算定のみにより賃金改善を行った場合の、</a:t>
          </a:r>
          <a:endParaRPr kumimoji="1" lang="en-US" altLang="ja-JP" sz="1200"/>
        </a:p>
        <a:p>
          <a:pPr algn="l"/>
          <a:r>
            <a:rPr kumimoji="1" lang="ja-JP" altLang="en-US" sz="1200"/>
            <a:t>　　令和</a:t>
          </a:r>
          <a:r>
            <a:rPr kumimoji="1" lang="en-US" altLang="ja-JP" sz="1200"/>
            <a:t>4</a:t>
          </a:r>
          <a:r>
            <a:rPr kumimoji="1" lang="ja-JP" altLang="en-US" sz="1200"/>
            <a:t>年</a:t>
          </a:r>
          <a:r>
            <a:rPr kumimoji="1" lang="en-US" altLang="ja-JP" sz="1200"/>
            <a:t>10</a:t>
          </a:r>
          <a:r>
            <a:rPr kumimoji="1" lang="ja-JP" altLang="en-US" sz="1200"/>
            <a:t>月分～令和５年３月分の介護職員（その他の職員）の賃金総額の</a:t>
          </a:r>
          <a:endParaRPr kumimoji="1" lang="en-US" altLang="ja-JP" sz="1200"/>
        </a:p>
        <a:p>
          <a:pPr algn="l"/>
          <a:r>
            <a:rPr kumimoji="1" lang="ja-JP" altLang="en-US" sz="1200"/>
            <a:t>　　見込額</a:t>
          </a:r>
          <a:endParaRPr kumimoji="1" lang="en-US" altLang="ja-JP" sz="1200"/>
        </a:p>
        <a:p>
          <a:pPr algn="l"/>
          <a:r>
            <a:rPr kumimoji="1" lang="ja-JP" altLang="en-US" sz="1200"/>
            <a:t>（イ）令和３年１月分～１２月分の介護職員（その他の職員）の賃金総額（この期間　　　</a:t>
          </a:r>
          <a:endParaRPr kumimoji="1" lang="en-US" altLang="ja-JP" sz="1200"/>
        </a:p>
        <a:p>
          <a:pPr algn="l"/>
          <a:r>
            <a:rPr kumimoji="1" lang="ja-JP" altLang="en-US" sz="1200"/>
            <a:t>　　　の処遇改善加算・特定加算の総額と独自の賃金改善額を除く。）を２で割った　　　</a:t>
          </a:r>
          <a:endParaRPr kumimoji="1" lang="en-US" altLang="ja-JP" sz="1200"/>
        </a:p>
        <a:p>
          <a:pPr algn="l"/>
          <a:r>
            <a:rPr kumimoji="1" lang="ja-JP" altLang="en-US" sz="1200"/>
            <a:t>　　　もの</a:t>
          </a:r>
          <a:endParaRPr kumimoji="1" lang="en-US" altLang="ja-JP" sz="1200"/>
        </a:p>
        <a:p>
          <a:pPr algn="l"/>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　</a:t>
          </a:r>
          <a:r>
            <a:rPr kumimoji="1" lang="ja-JP" altLang="ja-JP" sz="1200" u="sng">
              <a:solidFill>
                <a:schemeClr val="dk1"/>
              </a:solidFill>
              <a:effectLst/>
              <a:latin typeface="+mn-lt"/>
              <a:ea typeface="+mn-ea"/>
              <a:cs typeface="+mn-cs"/>
            </a:rPr>
            <a:t>〇（ｎ</a:t>
          </a:r>
          <a:r>
            <a:rPr kumimoji="1" lang="en-US" altLang="ja-JP" sz="1200" u="sng">
              <a:solidFill>
                <a:schemeClr val="dk1"/>
              </a:solidFill>
              <a:effectLst/>
              <a:latin typeface="+mn-lt"/>
              <a:ea typeface="+mn-ea"/>
              <a:cs typeface="+mn-cs"/>
            </a:rPr>
            <a:t>-2</a:t>
          </a:r>
          <a:r>
            <a:rPr kumimoji="1" lang="ja-JP" altLang="ja-JP" sz="1200" u="sng">
              <a:solidFill>
                <a:schemeClr val="dk1"/>
              </a:solidFill>
              <a:effectLst/>
              <a:latin typeface="+mn-lt"/>
              <a:ea typeface="+mn-ea"/>
              <a:cs typeface="+mn-cs"/>
            </a:rPr>
            <a:t>）、（</a:t>
          </a:r>
          <a:r>
            <a:rPr kumimoji="1" lang="en-US" altLang="ja-JP" sz="1200" u="sng">
              <a:solidFill>
                <a:schemeClr val="dk1"/>
              </a:solidFill>
              <a:effectLst/>
              <a:latin typeface="+mn-lt"/>
              <a:ea typeface="+mn-ea"/>
              <a:cs typeface="+mn-cs"/>
            </a:rPr>
            <a:t>o-2</a:t>
          </a:r>
          <a:r>
            <a:rPr kumimoji="1" lang="ja-JP" altLang="ja-JP" sz="1200" u="sng">
              <a:solidFill>
                <a:schemeClr val="dk1"/>
              </a:solidFill>
              <a:effectLst/>
              <a:latin typeface="+mn-lt"/>
              <a:ea typeface="+mn-ea"/>
              <a:cs typeface="+mn-cs"/>
            </a:rPr>
            <a:t>）については、</a:t>
          </a:r>
          <a:r>
            <a:rPr kumimoji="1" lang="ja-JP" altLang="en-US" sz="1200" u="sng">
              <a:solidFill>
                <a:schemeClr val="dk1"/>
              </a:solidFill>
              <a:effectLst/>
              <a:latin typeface="+mn-lt"/>
              <a:ea typeface="+mn-ea"/>
              <a:cs typeface="+mn-cs"/>
            </a:rPr>
            <a:t>基本給又は決まって毎月支払われる手当の引上げ　　</a:t>
          </a:r>
          <a:endParaRPr kumimoji="1" lang="en-US" altLang="ja-JP" sz="1200" u="sng">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u="none">
              <a:solidFill>
                <a:schemeClr val="dk1"/>
              </a:solidFill>
              <a:effectLst/>
              <a:latin typeface="+mn-lt"/>
              <a:ea typeface="+mn-ea"/>
              <a:cs typeface="+mn-cs"/>
            </a:rPr>
            <a:t>　　</a:t>
          </a:r>
          <a:r>
            <a:rPr kumimoji="1" lang="ja-JP" altLang="en-US" sz="1200" u="sng">
              <a:solidFill>
                <a:schemeClr val="dk1"/>
              </a:solidFill>
              <a:effectLst/>
              <a:latin typeface="+mn-lt"/>
              <a:ea typeface="+mn-ea"/>
              <a:cs typeface="+mn-cs"/>
            </a:rPr>
            <a:t>による賃金改善の見込額を記入してください。</a:t>
          </a:r>
          <a:endParaRPr kumimoji="1" lang="en-US" altLang="ja-JP" sz="1200" u="sng">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u="none">
              <a:solidFill>
                <a:schemeClr val="dk1"/>
              </a:solidFill>
              <a:effectLst/>
              <a:latin typeface="+mn-lt"/>
              <a:ea typeface="+mn-ea"/>
              <a:cs typeface="+mn-cs"/>
            </a:rPr>
            <a:t>※</a:t>
          </a:r>
          <a:r>
            <a:rPr kumimoji="1" lang="ja-JP" altLang="en-US" sz="1200" u="none">
              <a:solidFill>
                <a:schemeClr val="dk1"/>
              </a:solidFill>
              <a:effectLst/>
              <a:latin typeface="+mn-lt"/>
              <a:ea typeface="+mn-ea"/>
              <a:cs typeface="+mn-cs"/>
            </a:rPr>
            <a:t>ベースアップ等の見込額は、「賃金改善を行う賃金項目及び方法」に記載した、　</a:t>
          </a:r>
          <a:endParaRPr kumimoji="1" lang="en-US" altLang="ja-JP" sz="1200" u="none">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u="none">
              <a:solidFill>
                <a:schemeClr val="dk1"/>
              </a:solidFill>
              <a:effectLst/>
              <a:latin typeface="+mn-lt"/>
              <a:ea typeface="+mn-ea"/>
              <a:cs typeface="+mn-cs"/>
            </a:rPr>
            <a:t>　賃金改善の取組による額を記入してください。</a:t>
          </a:r>
          <a:endParaRPr kumimoji="1" lang="en-US" altLang="ja-JP" sz="1200" u="none">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u="none">
              <a:solidFill>
                <a:schemeClr val="dk1"/>
              </a:solidFill>
              <a:effectLst/>
              <a:latin typeface="+mn-lt"/>
              <a:ea typeface="+mn-ea"/>
              <a:cs typeface="+mn-cs"/>
            </a:rPr>
            <a:t>※</a:t>
          </a:r>
          <a:r>
            <a:rPr kumimoji="1" lang="ja-JP" altLang="en-US" sz="1200" u="none">
              <a:solidFill>
                <a:schemeClr val="dk1"/>
              </a:solidFill>
              <a:effectLst/>
              <a:latin typeface="+mn-lt"/>
              <a:ea typeface="+mn-ea"/>
              <a:cs typeface="+mn-cs"/>
            </a:rPr>
            <a:t>例えば、令和４年</a:t>
          </a:r>
          <a:r>
            <a:rPr kumimoji="1" lang="en-US" altLang="ja-JP" sz="1200" u="none">
              <a:solidFill>
                <a:schemeClr val="dk1"/>
              </a:solidFill>
              <a:effectLst/>
              <a:latin typeface="+mn-lt"/>
              <a:ea typeface="+mn-ea"/>
              <a:cs typeface="+mn-cs"/>
            </a:rPr>
            <a:t>10</a:t>
          </a:r>
          <a:r>
            <a:rPr kumimoji="1" lang="ja-JP" altLang="en-US" sz="1200" u="none">
              <a:solidFill>
                <a:schemeClr val="dk1"/>
              </a:solidFill>
              <a:effectLst/>
              <a:latin typeface="+mn-lt"/>
              <a:ea typeface="+mn-ea"/>
              <a:cs typeface="+mn-cs"/>
            </a:rPr>
            <a:t>月分～令和５年３月分までの介護職員（その他の職員）の　</a:t>
          </a:r>
          <a:endParaRPr kumimoji="1" lang="en-US" altLang="ja-JP" sz="1200" u="none">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u="none">
              <a:solidFill>
                <a:schemeClr val="dk1"/>
              </a:solidFill>
              <a:effectLst/>
              <a:latin typeface="+mn-lt"/>
              <a:ea typeface="+mn-ea"/>
              <a:cs typeface="+mn-cs"/>
            </a:rPr>
            <a:t>　賃金について、既存の手当を一律〇円引き上げる場合、</a:t>
          </a:r>
          <a:endParaRPr kumimoji="1" lang="en-US" altLang="ja-JP" sz="1200" u="none">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u="none">
              <a:solidFill>
                <a:schemeClr val="dk1"/>
              </a:solidFill>
              <a:effectLst/>
              <a:latin typeface="+mn-lt"/>
              <a:ea typeface="+mn-ea"/>
              <a:cs typeface="+mn-cs"/>
            </a:rPr>
            <a:t>　　「〇円</a:t>
          </a:r>
          <a:r>
            <a:rPr kumimoji="1" lang="en-US" altLang="ja-JP" sz="1200" u="none">
              <a:solidFill>
                <a:schemeClr val="dk1"/>
              </a:solidFill>
              <a:effectLst/>
              <a:latin typeface="+mn-lt"/>
              <a:ea typeface="+mn-ea"/>
              <a:cs typeface="+mn-cs"/>
            </a:rPr>
            <a:t>×</a:t>
          </a:r>
          <a:r>
            <a:rPr kumimoji="1" lang="ja-JP" altLang="en-US" sz="1200" u="none">
              <a:solidFill>
                <a:schemeClr val="dk1"/>
              </a:solidFill>
              <a:effectLst/>
              <a:latin typeface="+mn-lt"/>
              <a:ea typeface="+mn-ea"/>
              <a:cs typeface="+mn-cs"/>
            </a:rPr>
            <a:t>介護職員数（その他の職員数）</a:t>
          </a:r>
          <a:r>
            <a:rPr kumimoji="1" lang="en-US" altLang="ja-JP" sz="1200" u="none">
              <a:solidFill>
                <a:schemeClr val="dk1"/>
              </a:solidFill>
              <a:effectLst/>
              <a:latin typeface="+mn-lt"/>
              <a:ea typeface="+mn-ea"/>
              <a:cs typeface="+mn-cs"/>
            </a:rPr>
            <a:t>×6</a:t>
          </a:r>
          <a:r>
            <a:rPr kumimoji="1" lang="ja-JP" altLang="en-US" sz="1200" u="none">
              <a:solidFill>
                <a:schemeClr val="dk1"/>
              </a:solidFill>
              <a:effectLst/>
              <a:latin typeface="+mn-lt"/>
              <a:ea typeface="+mn-ea"/>
              <a:cs typeface="+mn-cs"/>
            </a:rPr>
            <a:t>か月」の額を記入することになりま　　</a:t>
          </a:r>
          <a:endParaRPr kumimoji="1" lang="en-US" altLang="ja-JP" sz="1200" u="none">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u="none">
              <a:solidFill>
                <a:schemeClr val="dk1"/>
              </a:solidFill>
              <a:effectLst/>
              <a:latin typeface="+mn-lt"/>
              <a:ea typeface="+mn-ea"/>
              <a:cs typeface="+mn-cs"/>
            </a:rPr>
            <a:t>　す。</a:t>
          </a:r>
          <a:endParaRPr kumimoji="1" lang="ja-JP" altLang="en-US" sz="1200" u="none"/>
        </a:p>
      </xdr:txBody>
    </xdr:sp>
    <xdr:clientData/>
  </xdr:twoCellAnchor>
  <xdr:twoCellAnchor>
    <xdr:from>
      <xdr:col>33</xdr:col>
      <xdr:colOff>1016001</xdr:colOff>
      <xdr:row>17</xdr:row>
      <xdr:rowOff>74082</xdr:rowOff>
    </xdr:from>
    <xdr:to>
      <xdr:col>36</xdr:col>
      <xdr:colOff>5291</xdr:colOff>
      <xdr:row>18</xdr:row>
      <xdr:rowOff>232833</xdr:rowOff>
    </xdr:to>
    <xdr:cxnSp macro="">
      <xdr:nvCxnSpPr>
        <xdr:cNvPr id="52" name="直線コネクタ 51"/>
        <xdr:cNvCxnSpPr>
          <a:stCxn id="50" idx="2"/>
          <a:endCxn id="51" idx="0"/>
        </xdr:cNvCxnSpPr>
      </xdr:nvCxnSpPr>
      <xdr:spPr bwMode="auto">
        <a:xfrm flipH="1">
          <a:off x="19060584" y="7376582"/>
          <a:ext cx="1920874" cy="624418"/>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42333</xdr:colOff>
      <xdr:row>6</xdr:row>
      <xdr:rowOff>52917</xdr:rowOff>
    </xdr:from>
    <xdr:to>
      <xdr:col>6</xdr:col>
      <xdr:colOff>905157</xdr:colOff>
      <xdr:row>16</xdr:row>
      <xdr:rowOff>146551</xdr:rowOff>
    </xdr:to>
    <xdr:pic>
      <xdr:nvPicPr>
        <xdr:cNvPr id="2" name="図 1"/>
        <xdr:cNvPicPr>
          <a:picLocks noChangeAspect="1"/>
        </xdr:cNvPicPr>
      </xdr:nvPicPr>
      <xdr:blipFill>
        <a:blip xmlns:r="http://schemas.openxmlformats.org/officeDocument/2006/relationships" r:embed="rId1"/>
        <a:stretch>
          <a:fillRect/>
        </a:stretch>
      </xdr:blipFill>
      <xdr:spPr>
        <a:xfrm>
          <a:off x="5196416" y="1132417"/>
          <a:ext cx="2767824" cy="18716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6360;&#65288;10&#26376;&#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個表_ベースアップ"/>
      <sheetName val="福岡県様式"/>
      <sheetName val="【参考】数式用"/>
      <sheetName val="【参考】数式用2"/>
    </sheetNames>
    <sheetDataSet>
      <sheetData sheetId="0"/>
      <sheetData sheetId="1"/>
      <sheetData sheetId="2"/>
      <sheetData sheetId="3">
        <row r="5">
          <cell r="O5" t="str">
            <v/>
          </cell>
        </row>
        <row r="7">
          <cell r="L7" t="str">
            <v>指定権者名</v>
          </cell>
        </row>
        <row r="8">
          <cell r="T8" t="str">
            <v>③</v>
          </cell>
          <cell r="AH8" t="str">
            <v xml:space="preserve">処遇改善加算の見込額[円]
(a×b×c×d)
</v>
          </cell>
        </row>
        <row r="9">
          <cell r="T9" t="str">
            <v>算定する処遇改善加算の区分</v>
          </cell>
        </row>
        <row r="12">
          <cell r="L12" t="str">
            <v/>
          </cell>
          <cell r="AH12" t="str">
            <v/>
          </cell>
        </row>
        <row r="13">
          <cell r="L13" t="str">
            <v/>
          </cell>
          <cell r="AH13" t="str">
            <v/>
          </cell>
        </row>
        <row r="14">
          <cell r="L14" t="str">
            <v/>
          </cell>
          <cell r="AH14" t="str">
            <v/>
          </cell>
        </row>
        <row r="15">
          <cell r="L15" t="str">
            <v/>
          </cell>
          <cell r="AH15" t="str">
            <v/>
          </cell>
        </row>
        <row r="16">
          <cell r="L16" t="str">
            <v/>
          </cell>
          <cell r="AH16" t="str">
            <v/>
          </cell>
        </row>
        <row r="17">
          <cell r="L17" t="str">
            <v/>
          </cell>
          <cell r="AH17" t="str">
            <v/>
          </cell>
        </row>
        <row r="18">
          <cell r="L18" t="str">
            <v/>
          </cell>
          <cell r="AH18" t="str">
            <v/>
          </cell>
        </row>
        <row r="19">
          <cell r="L19" t="str">
            <v/>
          </cell>
          <cell r="AH19" t="str">
            <v/>
          </cell>
        </row>
        <row r="20">
          <cell r="L20" t="str">
            <v/>
          </cell>
          <cell r="AH20" t="str">
            <v/>
          </cell>
        </row>
        <row r="21">
          <cell r="L21" t="str">
            <v/>
          </cell>
          <cell r="AH21" t="str">
            <v/>
          </cell>
        </row>
        <row r="22">
          <cell r="L22" t="str">
            <v/>
          </cell>
          <cell r="AH22" t="str">
            <v/>
          </cell>
        </row>
        <row r="23">
          <cell r="L23" t="str">
            <v/>
          </cell>
          <cell r="AH23" t="str">
            <v/>
          </cell>
        </row>
        <row r="24">
          <cell r="L24" t="str">
            <v/>
          </cell>
          <cell r="AH24" t="str">
            <v/>
          </cell>
        </row>
        <row r="25">
          <cell r="L25" t="str">
            <v/>
          </cell>
          <cell r="AH25" t="str">
            <v/>
          </cell>
        </row>
        <row r="26">
          <cell r="L26" t="str">
            <v/>
          </cell>
          <cell r="AH26" t="str">
            <v/>
          </cell>
        </row>
        <row r="27">
          <cell r="L27" t="str">
            <v/>
          </cell>
          <cell r="AH27" t="str">
            <v/>
          </cell>
        </row>
        <row r="28">
          <cell r="L28" t="str">
            <v/>
          </cell>
          <cell r="AH28" t="str">
            <v/>
          </cell>
        </row>
        <row r="29">
          <cell r="L29" t="str">
            <v/>
          </cell>
          <cell r="AH29" t="str">
            <v/>
          </cell>
        </row>
        <row r="30">
          <cell r="L30" t="str">
            <v/>
          </cell>
          <cell r="AH30" t="str">
            <v/>
          </cell>
        </row>
        <row r="31">
          <cell r="L31" t="str">
            <v/>
          </cell>
          <cell r="AH31" t="str">
            <v/>
          </cell>
        </row>
        <row r="32">
          <cell r="L32" t="str">
            <v/>
          </cell>
          <cell r="AH32" t="str">
            <v/>
          </cell>
        </row>
        <row r="33">
          <cell r="L33" t="str">
            <v/>
          </cell>
          <cell r="AH33" t="str">
            <v/>
          </cell>
        </row>
        <row r="34">
          <cell r="L34" t="str">
            <v/>
          </cell>
          <cell r="AH34" t="str">
            <v/>
          </cell>
        </row>
        <row r="35">
          <cell r="L35" t="str">
            <v/>
          </cell>
          <cell r="AH35" t="str">
            <v/>
          </cell>
        </row>
        <row r="36">
          <cell r="L36" t="str">
            <v/>
          </cell>
          <cell r="AH36" t="str">
            <v/>
          </cell>
        </row>
        <row r="37">
          <cell r="L37" t="str">
            <v/>
          </cell>
          <cell r="AH37" t="str">
            <v/>
          </cell>
        </row>
        <row r="38">
          <cell r="L38" t="str">
            <v/>
          </cell>
          <cell r="AH38" t="str">
            <v/>
          </cell>
        </row>
        <row r="39">
          <cell r="L39" t="str">
            <v/>
          </cell>
          <cell r="AH39" t="str">
            <v/>
          </cell>
        </row>
        <row r="40">
          <cell r="L40" t="str">
            <v/>
          </cell>
          <cell r="AH40" t="str">
            <v/>
          </cell>
        </row>
        <row r="41">
          <cell r="L41" t="str">
            <v/>
          </cell>
          <cell r="AH41" t="str">
            <v/>
          </cell>
        </row>
        <row r="42">
          <cell r="L42" t="str">
            <v/>
          </cell>
          <cell r="AH42" t="str">
            <v/>
          </cell>
        </row>
        <row r="43">
          <cell r="L43" t="str">
            <v/>
          </cell>
          <cell r="AH43" t="str">
            <v/>
          </cell>
        </row>
        <row r="44">
          <cell r="L44" t="str">
            <v/>
          </cell>
          <cell r="AH44" t="str">
            <v/>
          </cell>
        </row>
        <row r="45">
          <cell r="L45" t="str">
            <v/>
          </cell>
          <cell r="AH45" t="str">
            <v/>
          </cell>
        </row>
        <row r="46">
          <cell r="L46" t="str">
            <v/>
          </cell>
          <cell r="AH46" t="str">
            <v/>
          </cell>
        </row>
        <row r="47">
          <cell r="L47" t="str">
            <v/>
          </cell>
          <cell r="AH47" t="str">
            <v/>
          </cell>
        </row>
        <row r="48">
          <cell r="L48" t="str">
            <v/>
          </cell>
          <cell r="AH48" t="str">
            <v/>
          </cell>
        </row>
        <row r="49">
          <cell r="L49" t="str">
            <v/>
          </cell>
          <cell r="AH49" t="str">
            <v/>
          </cell>
        </row>
        <row r="50">
          <cell r="L50" t="str">
            <v/>
          </cell>
          <cell r="AH50" t="str">
            <v/>
          </cell>
        </row>
        <row r="51">
          <cell r="L51" t="str">
            <v/>
          </cell>
          <cell r="AH51" t="str">
            <v/>
          </cell>
        </row>
        <row r="52">
          <cell r="L52" t="str">
            <v/>
          </cell>
          <cell r="AH52" t="str">
            <v/>
          </cell>
        </row>
        <row r="53">
          <cell r="L53" t="str">
            <v/>
          </cell>
          <cell r="AH53" t="str">
            <v/>
          </cell>
        </row>
        <row r="54">
          <cell r="L54" t="str">
            <v/>
          </cell>
          <cell r="AH54" t="str">
            <v/>
          </cell>
        </row>
        <row r="55">
          <cell r="L55" t="str">
            <v/>
          </cell>
          <cell r="AH55" t="str">
            <v/>
          </cell>
        </row>
        <row r="56">
          <cell r="L56" t="str">
            <v/>
          </cell>
          <cell r="AH56" t="str">
            <v/>
          </cell>
        </row>
        <row r="57">
          <cell r="L57" t="str">
            <v/>
          </cell>
          <cell r="AH57" t="str">
            <v/>
          </cell>
        </row>
        <row r="58">
          <cell r="L58" t="str">
            <v/>
          </cell>
          <cell r="AH58" t="str">
            <v/>
          </cell>
        </row>
        <row r="59">
          <cell r="L59" t="str">
            <v/>
          </cell>
          <cell r="AH59" t="str">
            <v/>
          </cell>
        </row>
        <row r="60">
          <cell r="L60" t="str">
            <v/>
          </cell>
          <cell r="AH60" t="str">
            <v/>
          </cell>
        </row>
        <row r="61">
          <cell r="L61" t="str">
            <v/>
          </cell>
          <cell r="AH61" t="str">
            <v/>
          </cell>
        </row>
        <row r="62">
          <cell r="L62" t="str">
            <v/>
          </cell>
          <cell r="AH62" t="str">
            <v/>
          </cell>
        </row>
        <row r="63">
          <cell r="L63" t="str">
            <v/>
          </cell>
          <cell r="AH63" t="str">
            <v/>
          </cell>
        </row>
        <row r="64">
          <cell r="L64" t="str">
            <v/>
          </cell>
          <cell r="AH64" t="str">
            <v/>
          </cell>
        </row>
        <row r="65">
          <cell r="L65" t="str">
            <v/>
          </cell>
          <cell r="AH65" t="str">
            <v/>
          </cell>
        </row>
        <row r="66">
          <cell r="L66" t="str">
            <v/>
          </cell>
          <cell r="AH66" t="str">
            <v/>
          </cell>
        </row>
        <row r="67">
          <cell r="L67" t="str">
            <v/>
          </cell>
          <cell r="AH67" t="str">
            <v/>
          </cell>
        </row>
        <row r="68">
          <cell r="L68" t="str">
            <v/>
          </cell>
          <cell r="AH68" t="str">
            <v/>
          </cell>
        </row>
        <row r="69">
          <cell r="L69" t="str">
            <v/>
          </cell>
          <cell r="AH69" t="str">
            <v/>
          </cell>
        </row>
        <row r="70">
          <cell r="L70" t="str">
            <v/>
          </cell>
          <cell r="AH70" t="str">
            <v/>
          </cell>
        </row>
        <row r="71">
          <cell r="L71" t="str">
            <v/>
          </cell>
          <cell r="AH71" t="str">
            <v/>
          </cell>
        </row>
        <row r="72">
          <cell r="L72" t="str">
            <v/>
          </cell>
          <cell r="AH72" t="str">
            <v/>
          </cell>
        </row>
        <row r="73">
          <cell r="L73" t="str">
            <v/>
          </cell>
          <cell r="AH73" t="str">
            <v/>
          </cell>
        </row>
        <row r="74">
          <cell r="L74" t="str">
            <v/>
          </cell>
          <cell r="AH74" t="str">
            <v/>
          </cell>
        </row>
        <row r="75">
          <cell r="L75" t="str">
            <v/>
          </cell>
          <cell r="AH75" t="str">
            <v/>
          </cell>
        </row>
        <row r="76">
          <cell r="L76" t="str">
            <v/>
          </cell>
          <cell r="AH76" t="str">
            <v/>
          </cell>
        </row>
        <row r="77">
          <cell r="L77" t="str">
            <v/>
          </cell>
          <cell r="AH77" t="str">
            <v/>
          </cell>
        </row>
        <row r="78">
          <cell r="L78" t="str">
            <v/>
          </cell>
          <cell r="AH78" t="str">
            <v/>
          </cell>
        </row>
        <row r="79">
          <cell r="L79" t="str">
            <v/>
          </cell>
          <cell r="AH79" t="str">
            <v/>
          </cell>
        </row>
        <row r="80">
          <cell r="L80" t="str">
            <v/>
          </cell>
          <cell r="AH80" t="str">
            <v/>
          </cell>
        </row>
        <row r="81">
          <cell r="L81" t="str">
            <v/>
          </cell>
          <cell r="AH81" t="str">
            <v/>
          </cell>
        </row>
        <row r="82">
          <cell r="L82" t="str">
            <v/>
          </cell>
          <cell r="AH82" t="str">
            <v/>
          </cell>
        </row>
        <row r="83">
          <cell r="L83" t="str">
            <v/>
          </cell>
          <cell r="AH83" t="str">
            <v/>
          </cell>
        </row>
        <row r="84">
          <cell r="L84" t="str">
            <v/>
          </cell>
          <cell r="AH84" t="str">
            <v/>
          </cell>
        </row>
        <row r="85">
          <cell r="L85" t="str">
            <v/>
          </cell>
          <cell r="AH85" t="str">
            <v/>
          </cell>
        </row>
        <row r="86">
          <cell r="L86" t="str">
            <v/>
          </cell>
          <cell r="AH86" t="str">
            <v/>
          </cell>
        </row>
        <row r="87">
          <cell r="L87" t="str">
            <v/>
          </cell>
          <cell r="AH87" t="str">
            <v/>
          </cell>
        </row>
        <row r="88">
          <cell r="L88" t="str">
            <v/>
          </cell>
          <cell r="AH88" t="str">
            <v/>
          </cell>
        </row>
        <row r="89">
          <cell r="L89" t="str">
            <v/>
          </cell>
          <cell r="AH89" t="str">
            <v/>
          </cell>
        </row>
        <row r="90">
          <cell r="L90" t="str">
            <v/>
          </cell>
          <cell r="AH90" t="str">
            <v/>
          </cell>
        </row>
        <row r="91">
          <cell r="L91" t="str">
            <v/>
          </cell>
          <cell r="AH91" t="str">
            <v/>
          </cell>
        </row>
        <row r="92">
          <cell r="L92" t="str">
            <v/>
          </cell>
          <cell r="AH92" t="str">
            <v/>
          </cell>
        </row>
        <row r="93">
          <cell r="L93" t="str">
            <v/>
          </cell>
          <cell r="AH93" t="str">
            <v/>
          </cell>
        </row>
        <row r="94">
          <cell r="L94" t="str">
            <v/>
          </cell>
          <cell r="AH94" t="str">
            <v/>
          </cell>
        </row>
        <row r="95">
          <cell r="L95" t="str">
            <v/>
          </cell>
          <cell r="AH95" t="str">
            <v/>
          </cell>
        </row>
        <row r="96">
          <cell r="L96" t="str">
            <v/>
          </cell>
          <cell r="AH96" t="str">
            <v/>
          </cell>
        </row>
        <row r="97">
          <cell r="L97" t="str">
            <v/>
          </cell>
          <cell r="AH97" t="str">
            <v/>
          </cell>
        </row>
        <row r="98">
          <cell r="L98" t="str">
            <v/>
          </cell>
          <cell r="AH98" t="str">
            <v/>
          </cell>
        </row>
        <row r="99">
          <cell r="L99" t="str">
            <v/>
          </cell>
          <cell r="AH99" t="str">
            <v/>
          </cell>
        </row>
        <row r="100">
          <cell r="L100" t="str">
            <v/>
          </cell>
          <cell r="AH100" t="str">
            <v/>
          </cell>
        </row>
        <row r="101">
          <cell r="L101" t="str">
            <v/>
          </cell>
          <cell r="AH101" t="str">
            <v/>
          </cell>
        </row>
        <row r="102">
          <cell r="L102" t="str">
            <v/>
          </cell>
          <cell r="AH102" t="str">
            <v/>
          </cell>
        </row>
        <row r="103">
          <cell r="L103" t="str">
            <v/>
          </cell>
          <cell r="AH103" t="str">
            <v/>
          </cell>
        </row>
        <row r="104">
          <cell r="L104" t="str">
            <v/>
          </cell>
          <cell r="AH104" t="str">
            <v/>
          </cell>
        </row>
        <row r="105">
          <cell r="L105" t="str">
            <v/>
          </cell>
          <cell r="AH105" t="str">
            <v/>
          </cell>
        </row>
        <row r="106">
          <cell r="L106" t="str">
            <v/>
          </cell>
          <cell r="AH106" t="str">
            <v/>
          </cell>
        </row>
        <row r="107">
          <cell r="L107" t="str">
            <v/>
          </cell>
          <cell r="AH107" t="str">
            <v/>
          </cell>
        </row>
        <row r="108">
          <cell r="L108" t="str">
            <v/>
          </cell>
          <cell r="AH108" t="str">
            <v/>
          </cell>
        </row>
        <row r="109">
          <cell r="L109" t="str">
            <v/>
          </cell>
          <cell r="AH109" t="str">
            <v/>
          </cell>
        </row>
        <row r="110">
          <cell r="L110" t="str">
            <v/>
          </cell>
          <cell r="AH110" t="str">
            <v/>
          </cell>
        </row>
        <row r="111">
          <cell r="L111" t="str">
            <v/>
          </cell>
          <cell r="AH111" t="str">
            <v/>
          </cell>
        </row>
      </sheetData>
      <sheetData sheetId="4">
        <row r="5">
          <cell r="O5" t="str">
            <v/>
          </cell>
        </row>
        <row r="7">
          <cell r="L7" t="str">
            <v>指定権者名</v>
          </cell>
        </row>
        <row r="8">
          <cell r="T8" t="str">
            <v>①</v>
          </cell>
          <cell r="AI8" t="str">
            <v>⑤</v>
          </cell>
        </row>
        <row r="9">
          <cell r="T9" t="str">
            <v>算定する特定加算の区分</v>
          </cell>
          <cell r="AI9" t="str">
            <v>特定加算の見込額[円]
(a×b×e×f)</v>
          </cell>
        </row>
        <row r="12">
          <cell r="L12" t="str">
            <v/>
          </cell>
          <cell r="AI12" t="str">
            <v/>
          </cell>
        </row>
        <row r="13">
          <cell r="L13" t="str">
            <v/>
          </cell>
          <cell r="AI13" t="str">
            <v/>
          </cell>
        </row>
        <row r="14">
          <cell r="L14" t="str">
            <v/>
          </cell>
          <cell r="AI14" t="str">
            <v/>
          </cell>
        </row>
        <row r="15">
          <cell r="L15" t="str">
            <v/>
          </cell>
          <cell r="AI15" t="str">
            <v/>
          </cell>
        </row>
        <row r="16">
          <cell r="L16" t="str">
            <v/>
          </cell>
          <cell r="AI16" t="str">
            <v/>
          </cell>
        </row>
        <row r="17">
          <cell r="L17" t="str">
            <v/>
          </cell>
          <cell r="AI17" t="str">
            <v/>
          </cell>
        </row>
        <row r="18">
          <cell r="L18" t="str">
            <v/>
          </cell>
          <cell r="AI18" t="str">
            <v/>
          </cell>
        </row>
        <row r="19">
          <cell r="L19" t="str">
            <v/>
          </cell>
          <cell r="AI19" t="str">
            <v/>
          </cell>
        </row>
        <row r="20">
          <cell r="L20" t="str">
            <v/>
          </cell>
          <cell r="AI20" t="str">
            <v/>
          </cell>
        </row>
        <row r="21">
          <cell r="L21" t="str">
            <v/>
          </cell>
          <cell r="AI21" t="str">
            <v/>
          </cell>
        </row>
        <row r="22">
          <cell r="L22" t="str">
            <v/>
          </cell>
          <cell r="AI22" t="str">
            <v/>
          </cell>
        </row>
        <row r="23">
          <cell r="L23" t="str">
            <v/>
          </cell>
          <cell r="AI23" t="str">
            <v/>
          </cell>
        </row>
        <row r="24">
          <cell r="L24" t="str">
            <v/>
          </cell>
          <cell r="AI24" t="str">
            <v/>
          </cell>
        </row>
        <row r="25">
          <cell r="L25" t="str">
            <v/>
          </cell>
          <cell r="AI25" t="str">
            <v/>
          </cell>
        </row>
        <row r="26">
          <cell r="L26" t="str">
            <v/>
          </cell>
          <cell r="AI26" t="str">
            <v/>
          </cell>
        </row>
        <row r="27">
          <cell r="L27" t="str">
            <v/>
          </cell>
          <cell r="AI27" t="str">
            <v/>
          </cell>
        </row>
        <row r="28">
          <cell r="L28" t="str">
            <v/>
          </cell>
          <cell r="AI28" t="str">
            <v/>
          </cell>
        </row>
        <row r="29">
          <cell r="L29" t="str">
            <v/>
          </cell>
          <cell r="AI29" t="str">
            <v/>
          </cell>
        </row>
        <row r="30">
          <cell r="L30" t="str">
            <v/>
          </cell>
          <cell r="AI30" t="str">
            <v/>
          </cell>
        </row>
        <row r="31">
          <cell r="L31" t="str">
            <v/>
          </cell>
          <cell r="AI31" t="str">
            <v/>
          </cell>
        </row>
        <row r="32">
          <cell r="L32" t="str">
            <v/>
          </cell>
          <cell r="AI32" t="str">
            <v/>
          </cell>
        </row>
        <row r="33">
          <cell r="L33" t="str">
            <v/>
          </cell>
          <cell r="AI33" t="str">
            <v/>
          </cell>
        </row>
        <row r="34">
          <cell r="L34" t="str">
            <v/>
          </cell>
          <cell r="AI34" t="str">
            <v/>
          </cell>
        </row>
        <row r="35">
          <cell r="L35" t="str">
            <v/>
          </cell>
          <cell r="AI35" t="str">
            <v/>
          </cell>
        </row>
        <row r="36">
          <cell r="L36" t="str">
            <v/>
          </cell>
          <cell r="AI36" t="str">
            <v/>
          </cell>
        </row>
        <row r="37">
          <cell r="L37" t="str">
            <v/>
          </cell>
          <cell r="AI37" t="str">
            <v/>
          </cell>
        </row>
        <row r="38">
          <cell r="L38" t="str">
            <v/>
          </cell>
          <cell r="AI38" t="str">
            <v/>
          </cell>
        </row>
        <row r="39">
          <cell r="L39" t="str">
            <v/>
          </cell>
          <cell r="AI39" t="str">
            <v/>
          </cell>
        </row>
        <row r="40">
          <cell r="L40" t="str">
            <v/>
          </cell>
          <cell r="AI40" t="str">
            <v/>
          </cell>
        </row>
        <row r="41">
          <cell r="L41" t="str">
            <v/>
          </cell>
          <cell r="AI41" t="str">
            <v/>
          </cell>
        </row>
        <row r="42">
          <cell r="L42" t="str">
            <v/>
          </cell>
          <cell r="AI42" t="str">
            <v/>
          </cell>
        </row>
        <row r="43">
          <cell r="L43" t="str">
            <v/>
          </cell>
          <cell r="AI43" t="str">
            <v/>
          </cell>
        </row>
        <row r="44">
          <cell r="L44" t="str">
            <v/>
          </cell>
          <cell r="AI44" t="str">
            <v/>
          </cell>
        </row>
        <row r="45">
          <cell r="L45" t="str">
            <v/>
          </cell>
          <cell r="AI45" t="str">
            <v/>
          </cell>
        </row>
        <row r="46">
          <cell r="L46" t="str">
            <v/>
          </cell>
          <cell r="AI46" t="str">
            <v/>
          </cell>
        </row>
        <row r="47">
          <cell r="L47" t="str">
            <v/>
          </cell>
          <cell r="AI47" t="str">
            <v/>
          </cell>
        </row>
        <row r="48">
          <cell r="L48" t="str">
            <v/>
          </cell>
          <cell r="AI48" t="str">
            <v/>
          </cell>
        </row>
        <row r="49">
          <cell r="L49" t="str">
            <v/>
          </cell>
          <cell r="AI49" t="str">
            <v/>
          </cell>
        </row>
        <row r="50">
          <cell r="L50" t="str">
            <v/>
          </cell>
          <cell r="AI50" t="str">
            <v/>
          </cell>
        </row>
        <row r="51">
          <cell r="L51" t="str">
            <v/>
          </cell>
          <cell r="AI51" t="str">
            <v/>
          </cell>
        </row>
        <row r="52">
          <cell r="L52" t="str">
            <v/>
          </cell>
          <cell r="AI52" t="str">
            <v/>
          </cell>
        </row>
        <row r="53">
          <cell r="L53" t="str">
            <v/>
          </cell>
          <cell r="AI53" t="str">
            <v/>
          </cell>
        </row>
        <row r="54">
          <cell r="L54" t="str">
            <v/>
          </cell>
          <cell r="AI54" t="str">
            <v/>
          </cell>
        </row>
        <row r="55">
          <cell r="L55" t="str">
            <v/>
          </cell>
          <cell r="AI55" t="str">
            <v/>
          </cell>
        </row>
        <row r="56">
          <cell r="L56" t="str">
            <v/>
          </cell>
          <cell r="AI56" t="str">
            <v/>
          </cell>
        </row>
        <row r="57">
          <cell r="L57" t="str">
            <v/>
          </cell>
          <cell r="AI57" t="str">
            <v/>
          </cell>
        </row>
        <row r="58">
          <cell r="L58" t="str">
            <v/>
          </cell>
          <cell r="AI58" t="str">
            <v/>
          </cell>
        </row>
        <row r="59">
          <cell r="L59" t="str">
            <v/>
          </cell>
          <cell r="AI59" t="str">
            <v/>
          </cell>
        </row>
        <row r="60">
          <cell r="L60" t="str">
            <v/>
          </cell>
          <cell r="AI60" t="str">
            <v/>
          </cell>
        </row>
        <row r="61">
          <cell r="L61" t="str">
            <v/>
          </cell>
          <cell r="AI61" t="str">
            <v/>
          </cell>
        </row>
        <row r="62">
          <cell r="L62" t="str">
            <v/>
          </cell>
          <cell r="AI62" t="str">
            <v/>
          </cell>
        </row>
        <row r="63">
          <cell r="L63" t="str">
            <v/>
          </cell>
          <cell r="AI63" t="str">
            <v/>
          </cell>
        </row>
        <row r="64">
          <cell r="L64" t="str">
            <v/>
          </cell>
          <cell r="AI64" t="str">
            <v/>
          </cell>
        </row>
        <row r="65">
          <cell r="L65" t="str">
            <v/>
          </cell>
          <cell r="AI65" t="str">
            <v/>
          </cell>
        </row>
        <row r="66">
          <cell r="L66" t="str">
            <v/>
          </cell>
          <cell r="AI66" t="str">
            <v/>
          </cell>
        </row>
        <row r="67">
          <cell r="L67" t="str">
            <v/>
          </cell>
          <cell r="AI67" t="str">
            <v/>
          </cell>
        </row>
        <row r="68">
          <cell r="L68" t="str">
            <v/>
          </cell>
          <cell r="AI68" t="str">
            <v/>
          </cell>
        </row>
        <row r="69">
          <cell r="L69" t="str">
            <v/>
          </cell>
          <cell r="AI69" t="str">
            <v/>
          </cell>
        </row>
        <row r="70">
          <cell r="L70" t="str">
            <v/>
          </cell>
          <cell r="AI70" t="str">
            <v/>
          </cell>
        </row>
        <row r="71">
          <cell r="L71" t="str">
            <v/>
          </cell>
          <cell r="AI71" t="str">
            <v/>
          </cell>
        </row>
        <row r="72">
          <cell r="L72" t="str">
            <v/>
          </cell>
          <cell r="AI72" t="str">
            <v/>
          </cell>
        </row>
        <row r="73">
          <cell r="L73" t="str">
            <v/>
          </cell>
          <cell r="AI73" t="str">
            <v/>
          </cell>
        </row>
        <row r="74">
          <cell r="L74" t="str">
            <v/>
          </cell>
          <cell r="AI74" t="str">
            <v/>
          </cell>
        </row>
        <row r="75">
          <cell r="L75" t="str">
            <v/>
          </cell>
          <cell r="AI75" t="str">
            <v/>
          </cell>
        </row>
        <row r="76">
          <cell r="L76" t="str">
            <v/>
          </cell>
          <cell r="AI76" t="str">
            <v/>
          </cell>
        </row>
        <row r="77">
          <cell r="L77" t="str">
            <v/>
          </cell>
          <cell r="AI77" t="str">
            <v/>
          </cell>
        </row>
        <row r="78">
          <cell r="L78" t="str">
            <v/>
          </cell>
          <cell r="AI78" t="str">
            <v/>
          </cell>
        </row>
        <row r="79">
          <cell r="L79" t="str">
            <v/>
          </cell>
          <cell r="AI79" t="str">
            <v/>
          </cell>
        </row>
        <row r="80">
          <cell r="L80" t="str">
            <v/>
          </cell>
          <cell r="AI80" t="str">
            <v/>
          </cell>
        </row>
        <row r="81">
          <cell r="L81" t="str">
            <v/>
          </cell>
          <cell r="AI81" t="str">
            <v/>
          </cell>
        </row>
        <row r="82">
          <cell r="L82" t="str">
            <v/>
          </cell>
          <cell r="AI82" t="str">
            <v/>
          </cell>
        </row>
        <row r="83">
          <cell r="L83" t="str">
            <v/>
          </cell>
          <cell r="AI83" t="str">
            <v/>
          </cell>
        </row>
        <row r="84">
          <cell r="L84" t="str">
            <v/>
          </cell>
          <cell r="AI84" t="str">
            <v/>
          </cell>
        </row>
        <row r="85">
          <cell r="L85" t="str">
            <v/>
          </cell>
          <cell r="AI85" t="str">
            <v/>
          </cell>
        </row>
        <row r="86">
          <cell r="L86" t="str">
            <v/>
          </cell>
          <cell r="AI86" t="str">
            <v/>
          </cell>
        </row>
        <row r="87">
          <cell r="L87" t="str">
            <v/>
          </cell>
          <cell r="AI87" t="str">
            <v/>
          </cell>
        </row>
        <row r="88">
          <cell r="L88" t="str">
            <v/>
          </cell>
          <cell r="AI88" t="str">
            <v/>
          </cell>
        </row>
        <row r="89">
          <cell r="L89" t="str">
            <v/>
          </cell>
          <cell r="AI89" t="str">
            <v/>
          </cell>
        </row>
        <row r="90">
          <cell r="L90" t="str">
            <v/>
          </cell>
          <cell r="AI90" t="str">
            <v/>
          </cell>
        </row>
        <row r="91">
          <cell r="L91" t="str">
            <v/>
          </cell>
          <cell r="AI91" t="str">
            <v/>
          </cell>
        </row>
        <row r="92">
          <cell r="L92" t="str">
            <v/>
          </cell>
          <cell r="AI92" t="str">
            <v/>
          </cell>
        </row>
        <row r="93">
          <cell r="L93" t="str">
            <v/>
          </cell>
          <cell r="AI93" t="str">
            <v/>
          </cell>
        </row>
        <row r="94">
          <cell r="L94" t="str">
            <v/>
          </cell>
          <cell r="AI94" t="str">
            <v/>
          </cell>
        </row>
        <row r="95">
          <cell r="L95" t="str">
            <v/>
          </cell>
          <cell r="AI95" t="str">
            <v/>
          </cell>
        </row>
        <row r="96">
          <cell r="L96" t="str">
            <v/>
          </cell>
          <cell r="AI96" t="str">
            <v/>
          </cell>
        </row>
        <row r="97">
          <cell r="L97" t="str">
            <v/>
          </cell>
          <cell r="AI97" t="str">
            <v/>
          </cell>
        </row>
        <row r="98">
          <cell r="L98" t="str">
            <v/>
          </cell>
          <cell r="AI98" t="str">
            <v/>
          </cell>
        </row>
        <row r="99">
          <cell r="L99" t="str">
            <v/>
          </cell>
          <cell r="AI99" t="str">
            <v/>
          </cell>
        </row>
        <row r="100">
          <cell r="L100" t="str">
            <v/>
          </cell>
          <cell r="AI100" t="str">
            <v/>
          </cell>
        </row>
        <row r="101">
          <cell r="L101" t="str">
            <v/>
          </cell>
          <cell r="AI101" t="str">
            <v/>
          </cell>
        </row>
        <row r="102">
          <cell r="L102" t="str">
            <v/>
          </cell>
          <cell r="AI102" t="str">
            <v/>
          </cell>
        </row>
        <row r="103">
          <cell r="L103" t="str">
            <v/>
          </cell>
          <cell r="AI103" t="str">
            <v/>
          </cell>
        </row>
        <row r="104">
          <cell r="L104" t="str">
            <v/>
          </cell>
          <cell r="AI104" t="str">
            <v/>
          </cell>
        </row>
        <row r="105">
          <cell r="L105" t="str">
            <v/>
          </cell>
          <cell r="AI105" t="str">
            <v/>
          </cell>
        </row>
        <row r="106">
          <cell r="L106" t="str">
            <v/>
          </cell>
          <cell r="AI106" t="str">
            <v/>
          </cell>
        </row>
        <row r="107">
          <cell r="L107" t="str">
            <v/>
          </cell>
          <cell r="AI107" t="str">
            <v/>
          </cell>
        </row>
        <row r="108">
          <cell r="L108" t="str">
            <v/>
          </cell>
          <cell r="AI108" t="str">
            <v/>
          </cell>
        </row>
        <row r="109">
          <cell r="L109" t="str">
            <v/>
          </cell>
          <cell r="AI109" t="str">
            <v/>
          </cell>
        </row>
        <row r="110">
          <cell r="L110" t="str">
            <v/>
          </cell>
          <cell r="AI110" t="str">
            <v/>
          </cell>
        </row>
        <row r="111">
          <cell r="L111" t="str">
            <v/>
          </cell>
          <cell r="AI111" t="str">
            <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topLeftCell="B4" zoomScale="80" zoomScaleNormal="90" zoomScaleSheetLayoutView="80" workbookViewId="0">
      <selection activeCell="E12" sqref="E12"/>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44" t="s">
        <v>461</v>
      </c>
      <c r="B1" s="844"/>
      <c r="C1" s="844"/>
      <c r="D1" s="844"/>
      <c r="E1" s="844"/>
    </row>
    <row r="2" spans="1:5" ht="18" thickTop="1">
      <c r="A2" s="845" t="s">
        <v>336</v>
      </c>
      <c r="B2" s="845"/>
      <c r="C2" s="845"/>
      <c r="D2" s="845"/>
      <c r="E2" s="845"/>
    </row>
    <row r="3" spans="1:5" s="26" customFormat="1" ht="8.1" customHeight="1">
      <c r="A3" s="846"/>
      <c r="B3" s="846"/>
      <c r="C3" s="846"/>
      <c r="D3" s="846"/>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7" t="s">
        <v>193</v>
      </c>
      <c r="D8" s="45" t="s">
        <v>505</v>
      </c>
      <c r="E8" s="841" t="s">
        <v>540</v>
      </c>
    </row>
    <row r="9" spans="1:5" ht="60" customHeight="1">
      <c r="A9" s="31" t="s">
        <v>199</v>
      </c>
      <c r="B9" s="30" t="s">
        <v>333</v>
      </c>
      <c r="C9" s="147" t="s">
        <v>193</v>
      </c>
      <c r="D9" s="45" t="s">
        <v>504</v>
      </c>
      <c r="E9" s="841" t="s">
        <v>540</v>
      </c>
    </row>
    <row r="10" spans="1:5" ht="72" customHeight="1">
      <c r="A10" s="31" t="s">
        <v>458</v>
      </c>
      <c r="B10" s="30" t="s">
        <v>333</v>
      </c>
      <c r="C10" s="148" t="s">
        <v>11</v>
      </c>
      <c r="D10" s="45" t="s">
        <v>506</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47" t="s">
        <v>200</v>
      </c>
      <c r="B18" s="847"/>
      <c r="C18" s="847"/>
      <c r="D18" s="847"/>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43" t="s">
        <v>310</v>
      </c>
      <c r="B25" s="843"/>
      <c r="C25" s="843"/>
      <c r="D25" s="843"/>
      <c r="F25" s="559"/>
    </row>
    <row r="26" spans="1:6" s="558" customFormat="1" ht="17.25">
      <c r="A26" s="842" t="s">
        <v>311</v>
      </c>
      <c r="B26" s="842"/>
      <c r="C26" s="842"/>
      <c r="D26" s="842"/>
      <c r="E26" s="842"/>
      <c r="F26" s="842"/>
    </row>
    <row r="27" spans="1:6" s="558" customFormat="1" ht="35.25" customHeight="1">
      <c r="A27" s="842" t="s">
        <v>462</v>
      </c>
      <c r="B27" s="842"/>
      <c r="C27" s="842"/>
      <c r="D27" s="842"/>
      <c r="E27" s="842"/>
      <c r="F27" s="842"/>
    </row>
    <row r="28" spans="1:6" s="39" customFormat="1" ht="9" customHeight="1">
      <c r="A28" s="557"/>
      <c r="B28" s="557"/>
      <c r="C28" s="557"/>
      <c r="D28" s="557"/>
      <c r="F28" s="556"/>
    </row>
    <row r="29" spans="1:6" ht="17.25" customHeight="1">
      <c r="A29" s="37" t="s">
        <v>459</v>
      </c>
      <c r="B29" s="36"/>
    </row>
    <row r="30" spans="1:6" s="151" customFormat="1" ht="17.25" customHeight="1">
      <c r="A30" s="842" t="s">
        <v>463</v>
      </c>
      <c r="B30" s="842"/>
      <c r="C30" s="842"/>
      <c r="D30" s="842"/>
      <c r="E30" s="842"/>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B16" zoomScaleNormal="100" zoomScaleSheetLayoutView="100" workbookViewId="0">
      <selection activeCell="W46" sqref="W4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54" t="s">
        <v>518</v>
      </c>
      <c r="D11" s="855"/>
      <c r="E11" s="855"/>
      <c r="F11" s="855"/>
      <c r="G11" s="855"/>
      <c r="H11" s="855"/>
      <c r="I11" s="855"/>
      <c r="J11" s="855"/>
      <c r="K11" s="855"/>
      <c r="L11" s="856"/>
      <c r="M11" s="151"/>
      <c r="N11" s="151"/>
      <c r="O11" s="151"/>
      <c r="P11" s="151"/>
      <c r="Q11" s="151"/>
      <c r="R11" s="151"/>
      <c r="S11" s="151"/>
      <c r="T11" s="151"/>
      <c r="U11" s="151"/>
      <c r="V11" s="151"/>
      <c r="W11" s="151"/>
      <c r="X11" s="151"/>
      <c r="Y11" s="151"/>
      <c r="Z11" s="151"/>
      <c r="AA11" s="151"/>
    </row>
    <row r="12" spans="1:29" ht="13.5" customHeight="1">
      <c r="A12" s="151"/>
      <c r="B12" s="638"/>
      <c r="C12" s="909"/>
      <c r="D12" s="909"/>
      <c r="E12" s="909"/>
      <c r="F12" s="909"/>
      <c r="G12" s="909"/>
      <c r="H12" s="909"/>
      <c r="I12" s="909"/>
      <c r="J12" s="909"/>
      <c r="K12" s="909"/>
      <c r="L12" s="909"/>
      <c r="M12" s="909"/>
      <c r="N12" s="909"/>
      <c r="O12" s="909"/>
      <c r="P12" s="909"/>
      <c r="Q12" s="909"/>
      <c r="R12" s="909"/>
      <c r="S12" s="909"/>
      <c r="T12" s="909"/>
      <c r="U12" s="909"/>
      <c r="V12" s="909"/>
      <c r="W12" s="909"/>
      <c r="X12" s="909"/>
      <c r="Y12" s="909"/>
      <c r="Z12" s="909"/>
      <c r="AA12" s="909"/>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61" t="s">
        <v>9</v>
      </c>
      <c r="D15" s="861"/>
      <c r="E15" s="861"/>
      <c r="F15" s="861"/>
      <c r="G15" s="861"/>
      <c r="H15" s="861"/>
      <c r="I15" s="861"/>
      <c r="J15" s="861"/>
      <c r="K15" s="861"/>
      <c r="L15" s="862"/>
      <c r="M15" s="874" t="s">
        <v>532</v>
      </c>
      <c r="N15" s="875"/>
      <c r="O15" s="875"/>
      <c r="P15" s="875"/>
      <c r="Q15" s="875"/>
      <c r="R15" s="875"/>
      <c r="S15" s="875"/>
      <c r="T15" s="875"/>
      <c r="U15" s="875"/>
      <c r="V15" s="875"/>
      <c r="W15" s="876"/>
      <c r="X15" s="877"/>
      <c r="Y15" s="151"/>
      <c r="Z15" s="151"/>
      <c r="AA15" s="151"/>
    </row>
    <row r="16" spans="1:29" ht="20.100000000000001" customHeight="1" thickBot="1">
      <c r="A16" s="151"/>
      <c r="B16" s="154"/>
      <c r="C16" s="861" t="s">
        <v>100</v>
      </c>
      <c r="D16" s="861"/>
      <c r="E16" s="861"/>
      <c r="F16" s="861"/>
      <c r="G16" s="861"/>
      <c r="H16" s="861"/>
      <c r="I16" s="861"/>
      <c r="J16" s="861"/>
      <c r="K16" s="861"/>
      <c r="L16" s="862"/>
      <c r="M16" s="878" t="s">
        <v>531</v>
      </c>
      <c r="N16" s="879"/>
      <c r="O16" s="879"/>
      <c r="P16" s="879"/>
      <c r="Q16" s="879"/>
      <c r="R16" s="879"/>
      <c r="S16" s="879"/>
      <c r="T16" s="879"/>
      <c r="U16" s="880"/>
      <c r="V16" s="880"/>
      <c r="W16" s="881"/>
      <c r="X16" s="882"/>
      <c r="Y16" s="151"/>
      <c r="Z16" s="151"/>
      <c r="AA16" s="151"/>
      <c r="AC16" t="s">
        <v>113</v>
      </c>
    </row>
    <row r="17" spans="1:29" ht="20.100000000000001" customHeight="1" thickBot="1">
      <c r="A17" s="151"/>
      <c r="B17" s="153" t="s">
        <v>101</v>
      </c>
      <c r="C17" s="861" t="s">
        <v>8</v>
      </c>
      <c r="D17" s="861"/>
      <c r="E17" s="861"/>
      <c r="F17" s="861"/>
      <c r="G17" s="861"/>
      <c r="H17" s="861"/>
      <c r="I17" s="861"/>
      <c r="J17" s="861"/>
      <c r="K17" s="861"/>
      <c r="L17" s="862"/>
      <c r="M17" s="155">
        <v>8</v>
      </c>
      <c r="N17" s="156">
        <v>1</v>
      </c>
      <c r="O17" s="156">
        <v>2</v>
      </c>
      <c r="P17" s="157" t="s">
        <v>107</v>
      </c>
      <c r="Q17" s="156">
        <v>8</v>
      </c>
      <c r="R17" s="156">
        <v>5</v>
      </c>
      <c r="S17" s="156">
        <v>7</v>
      </c>
      <c r="T17" s="158">
        <v>7</v>
      </c>
      <c r="U17" s="159"/>
      <c r="V17" s="160"/>
      <c r="W17" s="160"/>
      <c r="X17" s="160"/>
      <c r="Y17" s="151"/>
      <c r="Z17" s="151"/>
      <c r="AA17" s="151"/>
      <c r="AC17" t="str">
        <f>CONCATENATE(M17,N17,O17,P17,Q17,R17,S17,T17)</f>
        <v>812－8577</v>
      </c>
    </row>
    <row r="18" spans="1:29" ht="20.100000000000001" customHeight="1">
      <c r="A18" s="151"/>
      <c r="B18" s="161"/>
      <c r="C18" s="861" t="s">
        <v>105</v>
      </c>
      <c r="D18" s="861"/>
      <c r="E18" s="861"/>
      <c r="F18" s="861"/>
      <c r="G18" s="861"/>
      <c r="H18" s="861"/>
      <c r="I18" s="861"/>
      <c r="J18" s="861"/>
      <c r="K18" s="861"/>
      <c r="L18" s="862"/>
      <c r="M18" s="878" t="s">
        <v>533</v>
      </c>
      <c r="N18" s="879"/>
      <c r="O18" s="879"/>
      <c r="P18" s="879"/>
      <c r="Q18" s="879"/>
      <c r="R18" s="879"/>
      <c r="S18" s="879"/>
      <c r="T18" s="879"/>
      <c r="U18" s="883"/>
      <c r="V18" s="883"/>
      <c r="W18" s="884"/>
      <c r="X18" s="885"/>
      <c r="Y18" s="151"/>
      <c r="Z18" s="151"/>
      <c r="AA18" s="151"/>
    </row>
    <row r="19" spans="1:29" ht="20.100000000000001" customHeight="1">
      <c r="A19" s="151"/>
      <c r="B19" s="154"/>
      <c r="C19" s="861" t="s">
        <v>106</v>
      </c>
      <c r="D19" s="861"/>
      <c r="E19" s="861"/>
      <c r="F19" s="861"/>
      <c r="G19" s="861"/>
      <c r="H19" s="861"/>
      <c r="I19" s="861"/>
      <c r="J19" s="861"/>
      <c r="K19" s="861"/>
      <c r="L19" s="862"/>
      <c r="M19" s="878" t="s">
        <v>534</v>
      </c>
      <c r="N19" s="879"/>
      <c r="O19" s="879"/>
      <c r="P19" s="879"/>
      <c r="Q19" s="879"/>
      <c r="R19" s="879"/>
      <c r="S19" s="879"/>
      <c r="T19" s="879"/>
      <c r="U19" s="879"/>
      <c r="V19" s="879"/>
      <c r="W19" s="886"/>
      <c r="X19" s="887"/>
      <c r="Y19" s="151"/>
      <c r="Z19" s="151"/>
      <c r="AA19" s="151"/>
    </row>
    <row r="20" spans="1:29" ht="20.100000000000001" customHeight="1">
      <c r="A20" s="151"/>
      <c r="B20" s="153" t="s">
        <v>102</v>
      </c>
      <c r="C20" s="861" t="s">
        <v>95</v>
      </c>
      <c r="D20" s="861"/>
      <c r="E20" s="861"/>
      <c r="F20" s="861"/>
      <c r="G20" s="861"/>
      <c r="H20" s="861"/>
      <c r="I20" s="861"/>
      <c r="J20" s="861"/>
      <c r="K20" s="861"/>
      <c r="L20" s="862"/>
      <c r="M20" s="863" t="s">
        <v>491</v>
      </c>
      <c r="N20" s="864"/>
      <c r="O20" s="864"/>
      <c r="P20" s="864"/>
      <c r="Q20" s="864"/>
      <c r="R20" s="864"/>
      <c r="S20" s="864"/>
      <c r="T20" s="864"/>
      <c r="U20" s="864"/>
      <c r="V20" s="864"/>
      <c r="W20" s="865"/>
      <c r="X20" s="866"/>
      <c r="Y20" s="151"/>
      <c r="Z20" s="151"/>
      <c r="AA20" s="151"/>
    </row>
    <row r="21" spans="1:29" ht="20.100000000000001" customHeight="1">
      <c r="A21" s="151"/>
      <c r="B21" s="154"/>
      <c r="C21" s="861" t="s">
        <v>96</v>
      </c>
      <c r="D21" s="861"/>
      <c r="E21" s="861"/>
      <c r="F21" s="861"/>
      <c r="G21" s="861"/>
      <c r="H21" s="861"/>
      <c r="I21" s="861"/>
      <c r="J21" s="861"/>
      <c r="K21" s="861"/>
      <c r="L21" s="862"/>
      <c r="M21" s="893" t="s">
        <v>535</v>
      </c>
      <c r="N21" s="894"/>
      <c r="O21" s="894"/>
      <c r="P21" s="894"/>
      <c r="Q21" s="894"/>
      <c r="R21" s="894"/>
      <c r="S21" s="894"/>
      <c r="T21" s="894"/>
      <c r="U21" s="894"/>
      <c r="V21" s="894"/>
      <c r="W21" s="895"/>
      <c r="X21" s="896"/>
      <c r="Y21" s="151"/>
      <c r="Z21" s="151"/>
      <c r="AA21" s="151"/>
    </row>
    <row r="22" spans="1:29" ht="20.100000000000001" customHeight="1">
      <c r="A22" s="151"/>
      <c r="B22" s="852" t="s">
        <v>149</v>
      </c>
      <c r="C22" s="861" t="s">
        <v>9</v>
      </c>
      <c r="D22" s="861"/>
      <c r="E22" s="861"/>
      <c r="F22" s="861"/>
      <c r="G22" s="861"/>
      <c r="H22" s="861"/>
      <c r="I22" s="861"/>
      <c r="J22" s="861"/>
      <c r="K22" s="861"/>
      <c r="L22" s="862"/>
      <c r="M22" s="863" t="s">
        <v>536</v>
      </c>
      <c r="N22" s="864"/>
      <c r="O22" s="864"/>
      <c r="P22" s="864"/>
      <c r="Q22" s="864"/>
      <c r="R22" s="864"/>
      <c r="S22" s="864"/>
      <c r="T22" s="864"/>
      <c r="U22" s="864"/>
      <c r="V22" s="864"/>
      <c r="W22" s="865"/>
      <c r="X22" s="866"/>
      <c r="Y22" s="151"/>
      <c r="Z22" s="151"/>
      <c r="AA22" s="151"/>
    </row>
    <row r="23" spans="1:29" ht="20.100000000000001" customHeight="1">
      <c r="A23" s="151"/>
      <c r="B23" s="853"/>
      <c r="C23" s="892" t="s">
        <v>146</v>
      </c>
      <c r="D23" s="892"/>
      <c r="E23" s="892"/>
      <c r="F23" s="892"/>
      <c r="G23" s="892"/>
      <c r="H23" s="892"/>
      <c r="I23" s="892"/>
      <c r="J23" s="892"/>
      <c r="K23" s="892"/>
      <c r="L23" s="892"/>
      <c r="M23" s="863" t="s">
        <v>537</v>
      </c>
      <c r="N23" s="864"/>
      <c r="O23" s="864"/>
      <c r="P23" s="864"/>
      <c r="Q23" s="864"/>
      <c r="R23" s="864"/>
      <c r="S23" s="864"/>
      <c r="T23" s="864"/>
      <c r="U23" s="864"/>
      <c r="V23" s="864"/>
      <c r="W23" s="865"/>
      <c r="X23" s="866"/>
      <c r="Y23" s="151"/>
      <c r="Z23" s="151"/>
      <c r="AA23" s="151"/>
    </row>
    <row r="24" spans="1:29" ht="20.100000000000001" customHeight="1">
      <c r="A24" s="151"/>
      <c r="B24" s="153" t="s">
        <v>147</v>
      </c>
      <c r="C24" s="861" t="s">
        <v>0</v>
      </c>
      <c r="D24" s="861"/>
      <c r="E24" s="861"/>
      <c r="F24" s="861"/>
      <c r="G24" s="861"/>
      <c r="H24" s="861"/>
      <c r="I24" s="861"/>
      <c r="J24" s="861"/>
      <c r="K24" s="861"/>
      <c r="L24" s="862"/>
      <c r="M24" s="888" t="s">
        <v>538</v>
      </c>
      <c r="N24" s="889"/>
      <c r="O24" s="889"/>
      <c r="P24" s="889"/>
      <c r="Q24" s="889"/>
      <c r="R24" s="889"/>
      <c r="S24" s="889"/>
      <c r="T24" s="889"/>
      <c r="U24" s="889"/>
      <c r="V24" s="889"/>
      <c r="W24" s="890"/>
      <c r="X24" s="891"/>
      <c r="Y24" s="151"/>
      <c r="Z24" s="151"/>
      <c r="AA24" s="151"/>
    </row>
    <row r="25" spans="1:29" ht="20.100000000000001" customHeight="1">
      <c r="A25" s="151"/>
      <c r="B25" s="161"/>
      <c r="C25" s="861" t="s">
        <v>1</v>
      </c>
      <c r="D25" s="861"/>
      <c r="E25" s="861"/>
      <c r="F25" s="861"/>
      <c r="G25" s="861"/>
      <c r="H25" s="861"/>
      <c r="I25" s="861"/>
      <c r="J25" s="861"/>
      <c r="K25" s="861"/>
      <c r="L25" s="862"/>
      <c r="M25" s="863" t="s">
        <v>539</v>
      </c>
      <c r="N25" s="864"/>
      <c r="O25" s="864"/>
      <c r="P25" s="864"/>
      <c r="Q25" s="864"/>
      <c r="R25" s="864"/>
      <c r="S25" s="864"/>
      <c r="T25" s="864"/>
      <c r="U25" s="864"/>
      <c r="V25" s="864"/>
      <c r="W25" s="865"/>
      <c r="X25" s="866"/>
      <c r="Y25" s="151"/>
      <c r="Z25" s="151"/>
      <c r="AA25" s="151"/>
    </row>
    <row r="26" spans="1:29" ht="20.100000000000001" customHeight="1" thickBot="1">
      <c r="A26" s="151"/>
      <c r="B26" s="162"/>
      <c r="C26" s="861" t="s">
        <v>148</v>
      </c>
      <c r="D26" s="861"/>
      <c r="E26" s="861"/>
      <c r="F26" s="861"/>
      <c r="G26" s="861"/>
      <c r="H26" s="861"/>
      <c r="I26" s="861"/>
      <c r="J26" s="861"/>
      <c r="K26" s="861"/>
      <c r="L26" s="862"/>
      <c r="M26" s="857" t="s">
        <v>492</v>
      </c>
      <c r="N26" s="858"/>
      <c r="O26" s="858"/>
      <c r="P26" s="858"/>
      <c r="Q26" s="858"/>
      <c r="R26" s="858"/>
      <c r="S26" s="858"/>
      <c r="T26" s="858"/>
      <c r="U26" s="858"/>
      <c r="V26" s="858"/>
      <c r="W26" s="859"/>
      <c r="X26" s="860"/>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907" t="s">
        <v>509</v>
      </c>
      <c r="D30" s="907"/>
      <c r="E30" s="907"/>
      <c r="F30" s="907"/>
      <c r="G30" s="907"/>
      <c r="H30" s="907"/>
      <c r="I30" s="907"/>
      <c r="J30" s="907"/>
      <c r="K30" s="907"/>
      <c r="L30" s="907"/>
      <c r="M30" s="907"/>
      <c r="N30" s="907"/>
      <c r="O30" s="907"/>
      <c r="P30" s="907"/>
      <c r="Q30" s="907"/>
      <c r="R30" s="907"/>
      <c r="S30" s="907"/>
      <c r="T30" s="907"/>
      <c r="U30" s="907"/>
      <c r="V30" s="907"/>
      <c r="W30" s="907"/>
      <c r="X30" s="907"/>
      <c r="Y30" s="907"/>
      <c r="Z30" s="907"/>
      <c r="AA30" s="907"/>
      <c r="AB30" s="719"/>
    </row>
    <row r="31" spans="1:29" ht="27" customHeight="1">
      <c r="A31" s="151"/>
      <c r="B31" s="897" t="s">
        <v>103</v>
      </c>
      <c r="C31" s="899" t="s">
        <v>104</v>
      </c>
      <c r="D31" s="899"/>
      <c r="E31" s="899"/>
      <c r="F31" s="899"/>
      <c r="G31" s="899"/>
      <c r="H31" s="899"/>
      <c r="I31" s="899"/>
      <c r="J31" s="899"/>
      <c r="K31" s="899"/>
      <c r="L31" s="900"/>
      <c r="M31" s="905" t="s">
        <v>108</v>
      </c>
      <c r="N31" s="899"/>
      <c r="O31" s="899"/>
      <c r="P31" s="899"/>
      <c r="Q31" s="900"/>
      <c r="R31" s="911" t="s">
        <v>182</v>
      </c>
      <c r="S31" s="912"/>
      <c r="T31" s="912"/>
      <c r="U31" s="912"/>
      <c r="V31" s="912"/>
      <c r="W31" s="913"/>
      <c r="X31" s="897" t="s">
        <v>109</v>
      </c>
      <c r="Y31" s="897" t="s">
        <v>110</v>
      </c>
      <c r="Z31" s="869" t="s">
        <v>508</v>
      </c>
      <c r="AA31" s="869" t="s">
        <v>112</v>
      </c>
      <c r="AB31" s="908"/>
    </row>
    <row r="32" spans="1:29" ht="27" customHeight="1" thickBot="1">
      <c r="A32" s="151"/>
      <c r="B32" s="898"/>
      <c r="C32" s="901"/>
      <c r="D32" s="901"/>
      <c r="E32" s="901"/>
      <c r="F32" s="901"/>
      <c r="G32" s="901"/>
      <c r="H32" s="901"/>
      <c r="I32" s="901"/>
      <c r="J32" s="901"/>
      <c r="K32" s="901"/>
      <c r="L32" s="902"/>
      <c r="M32" s="906"/>
      <c r="N32" s="901"/>
      <c r="O32" s="901"/>
      <c r="P32" s="901"/>
      <c r="Q32" s="902"/>
      <c r="R32" s="903" t="s">
        <v>185</v>
      </c>
      <c r="S32" s="904"/>
      <c r="T32" s="904"/>
      <c r="U32" s="904"/>
      <c r="V32" s="904"/>
      <c r="W32" s="164" t="s">
        <v>186</v>
      </c>
      <c r="X32" s="910"/>
      <c r="Y32" s="910"/>
      <c r="Z32" s="870"/>
      <c r="AA32" s="870"/>
      <c r="AB32" s="908"/>
    </row>
    <row r="33" spans="1:28" ht="37.5" customHeight="1">
      <c r="A33" s="151"/>
      <c r="B33" s="152">
        <v>1</v>
      </c>
      <c r="C33" s="165">
        <v>1</v>
      </c>
      <c r="D33" s="166">
        <v>3</v>
      </c>
      <c r="E33" s="166">
        <v>3</v>
      </c>
      <c r="F33" s="166">
        <v>4</v>
      </c>
      <c r="G33" s="166">
        <v>5</v>
      </c>
      <c r="H33" s="166">
        <v>6</v>
      </c>
      <c r="I33" s="166">
        <v>7</v>
      </c>
      <c r="J33" s="166">
        <v>8</v>
      </c>
      <c r="K33" s="166">
        <v>9</v>
      </c>
      <c r="L33" s="167">
        <v>0</v>
      </c>
      <c r="M33" s="871" t="s">
        <v>518</v>
      </c>
      <c r="N33" s="872"/>
      <c r="O33" s="872"/>
      <c r="P33" s="872"/>
      <c r="Q33" s="873"/>
      <c r="R33" s="871" t="s">
        <v>518</v>
      </c>
      <c r="S33" s="872"/>
      <c r="T33" s="872"/>
      <c r="U33" s="872"/>
      <c r="V33" s="873"/>
      <c r="W33" s="645" t="s">
        <v>526</v>
      </c>
      <c r="X33" s="168" t="s">
        <v>484</v>
      </c>
      <c r="Y33" s="168" t="s">
        <v>480</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49" t="s">
        <v>518</v>
      </c>
      <c r="N34" s="850"/>
      <c r="O34" s="850"/>
      <c r="P34" s="850"/>
      <c r="Q34" s="851"/>
      <c r="R34" s="849" t="s">
        <v>518</v>
      </c>
      <c r="S34" s="850"/>
      <c r="T34" s="850"/>
      <c r="U34" s="850"/>
      <c r="V34" s="851"/>
      <c r="W34" s="646" t="s">
        <v>527</v>
      </c>
      <c r="X34" s="173" t="s">
        <v>485</v>
      </c>
      <c r="Y34" s="173" t="s">
        <v>481</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49" t="s">
        <v>528</v>
      </c>
      <c r="N35" s="850"/>
      <c r="O35" s="850"/>
      <c r="P35" s="850"/>
      <c r="Q35" s="851"/>
      <c r="R35" s="849" t="s">
        <v>518</v>
      </c>
      <c r="S35" s="850"/>
      <c r="T35" s="850"/>
      <c r="U35" s="850"/>
      <c r="V35" s="851"/>
      <c r="W35" s="646" t="s">
        <v>529</v>
      </c>
      <c r="X35" s="173" t="s">
        <v>486</v>
      </c>
      <c r="Y35" s="173" t="s">
        <v>487</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49" t="s">
        <v>524</v>
      </c>
      <c r="N36" s="850"/>
      <c r="O36" s="850"/>
      <c r="P36" s="850"/>
      <c r="Q36" s="851"/>
      <c r="R36" s="849" t="s">
        <v>518</v>
      </c>
      <c r="S36" s="850"/>
      <c r="T36" s="850"/>
      <c r="U36" s="850"/>
      <c r="V36" s="851"/>
      <c r="W36" s="646" t="s">
        <v>524</v>
      </c>
      <c r="X36" s="173" t="s">
        <v>488</v>
      </c>
      <c r="Y36" s="173" t="s">
        <v>482</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49" t="s">
        <v>518</v>
      </c>
      <c r="N37" s="850"/>
      <c r="O37" s="850"/>
      <c r="P37" s="850"/>
      <c r="Q37" s="851"/>
      <c r="R37" s="849" t="s">
        <v>518</v>
      </c>
      <c r="S37" s="850"/>
      <c r="T37" s="850"/>
      <c r="U37" s="850"/>
      <c r="V37" s="851"/>
      <c r="W37" s="646" t="s">
        <v>530</v>
      </c>
      <c r="X37" s="173" t="s">
        <v>489</v>
      </c>
      <c r="Y37" s="173" t="s">
        <v>490</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49" t="s">
        <v>518</v>
      </c>
      <c r="N38" s="850"/>
      <c r="O38" s="850"/>
      <c r="P38" s="850"/>
      <c r="Q38" s="851"/>
      <c r="R38" s="849" t="s">
        <v>518</v>
      </c>
      <c r="S38" s="850"/>
      <c r="T38" s="850"/>
      <c r="U38" s="850"/>
      <c r="V38" s="851"/>
      <c r="W38" s="646" t="s">
        <v>525</v>
      </c>
      <c r="X38" s="173" t="s">
        <v>489</v>
      </c>
      <c r="Y38" s="173" t="s">
        <v>483</v>
      </c>
      <c r="Z38" s="724">
        <v>100000</v>
      </c>
      <c r="AA38" s="780">
        <v>10.68</v>
      </c>
      <c r="AB38" s="721"/>
    </row>
    <row r="39" spans="1:28" ht="37.5" customHeight="1">
      <c r="A39" s="151"/>
      <c r="B39" s="152">
        <f t="shared" si="0"/>
        <v>7</v>
      </c>
      <c r="C39" s="169"/>
      <c r="D39" s="170"/>
      <c r="E39" s="170"/>
      <c r="F39" s="170"/>
      <c r="G39" s="170"/>
      <c r="H39" s="170"/>
      <c r="I39" s="170"/>
      <c r="J39" s="170"/>
      <c r="K39" s="170"/>
      <c r="L39" s="171"/>
      <c r="M39" s="849"/>
      <c r="N39" s="850"/>
      <c r="O39" s="850"/>
      <c r="P39" s="850"/>
      <c r="Q39" s="851"/>
      <c r="R39" s="849"/>
      <c r="S39" s="850"/>
      <c r="T39" s="850"/>
      <c r="U39" s="850"/>
      <c r="V39" s="851"/>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48"/>
      <c r="N40" s="848"/>
      <c r="O40" s="848"/>
      <c r="P40" s="848"/>
      <c r="Q40" s="848"/>
      <c r="R40" s="849"/>
      <c r="S40" s="850"/>
      <c r="T40" s="850"/>
      <c r="U40" s="850"/>
      <c r="V40" s="851"/>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48"/>
      <c r="N41" s="848"/>
      <c r="O41" s="848"/>
      <c r="P41" s="848"/>
      <c r="Q41" s="848"/>
      <c r="R41" s="849"/>
      <c r="S41" s="850"/>
      <c r="T41" s="850"/>
      <c r="U41" s="850"/>
      <c r="V41" s="851"/>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48"/>
      <c r="N42" s="848"/>
      <c r="O42" s="848"/>
      <c r="P42" s="848"/>
      <c r="Q42" s="848"/>
      <c r="R42" s="849"/>
      <c r="S42" s="850"/>
      <c r="T42" s="850"/>
      <c r="U42" s="850"/>
      <c r="V42" s="851"/>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48"/>
      <c r="N43" s="848"/>
      <c r="O43" s="848"/>
      <c r="P43" s="848"/>
      <c r="Q43" s="848"/>
      <c r="R43" s="849"/>
      <c r="S43" s="850"/>
      <c r="T43" s="850"/>
      <c r="U43" s="850"/>
      <c r="V43" s="851"/>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48"/>
      <c r="N44" s="848"/>
      <c r="O44" s="848"/>
      <c r="P44" s="848"/>
      <c r="Q44" s="848"/>
      <c r="R44" s="849"/>
      <c r="S44" s="850"/>
      <c r="T44" s="850"/>
      <c r="U44" s="850"/>
      <c r="V44" s="851"/>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48"/>
      <c r="N45" s="848"/>
      <c r="O45" s="848"/>
      <c r="P45" s="848"/>
      <c r="Q45" s="848"/>
      <c r="R45" s="849"/>
      <c r="S45" s="850"/>
      <c r="T45" s="850"/>
      <c r="U45" s="850"/>
      <c r="V45" s="851"/>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48"/>
      <c r="N46" s="848"/>
      <c r="O46" s="848"/>
      <c r="P46" s="848"/>
      <c r="Q46" s="848"/>
      <c r="R46" s="849"/>
      <c r="S46" s="850"/>
      <c r="T46" s="850"/>
      <c r="U46" s="850"/>
      <c r="V46" s="851"/>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48"/>
      <c r="N47" s="848"/>
      <c r="O47" s="848"/>
      <c r="P47" s="848"/>
      <c r="Q47" s="848"/>
      <c r="R47" s="849"/>
      <c r="S47" s="850"/>
      <c r="T47" s="850"/>
      <c r="U47" s="850"/>
      <c r="V47" s="851"/>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48"/>
      <c r="N48" s="848"/>
      <c r="O48" s="848"/>
      <c r="P48" s="848"/>
      <c r="Q48" s="848"/>
      <c r="R48" s="849"/>
      <c r="S48" s="850"/>
      <c r="T48" s="850"/>
      <c r="U48" s="850"/>
      <c r="V48" s="851"/>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48"/>
      <c r="N49" s="848"/>
      <c r="O49" s="848"/>
      <c r="P49" s="848"/>
      <c r="Q49" s="848"/>
      <c r="R49" s="849"/>
      <c r="S49" s="850"/>
      <c r="T49" s="850"/>
      <c r="U49" s="850"/>
      <c r="V49" s="851"/>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48"/>
      <c r="N50" s="848"/>
      <c r="O50" s="848"/>
      <c r="P50" s="848"/>
      <c r="Q50" s="848"/>
      <c r="R50" s="849"/>
      <c r="S50" s="850"/>
      <c r="T50" s="850"/>
      <c r="U50" s="850"/>
      <c r="V50" s="851"/>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48"/>
      <c r="N51" s="848"/>
      <c r="O51" s="848"/>
      <c r="P51" s="848"/>
      <c r="Q51" s="848"/>
      <c r="R51" s="849"/>
      <c r="S51" s="850"/>
      <c r="T51" s="850"/>
      <c r="U51" s="850"/>
      <c r="V51" s="851"/>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48"/>
      <c r="N52" s="848"/>
      <c r="O52" s="848"/>
      <c r="P52" s="848"/>
      <c r="Q52" s="848"/>
      <c r="R52" s="849"/>
      <c r="S52" s="850"/>
      <c r="T52" s="850"/>
      <c r="U52" s="850"/>
      <c r="V52" s="851"/>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48"/>
      <c r="N53" s="848"/>
      <c r="O53" s="848"/>
      <c r="P53" s="848"/>
      <c r="Q53" s="848"/>
      <c r="R53" s="849"/>
      <c r="S53" s="850"/>
      <c r="T53" s="850"/>
      <c r="U53" s="850"/>
      <c r="V53" s="851"/>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48"/>
      <c r="N54" s="848"/>
      <c r="O54" s="848"/>
      <c r="P54" s="848"/>
      <c r="Q54" s="848"/>
      <c r="R54" s="849"/>
      <c r="S54" s="850"/>
      <c r="T54" s="850"/>
      <c r="U54" s="850"/>
      <c r="V54" s="851"/>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48"/>
      <c r="N55" s="848"/>
      <c r="O55" s="848"/>
      <c r="P55" s="848"/>
      <c r="Q55" s="848"/>
      <c r="R55" s="849"/>
      <c r="S55" s="850"/>
      <c r="T55" s="850"/>
      <c r="U55" s="850"/>
      <c r="V55" s="851"/>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48"/>
      <c r="N56" s="848"/>
      <c r="O56" s="848"/>
      <c r="P56" s="848"/>
      <c r="Q56" s="848"/>
      <c r="R56" s="849"/>
      <c r="S56" s="850"/>
      <c r="T56" s="850"/>
      <c r="U56" s="850"/>
      <c r="V56" s="851"/>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48"/>
      <c r="N57" s="848"/>
      <c r="O57" s="848"/>
      <c r="P57" s="848"/>
      <c r="Q57" s="848"/>
      <c r="R57" s="849"/>
      <c r="S57" s="850"/>
      <c r="T57" s="850"/>
      <c r="U57" s="850"/>
      <c r="V57" s="851"/>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48"/>
      <c r="N58" s="848"/>
      <c r="O58" s="848"/>
      <c r="P58" s="848"/>
      <c r="Q58" s="848"/>
      <c r="R58" s="849"/>
      <c r="S58" s="850"/>
      <c r="T58" s="850"/>
      <c r="U58" s="850"/>
      <c r="V58" s="851"/>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48"/>
      <c r="N59" s="848"/>
      <c r="O59" s="848"/>
      <c r="P59" s="848"/>
      <c r="Q59" s="848"/>
      <c r="R59" s="849"/>
      <c r="S59" s="850"/>
      <c r="T59" s="850"/>
      <c r="U59" s="850"/>
      <c r="V59" s="851"/>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48"/>
      <c r="N60" s="848"/>
      <c r="O60" s="848"/>
      <c r="P60" s="848"/>
      <c r="Q60" s="848"/>
      <c r="R60" s="849"/>
      <c r="S60" s="850"/>
      <c r="T60" s="850"/>
      <c r="U60" s="850"/>
      <c r="V60" s="851"/>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48"/>
      <c r="N61" s="848"/>
      <c r="O61" s="848"/>
      <c r="P61" s="848"/>
      <c r="Q61" s="848"/>
      <c r="R61" s="849"/>
      <c r="S61" s="850"/>
      <c r="T61" s="850"/>
      <c r="U61" s="850"/>
      <c r="V61" s="851"/>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48"/>
      <c r="N62" s="848"/>
      <c r="O62" s="848"/>
      <c r="P62" s="848"/>
      <c r="Q62" s="848"/>
      <c r="R62" s="849"/>
      <c r="S62" s="850"/>
      <c r="T62" s="850"/>
      <c r="U62" s="850"/>
      <c r="V62" s="851"/>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48"/>
      <c r="N63" s="848"/>
      <c r="O63" s="848"/>
      <c r="P63" s="848"/>
      <c r="Q63" s="848"/>
      <c r="R63" s="849"/>
      <c r="S63" s="850"/>
      <c r="T63" s="850"/>
      <c r="U63" s="850"/>
      <c r="V63" s="851"/>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48"/>
      <c r="N64" s="848"/>
      <c r="O64" s="848"/>
      <c r="P64" s="848"/>
      <c r="Q64" s="848"/>
      <c r="R64" s="849"/>
      <c r="S64" s="850"/>
      <c r="T64" s="850"/>
      <c r="U64" s="850"/>
      <c r="V64" s="851"/>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48"/>
      <c r="N65" s="848"/>
      <c r="O65" s="848"/>
      <c r="P65" s="848"/>
      <c r="Q65" s="848"/>
      <c r="R65" s="849"/>
      <c r="S65" s="850"/>
      <c r="T65" s="850"/>
      <c r="U65" s="850"/>
      <c r="V65" s="851"/>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48"/>
      <c r="N66" s="848"/>
      <c r="O66" s="848"/>
      <c r="P66" s="848"/>
      <c r="Q66" s="848"/>
      <c r="R66" s="849"/>
      <c r="S66" s="850"/>
      <c r="T66" s="850"/>
      <c r="U66" s="850"/>
      <c r="V66" s="851"/>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48"/>
      <c r="N67" s="848"/>
      <c r="O67" s="848"/>
      <c r="P67" s="848"/>
      <c r="Q67" s="848"/>
      <c r="R67" s="849"/>
      <c r="S67" s="850"/>
      <c r="T67" s="850"/>
      <c r="U67" s="850"/>
      <c r="V67" s="851"/>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48"/>
      <c r="N68" s="848"/>
      <c r="O68" s="848"/>
      <c r="P68" s="848"/>
      <c r="Q68" s="848"/>
      <c r="R68" s="849"/>
      <c r="S68" s="850"/>
      <c r="T68" s="850"/>
      <c r="U68" s="850"/>
      <c r="V68" s="851"/>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48"/>
      <c r="N69" s="848"/>
      <c r="O69" s="848"/>
      <c r="P69" s="848"/>
      <c r="Q69" s="848"/>
      <c r="R69" s="849"/>
      <c r="S69" s="850"/>
      <c r="T69" s="850"/>
      <c r="U69" s="850"/>
      <c r="V69" s="851"/>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48"/>
      <c r="N70" s="848"/>
      <c r="O70" s="848"/>
      <c r="P70" s="848"/>
      <c r="Q70" s="848"/>
      <c r="R70" s="849"/>
      <c r="S70" s="850"/>
      <c r="T70" s="850"/>
      <c r="U70" s="850"/>
      <c r="V70" s="851"/>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48"/>
      <c r="N71" s="848"/>
      <c r="O71" s="848"/>
      <c r="P71" s="848"/>
      <c r="Q71" s="848"/>
      <c r="R71" s="849"/>
      <c r="S71" s="850"/>
      <c r="T71" s="850"/>
      <c r="U71" s="850"/>
      <c r="V71" s="851"/>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48"/>
      <c r="N72" s="848"/>
      <c r="O72" s="848"/>
      <c r="P72" s="848"/>
      <c r="Q72" s="848"/>
      <c r="R72" s="849"/>
      <c r="S72" s="850"/>
      <c r="T72" s="850"/>
      <c r="U72" s="850"/>
      <c r="V72" s="851"/>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48"/>
      <c r="N73" s="848"/>
      <c r="O73" s="848"/>
      <c r="P73" s="848"/>
      <c r="Q73" s="848"/>
      <c r="R73" s="849"/>
      <c r="S73" s="850"/>
      <c r="T73" s="850"/>
      <c r="U73" s="850"/>
      <c r="V73" s="851"/>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48"/>
      <c r="N74" s="848"/>
      <c r="O74" s="848"/>
      <c r="P74" s="848"/>
      <c r="Q74" s="848"/>
      <c r="R74" s="849"/>
      <c r="S74" s="850"/>
      <c r="T74" s="850"/>
      <c r="U74" s="850"/>
      <c r="V74" s="851"/>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48"/>
      <c r="N75" s="848"/>
      <c r="O75" s="848"/>
      <c r="P75" s="848"/>
      <c r="Q75" s="848"/>
      <c r="R75" s="849"/>
      <c r="S75" s="850"/>
      <c r="T75" s="850"/>
      <c r="U75" s="850"/>
      <c r="V75" s="851"/>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48"/>
      <c r="N76" s="848"/>
      <c r="O76" s="848"/>
      <c r="P76" s="848"/>
      <c r="Q76" s="848"/>
      <c r="R76" s="849"/>
      <c r="S76" s="850"/>
      <c r="T76" s="850"/>
      <c r="U76" s="850"/>
      <c r="V76" s="851"/>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48"/>
      <c r="N77" s="848"/>
      <c r="O77" s="848"/>
      <c r="P77" s="848"/>
      <c r="Q77" s="848"/>
      <c r="R77" s="849"/>
      <c r="S77" s="850"/>
      <c r="T77" s="850"/>
      <c r="U77" s="850"/>
      <c r="V77" s="851"/>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48"/>
      <c r="N78" s="848"/>
      <c r="O78" s="848"/>
      <c r="P78" s="848"/>
      <c r="Q78" s="848"/>
      <c r="R78" s="849"/>
      <c r="S78" s="850"/>
      <c r="T78" s="850"/>
      <c r="U78" s="850"/>
      <c r="V78" s="851"/>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48"/>
      <c r="N79" s="848"/>
      <c r="O79" s="848"/>
      <c r="P79" s="848"/>
      <c r="Q79" s="848"/>
      <c r="R79" s="849"/>
      <c r="S79" s="850"/>
      <c r="T79" s="850"/>
      <c r="U79" s="850"/>
      <c r="V79" s="851"/>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48"/>
      <c r="N80" s="848"/>
      <c r="O80" s="848"/>
      <c r="P80" s="848"/>
      <c r="Q80" s="848"/>
      <c r="R80" s="849"/>
      <c r="S80" s="850"/>
      <c r="T80" s="850"/>
      <c r="U80" s="850"/>
      <c r="V80" s="851"/>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48"/>
      <c r="N81" s="848"/>
      <c r="O81" s="848"/>
      <c r="P81" s="848"/>
      <c r="Q81" s="848"/>
      <c r="R81" s="849"/>
      <c r="S81" s="850"/>
      <c r="T81" s="850"/>
      <c r="U81" s="850"/>
      <c r="V81" s="851"/>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48"/>
      <c r="N82" s="848"/>
      <c r="O82" s="848"/>
      <c r="P82" s="848"/>
      <c r="Q82" s="848"/>
      <c r="R82" s="849"/>
      <c r="S82" s="850"/>
      <c r="T82" s="850"/>
      <c r="U82" s="850"/>
      <c r="V82" s="851"/>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48"/>
      <c r="N83" s="848"/>
      <c r="O83" s="848"/>
      <c r="P83" s="848"/>
      <c r="Q83" s="848"/>
      <c r="R83" s="849"/>
      <c r="S83" s="850"/>
      <c r="T83" s="850"/>
      <c r="U83" s="850"/>
      <c r="V83" s="851"/>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48"/>
      <c r="N84" s="848"/>
      <c r="O84" s="848"/>
      <c r="P84" s="848"/>
      <c r="Q84" s="848"/>
      <c r="R84" s="849"/>
      <c r="S84" s="850"/>
      <c r="T84" s="850"/>
      <c r="U84" s="850"/>
      <c r="V84" s="851"/>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48"/>
      <c r="N85" s="848"/>
      <c r="O85" s="848"/>
      <c r="P85" s="848"/>
      <c r="Q85" s="848"/>
      <c r="R85" s="849"/>
      <c r="S85" s="850"/>
      <c r="T85" s="850"/>
      <c r="U85" s="850"/>
      <c r="V85" s="851"/>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48"/>
      <c r="N86" s="848"/>
      <c r="O86" s="848"/>
      <c r="P86" s="848"/>
      <c r="Q86" s="848"/>
      <c r="R86" s="849"/>
      <c r="S86" s="850"/>
      <c r="T86" s="850"/>
      <c r="U86" s="850"/>
      <c r="V86" s="851"/>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48"/>
      <c r="N87" s="848"/>
      <c r="O87" s="848"/>
      <c r="P87" s="848"/>
      <c r="Q87" s="848"/>
      <c r="R87" s="849"/>
      <c r="S87" s="850"/>
      <c r="T87" s="850"/>
      <c r="U87" s="850"/>
      <c r="V87" s="851"/>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48"/>
      <c r="N88" s="848"/>
      <c r="O88" s="848"/>
      <c r="P88" s="848"/>
      <c r="Q88" s="848"/>
      <c r="R88" s="849"/>
      <c r="S88" s="850"/>
      <c r="T88" s="850"/>
      <c r="U88" s="850"/>
      <c r="V88" s="851"/>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48"/>
      <c r="N89" s="848"/>
      <c r="O89" s="848"/>
      <c r="P89" s="848"/>
      <c r="Q89" s="848"/>
      <c r="R89" s="849"/>
      <c r="S89" s="850"/>
      <c r="T89" s="850"/>
      <c r="U89" s="850"/>
      <c r="V89" s="851"/>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48"/>
      <c r="N90" s="848"/>
      <c r="O90" s="848"/>
      <c r="P90" s="848"/>
      <c r="Q90" s="848"/>
      <c r="R90" s="849"/>
      <c r="S90" s="850"/>
      <c r="T90" s="850"/>
      <c r="U90" s="850"/>
      <c r="V90" s="851"/>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48"/>
      <c r="N91" s="848"/>
      <c r="O91" s="848"/>
      <c r="P91" s="848"/>
      <c r="Q91" s="848"/>
      <c r="R91" s="849"/>
      <c r="S91" s="850"/>
      <c r="T91" s="850"/>
      <c r="U91" s="850"/>
      <c r="V91" s="851"/>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48"/>
      <c r="N92" s="848"/>
      <c r="O92" s="848"/>
      <c r="P92" s="848"/>
      <c r="Q92" s="848"/>
      <c r="R92" s="849"/>
      <c r="S92" s="850"/>
      <c r="T92" s="850"/>
      <c r="U92" s="850"/>
      <c r="V92" s="851"/>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48"/>
      <c r="N93" s="848"/>
      <c r="O93" s="848"/>
      <c r="P93" s="848"/>
      <c r="Q93" s="848"/>
      <c r="R93" s="849"/>
      <c r="S93" s="850"/>
      <c r="T93" s="850"/>
      <c r="U93" s="850"/>
      <c r="V93" s="851"/>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48"/>
      <c r="N94" s="848"/>
      <c r="O94" s="848"/>
      <c r="P94" s="848"/>
      <c r="Q94" s="848"/>
      <c r="R94" s="849"/>
      <c r="S94" s="850"/>
      <c r="T94" s="850"/>
      <c r="U94" s="850"/>
      <c r="V94" s="851"/>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48"/>
      <c r="N95" s="848"/>
      <c r="O95" s="848"/>
      <c r="P95" s="848"/>
      <c r="Q95" s="848"/>
      <c r="R95" s="849"/>
      <c r="S95" s="850"/>
      <c r="T95" s="850"/>
      <c r="U95" s="850"/>
      <c r="V95" s="851"/>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48"/>
      <c r="N96" s="848"/>
      <c r="O96" s="848"/>
      <c r="P96" s="848"/>
      <c r="Q96" s="848"/>
      <c r="R96" s="849"/>
      <c r="S96" s="850"/>
      <c r="T96" s="850"/>
      <c r="U96" s="850"/>
      <c r="V96" s="851"/>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48"/>
      <c r="N97" s="848"/>
      <c r="O97" s="848"/>
      <c r="P97" s="848"/>
      <c r="Q97" s="848"/>
      <c r="R97" s="849"/>
      <c r="S97" s="850"/>
      <c r="T97" s="850"/>
      <c r="U97" s="850"/>
      <c r="V97" s="851"/>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48"/>
      <c r="N98" s="848"/>
      <c r="O98" s="848"/>
      <c r="P98" s="848"/>
      <c r="Q98" s="848"/>
      <c r="R98" s="849"/>
      <c r="S98" s="850"/>
      <c r="T98" s="850"/>
      <c r="U98" s="850"/>
      <c r="V98" s="851"/>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48"/>
      <c r="N99" s="848"/>
      <c r="O99" s="848"/>
      <c r="P99" s="848"/>
      <c r="Q99" s="848"/>
      <c r="R99" s="849"/>
      <c r="S99" s="850"/>
      <c r="T99" s="850"/>
      <c r="U99" s="850"/>
      <c r="V99" s="851"/>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48"/>
      <c r="N100" s="848"/>
      <c r="O100" s="848"/>
      <c r="P100" s="848"/>
      <c r="Q100" s="848"/>
      <c r="R100" s="849"/>
      <c r="S100" s="850"/>
      <c r="T100" s="850"/>
      <c r="U100" s="850"/>
      <c r="V100" s="851"/>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48"/>
      <c r="N101" s="848"/>
      <c r="O101" s="848"/>
      <c r="P101" s="848"/>
      <c r="Q101" s="848"/>
      <c r="R101" s="849"/>
      <c r="S101" s="850"/>
      <c r="T101" s="850"/>
      <c r="U101" s="850"/>
      <c r="V101" s="851"/>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48"/>
      <c r="N102" s="848"/>
      <c r="O102" s="848"/>
      <c r="P102" s="848"/>
      <c r="Q102" s="848"/>
      <c r="R102" s="849"/>
      <c r="S102" s="850"/>
      <c r="T102" s="850"/>
      <c r="U102" s="850"/>
      <c r="V102" s="851"/>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48"/>
      <c r="N103" s="848"/>
      <c r="O103" s="848"/>
      <c r="P103" s="848"/>
      <c r="Q103" s="848"/>
      <c r="R103" s="849"/>
      <c r="S103" s="850"/>
      <c r="T103" s="850"/>
      <c r="U103" s="850"/>
      <c r="V103" s="851"/>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48"/>
      <c r="N104" s="848"/>
      <c r="O104" s="848"/>
      <c r="P104" s="848"/>
      <c r="Q104" s="848"/>
      <c r="R104" s="849"/>
      <c r="S104" s="850"/>
      <c r="T104" s="850"/>
      <c r="U104" s="850"/>
      <c r="V104" s="851"/>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48"/>
      <c r="N105" s="848"/>
      <c r="O105" s="848"/>
      <c r="P105" s="848"/>
      <c r="Q105" s="848"/>
      <c r="R105" s="849"/>
      <c r="S105" s="850"/>
      <c r="T105" s="850"/>
      <c r="U105" s="850"/>
      <c r="V105" s="851"/>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48"/>
      <c r="N106" s="848"/>
      <c r="O106" s="848"/>
      <c r="P106" s="848"/>
      <c r="Q106" s="848"/>
      <c r="R106" s="849"/>
      <c r="S106" s="850"/>
      <c r="T106" s="850"/>
      <c r="U106" s="850"/>
      <c r="V106" s="851"/>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48"/>
      <c r="N107" s="848"/>
      <c r="O107" s="848"/>
      <c r="P107" s="848"/>
      <c r="Q107" s="848"/>
      <c r="R107" s="849"/>
      <c r="S107" s="850"/>
      <c r="T107" s="850"/>
      <c r="U107" s="850"/>
      <c r="V107" s="851"/>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48"/>
      <c r="N108" s="848"/>
      <c r="O108" s="848"/>
      <c r="P108" s="848"/>
      <c r="Q108" s="848"/>
      <c r="R108" s="849"/>
      <c r="S108" s="850"/>
      <c r="T108" s="850"/>
      <c r="U108" s="850"/>
      <c r="V108" s="851"/>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48"/>
      <c r="N109" s="848"/>
      <c r="O109" s="848"/>
      <c r="P109" s="848"/>
      <c r="Q109" s="848"/>
      <c r="R109" s="849"/>
      <c r="S109" s="850"/>
      <c r="T109" s="850"/>
      <c r="U109" s="850"/>
      <c r="V109" s="851"/>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48"/>
      <c r="N110" s="848"/>
      <c r="O110" s="848"/>
      <c r="P110" s="848"/>
      <c r="Q110" s="848"/>
      <c r="R110" s="849"/>
      <c r="S110" s="850"/>
      <c r="T110" s="850"/>
      <c r="U110" s="850"/>
      <c r="V110" s="851"/>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48"/>
      <c r="N111" s="848"/>
      <c r="O111" s="848"/>
      <c r="P111" s="848"/>
      <c r="Q111" s="848"/>
      <c r="R111" s="849"/>
      <c r="S111" s="850"/>
      <c r="T111" s="850"/>
      <c r="U111" s="850"/>
      <c r="V111" s="851"/>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48"/>
      <c r="N112" s="848"/>
      <c r="O112" s="848"/>
      <c r="P112" s="848"/>
      <c r="Q112" s="848"/>
      <c r="R112" s="849"/>
      <c r="S112" s="850"/>
      <c r="T112" s="850"/>
      <c r="U112" s="850"/>
      <c r="V112" s="851"/>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48"/>
      <c r="N113" s="848"/>
      <c r="O113" s="848"/>
      <c r="P113" s="848"/>
      <c r="Q113" s="848"/>
      <c r="R113" s="849"/>
      <c r="S113" s="850"/>
      <c r="T113" s="850"/>
      <c r="U113" s="850"/>
      <c r="V113" s="851"/>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48"/>
      <c r="N114" s="848"/>
      <c r="O114" s="848"/>
      <c r="P114" s="848"/>
      <c r="Q114" s="848"/>
      <c r="R114" s="849"/>
      <c r="S114" s="850"/>
      <c r="T114" s="850"/>
      <c r="U114" s="850"/>
      <c r="V114" s="851"/>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48"/>
      <c r="N115" s="848"/>
      <c r="O115" s="848"/>
      <c r="P115" s="848"/>
      <c r="Q115" s="848"/>
      <c r="R115" s="849"/>
      <c r="S115" s="850"/>
      <c r="T115" s="850"/>
      <c r="U115" s="850"/>
      <c r="V115" s="851"/>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48"/>
      <c r="N116" s="848"/>
      <c r="O116" s="848"/>
      <c r="P116" s="848"/>
      <c r="Q116" s="848"/>
      <c r="R116" s="849"/>
      <c r="S116" s="850"/>
      <c r="T116" s="850"/>
      <c r="U116" s="850"/>
      <c r="V116" s="851"/>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48"/>
      <c r="N117" s="848"/>
      <c r="O117" s="848"/>
      <c r="P117" s="848"/>
      <c r="Q117" s="848"/>
      <c r="R117" s="849"/>
      <c r="S117" s="850"/>
      <c r="T117" s="850"/>
      <c r="U117" s="850"/>
      <c r="V117" s="851"/>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48"/>
      <c r="N118" s="848"/>
      <c r="O118" s="848"/>
      <c r="P118" s="848"/>
      <c r="Q118" s="848"/>
      <c r="R118" s="849"/>
      <c r="S118" s="850"/>
      <c r="T118" s="850"/>
      <c r="U118" s="850"/>
      <c r="V118" s="851"/>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48"/>
      <c r="N119" s="848"/>
      <c r="O119" s="848"/>
      <c r="P119" s="848"/>
      <c r="Q119" s="848"/>
      <c r="R119" s="849"/>
      <c r="S119" s="850"/>
      <c r="T119" s="850"/>
      <c r="U119" s="850"/>
      <c r="V119" s="851"/>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48"/>
      <c r="N120" s="848"/>
      <c r="O120" s="848"/>
      <c r="P120" s="848"/>
      <c r="Q120" s="848"/>
      <c r="R120" s="849"/>
      <c r="S120" s="850"/>
      <c r="T120" s="850"/>
      <c r="U120" s="850"/>
      <c r="V120" s="851"/>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48"/>
      <c r="N121" s="848"/>
      <c r="O121" s="848"/>
      <c r="P121" s="848"/>
      <c r="Q121" s="848"/>
      <c r="R121" s="849"/>
      <c r="S121" s="850"/>
      <c r="T121" s="850"/>
      <c r="U121" s="850"/>
      <c r="V121" s="851"/>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48"/>
      <c r="N122" s="848"/>
      <c r="O122" s="848"/>
      <c r="P122" s="848"/>
      <c r="Q122" s="848"/>
      <c r="R122" s="849"/>
      <c r="S122" s="850"/>
      <c r="T122" s="850"/>
      <c r="U122" s="850"/>
      <c r="V122" s="851"/>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48"/>
      <c r="N123" s="848"/>
      <c r="O123" s="848"/>
      <c r="P123" s="848"/>
      <c r="Q123" s="848"/>
      <c r="R123" s="849"/>
      <c r="S123" s="850"/>
      <c r="T123" s="850"/>
      <c r="U123" s="850"/>
      <c r="V123" s="851"/>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48"/>
      <c r="N124" s="848"/>
      <c r="O124" s="848"/>
      <c r="P124" s="848"/>
      <c r="Q124" s="848"/>
      <c r="R124" s="849"/>
      <c r="S124" s="850"/>
      <c r="T124" s="850"/>
      <c r="U124" s="850"/>
      <c r="V124" s="851"/>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48"/>
      <c r="N125" s="848"/>
      <c r="O125" s="848"/>
      <c r="P125" s="848"/>
      <c r="Q125" s="848"/>
      <c r="R125" s="849"/>
      <c r="S125" s="850"/>
      <c r="T125" s="850"/>
      <c r="U125" s="850"/>
      <c r="V125" s="851"/>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48"/>
      <c r="N126" s="848"/>
      <c r="O126" s="848"/>
      <c r="P126" s="848"/>
      <c r="Q126" s="848"/>
      <c r="R126" s="849"/>
      <c r="S126" s="850"/>
      <c r="T126" s="850"/>
      <c r="U126" s="850"/>
      <c r="V126" s="851"/>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48"/>
      <c r="N127" s="848"/>
      <c r="O127" s="848"/>
      <c r="P127" s="848"/>
      <c r="Q127" s="848"/>
      <c r="R127" s="849"/>
      <c r="S127" s="850"/>
      <c r="T127" s="850"/>
      <c r="U127" s="850"/>
      <c r="V127" s="851"/>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48"/>
      <c r="N128" s="848"/>
      <c r="O128" s="848"/>
      <c r="P128" s="848"/>
      <c r="Q128" s="848"/>
      <c r="R128" s="849"/>
      <c r="S128" s="850"/>
      <c r="T128" s="850"/>
      <c r="U128" s="850"/>
      <c r="V128" s="851"/>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48"/>
      <c r="N129" s="848"/>
      <c r="O129" s="848"/>
      <c r="P129" s="848"/>
      <c r="Q129" s="848"/>
      <c r="R129" s="849"/>
      <c r="S129" s="850"/>
      <c r="T129" s="850"/>
      <c r="U129" s="850"/>
      <c r="V129" s="851"/>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48"/>
      <c r="N130" s="848"/>
      <c r="O130" s="848"/>
      <c r="P130" s="848"/>
      <c r="Q130" s="848"/>
      <c r="R130" s="849"/>
      <c r="S130" s="850"/>
      <c r="T130" s="850"/>
      <c r="U130" s="850"/>
      <c r="V130" s="851"/>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48"/>
      <c r="N131" s="848"/>
      <c r="O131" s="848"/>
      <c r="P131" s="848"/>
      <c r="Q131" s="848"/>
      <c r="R131" s="849"/>
      <c r="S131" s="850"/>
      <c r="T131" s="850"/>
      <c r="U131" s="850"/>
      <c r="V131" s="851"/>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68"/>
      <c r="N132" s="868"/>
      <c r="O132" s="868"/>
      <c r="P132" s="868"/>
      <c r="Q132" s="868"/>
      <c r="R132" s="914"/>
      <c r="S132" s="915"/>
      <c r="T132" s="915"/>
      <c r="U132" s="915"/>
      <c r="V132" s="916"/>
      <c r="W132" s="177"/>
      <c r="X132" s="178"/>
      <c r="Y132" s="178"/>
      <c r="Z132" s="725"/>
      <c r="AA132" s="720"/>
      <c r="AB132" s="722"/>
    </row>
    <row r="133" spans="1:28" ht="4.5" customHeight="1">
      <c r="A133" s="19"/>
    </row>
    <row r="134" spans="1:28" ht="28.5" customHeight="1">
      <c r="B134" s="23"/>
      <c r="C134" s="867"/>
      <c r="D134" s="867"/>
      <c r="E134" s="867"/>
      <c r="F134" s="867"/>
      <c r="G134" s="867"/>
      <c r="H134" s="867"/>
      <c r="I134" s="867"/>
      <c r="J134" s="867"/>
      <c r="K134" s="867"/>
      <c r="L134" s="867"/>
      <c r="M134" s="867"/>
      <c r="N134" s="867"/>
      <c r="O134" s="867"/>
      <c r="P134" s="867"/>
      <c r="Q134" s="867"/>
      <c r="R134" s="867"/>
      <c r="S134" s="867"/>
      <c r="T134" s="867"/>
      <c r="U134" s="867"/>
      <c r="V134" s="867"/>
      <c r="W134" s="867"/>
      <c r="X134" s="867"/>
      <c r="Y134" s="867"/>
      <c r="Z134" s="867"/>
      <c r="AA134" s="86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pageSetup paperSize="9" scale="52"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tabSelected="1" view="pageBreakPreview" zoomScale="110" zoomScaleNormal="120" zoomScaleSheetLayoutView="110" workbookViewId="0">
      <selection activeCell="B97" sqref="B97"/>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01" t="s">
        <v>97</v>
      </c>
      <c r="Z1" s="1001"/>
      <c r="AA1" s="1001"/>
      <c r="AB1" s="1001"/>
      <c r="AC1" s="1001" t="str">
        <f>IF(基本情報入力シート!C11="","",基本情報入力シート!C11)</f>
        <v>福岡県</v>
      </c>
      <c r="AD1" s="1001"/>
      <c r="AE1" s="1001"/>
      <c r="AF1" s="1001"/>
      <c r="AG1" s="1001"/>
      <c r="AH1" s="1001"/>
      <c r="AI1" s="1001"/>
      <c r="AJ1" s="1001"/>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48" t="s">
        <v>366</v>
      </c>
      <c r="C3" s="1148"/>
      <c r="D3" s="1148"/>
      <c r="E3" s="1148"/>
      <c r="F3" s="1148"/>
      <c r="G3" s="1148"/>
      <c r="H3" s="1148"/>
      <c r="I3" s="1148"/>
      <c r="J3" s="1148"/>
      <c r="K3" s="1148"/>
      <c r="L3" s="1148"/>
      <c r="M3" s="1148"/>
      <c r="N3" s="1148"/>
      <c r="O3" s="1148"/>
      <c r="P3" s="1148"/>
      <c r="Q3" s="1148"/>
      <c r="R3" s="1148"/>
      <c r="S3" s="1148"/>
      <c r="T3" s="1148"/>
      <c r="U3" s="1148"/>
      <c r="V3" s="1148"/>
      <c r="W3" s="1148"/>
      <c r="X3" s="1148"/>
      <c r="Y3" s="1148"/>
      <c r="Z3" s="1148"/>
      <c r="AA3" s="1148"/>
      <c r="AB3" s="1148"/>
      <c r="AC3" s="1148"/>
      <c r="AD3" s="1148"/>
      <c r="AE3" s="1148"/>
      <c r="AF3" s="1148"/>
      <c r="AG3" s="1148"/>
      <c r="AH3" s="1148"/>
      <c r="AI3" s="1148"/>
      <c r="AJ3" s="1148"/>
      <c r="AK3" s="1148"/>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49">
        <v>4</v>
      </c>
      <c r="W4" s="1149"/>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94" t="s">
        <v>142</v>
      </c>
      <c r="B8" s="995"/>
      <c r="C8" s="995"/>
      <c r="D8" s="995"/>
      <c r="E8" s="995"/>
      <c r="F8" s="996"/>
      <c r="G8" s="997" t="str">
        <f>IF(基本情報入力シート!M15="","",基本情報入力シート!M15)</f>
        <v>フクオカケンチョウカブシキガイシャ</v>
      </c>
      <c r="H8" s="997"/>
      <c r="I8" s="997"/>
      <c r="J8" s="997"/>
      <c r="K8" s="997"/>
      <c r="L8" s="997"/>
      <c r="M8" s="997"/>
      <c r="N8" s="997"/>
      <c r="O8" s="997"/>
      <c r="P8" s="997"/>
      <c r="Q8" s="997"/>
      <c r="R8" s="997"/>
      <c r="S8" s="997"/>
      <c r="T8" s="997"/>
      <c r="U8" s="997"/>
      <c r="V8" s="997"/>
      <c r="W8" s="997"/>
      <c r="X8" s="997"/>
      <c r="Y8" s="997"/>
      <c r="Z8" s="997"/>
      <c r="AA8" s="997"/>
      <c r="AB8" s="997"/>
      <c r="AC8" s="997"/>
      <c r="AD8" s="997"/>
      <c r="AE8" s="997"/>
      <c r="AF8" s="997"/>
      <c r="AG8" s="997"/>
      <c r="AH8" s="997"/>
      <c r="AI8" s="997"/>
      <c r="AJ8" s="998"/>
    </row>
    <row r="9" spans="1:46" s="49" customFormat="1" ht="25.5" customHeight="1">
      <c r="A9" s="1021" t="s">
        <v>141</v>
      </c>
      <c r="B9" s="1022"/>
      <c r="C9" s="1022"/>
      <c r="D9" s="1022"/>
      <c r="E9" s="1022"/>
      <c r="F9" s="1023"/>
      <c r="G9" s="999" t="str">
        <f>IF(基本情報入力シート!M16="","",基本情報入力シート!M16)</f>
        <v>福岡県庁株式会社</v>
      </c>
      <c r="H9" s="999"/>
      <c r="I9" s="999"/>
      <c r="J9" s="999"/>
      <c r="K9" s="999"/>
      <c r="L9" s="999"/>
      <c r="M9" s="999"/>
      <c r="N9" s="999"/>
      <c r="O9" s="999"/>
      <c r="P9" s="999"/>
      <c r="Q9" s="999"/>
      <c r="R9" s="999"/>
      <c r="S9" s="999"/>
      <c r="T9" s="999"/>
      <c r="U9" s="999"/>
      <c r="V9" s="999"/>
      <c r="W9" s="999"/>
      <c r="X9" s="999"/>
      <c r="Y9" s="999"/>
      <c r="Z9" s="999"/>
      <c r="AA9" s="999"/>
      <c r="AB9" s="999"/>
      <c r="AC9" s="999"/>
      <c r="AD9" s="999"/>
      <c r="AE9" s="999"/>
      <c r="AF9" s="999"/>
      <c r="AG9" s="999"/>
      <c r="AH9" s="999"/>
      <c r="AI9" s="999"/>
      <c r="AJ9" s="1000"/>
    </row>
    <row r="10" spans="1:46" s="49" customFormat="1" ht="12.75" customHeight="1">
      <c r="A10" s="1011" t="s">
        <v>145</v>
      </c>
      <c r="B10" s="1012"/>
      <c r="C10" s="1012"/>
      <c r="D10" s="1012"/>
      <c r="E10" s="1012"/>
      <c r="F10" s="1013"/>
      <c r="G10" s="189" t="s">
        <v>8</v>
      </c>
      <c r="H10" s="1024" t="str">
        <f>IF(基本情報入力シート!AC17="－","",基本情報入力シート!AC17)</f>
        <v>812－8577</v>
      </c>
      <c r="I10" s="1024"/>
      <c r="J10" s="1024"/>
      <c r="K10" s="1024"/>
      <c r="L10" s="1024"/>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014"/>
      <c r="B11" s="1015"/>
      <c r="C11" s="1015"/>
      <c r="D11" s="1015"/>
      <c r="E11" s="1015"/>
      <c r="F11" s="1016"/>
      <c r="G11" s="1007" t="str">
        <f>IF(基本情報入力シート!M18="","",基本情報入力シート!M18)</f>
        <v>福岡市博多区東公園7番7号</v>
      </c>
      <c r="H11" s="1008"/>
      <c r="I11" s="1008"/>
      <c r="J11" s="1008"/>
      <c r="K11" s="1008"/>
      <c r="L11" s="1008"/>
      <c r="M11" s="1008"/>
      <c r="N11" s="1008"/>
      <c r="O11" s="1008"/>
      <c r="P11" s="1008"/>
      <c r="Q11" s="1008"/>
      <c r="R11" s="1008"/>
      <c r="S11" s="1008"/>
      <c r="T11" s="1008"/>
      <c r="U11" s="1008"/>
      <c r="V11" s="1008"/>
      <c r="W11" s="1008"/>
      <c r="X11" s="1008"/>
      <c r="Y11" s="1008"/>
      <c r="Z11" s="1008"/>
      <c r="AA11" s="1008"/>
      <c r="AB11" s="1008"/>
      <c r="AC11" s="1008"/>
      <c r="AD11" s="1008"/>
      <c r="AE11" s="1008"/>
      <c r="AF11" s="1008"/>
      <c r="AG11" s="1008"/>
      <c r="AH11" s="1008"/>
      <c r="AI11" s="1008"/>
      <c r="AJ11" s="1009"/>
    </row>
    <row r="12" spans="1:46" s="49" customFormat="1" ht="16.5" customHeight="1">
      <c r="A12" s="1014"/>
      <c r="B12" s="1015"/>
      <c r="C12" s="1015"/>
      <c r="D12" s="1015"/>
      <c r="E12" s="1015"/>
      <c r="F12" s="1016"/>
      <c r="G12" s="1010" t="str">
        <f>IF(基本情報入力シート!M19="","",基本情報入力シート!M19)</f>
        <v>福岡県庁2階</v>
      </c>
      <c r="H12" s="1005"/>
      <c r="I12" s="1005"/>
      <c r="J12" s="1005"/>
      <c r="K12" s="1005"/>
      <c r="L12" s="1005"/>
      <c r="M12" s="1005"/>
      <c r="N12" s="1005"/>
      <c r="O12" s="1005"/>
      <c r="P12" s="1005"/>
      <c r="Q12" s="1005"/>
      <c r="R12" s="1005"/>
      <c r="S12" s="1005"/>
      <c r="T12" s="1005"/>
      <c r="U12" s="1005"/>
      <c r="V12" s="1005"/>
      <c r="W12" s="1005"/>
      <c r="X12" s="1005"/>
      <c r="Y12" s="1005"/>
      <c r="Z12" s="1005"/>
      <c r="AA12" s="1005"/>
      <c r="AB12" s="1005"/>
      <c r="AC12" s="1005"/>
      <c r="AD12" s="1005"/>
      <c r="AE12" s="1005"/>
      <c r="AF12" s="1005"/>
      <c r="AG12" s="1005"/>
      <c r="AH12" s="1005"/>
      <c r="AI12" s="1005"/>
      <c r="AJ12" s="1006"/>
    </row>
    <row r="13" spans="1:46" s="49" customFormat="1" ht="12">
      <c r="A13" s="1017" t="s">
        <v>142</v>
      </c>
      <c r="B13" s="1018"/>
      <c r="C13" s="1018"/>
      <c r="D13" s="1018"/>
      <c r="E13" s="1018"/>
      <c r="F13" s="1019"/>
      <c r="G13" s="997" t="str">
        <f>IF(基本情報入力シート!M22="","",基本情報入力シート!M22)</f>
        <v>ハカタ　ジロウ</v>
      </c>
      <c r="H13" s="997"/>
      <c r="I13" s="997"/>
      <c r="J13" s="997"/>
      <c r="K13" s="997"/>
      <c r="L13" s="997"/>
      <c r="M13" s="997"/>
      <c r="N13" s="997"/>
      <c r="O13" s="997"/>
      <c r="P13" s="997"/>
      <c r="Q13" s="997"/>
      <c r="R13" s="997"/>
      <c r="S13" s="997"/>
      <c r="T13" s="997"/>
      <c r="U13" s="997"/>
      <c r="V13" s="997"/>
      <c r="W13" s="997"/>
      <c r="X13" s="997"/>
      <c r="Y13" s="997"/>
      <c r="Z13" s="997"/>
      <c r="AA13" s="997"/>
      <c r="AB13" s="997"/>
      <c r="AC13" s="997"/>
      <c r="AD13" s="997"/>
      <c r="AE13" s="997"/>
      <c r="AF13" s="997"/>
      <c r="AG13" s="997"/>
      <c r="AH13" s="997"/>
      <c r="AI13" s="997"/>
      <c r="AJ13" s="998"/>
    </row>
    <row r="14" spans="1:46" s="49" customFormat="1" ht="25.5" customHeight="1">
      <c r="A14" s="1014" t="s">
        <v>140</v>
      </c>
      <c r="B14" s="1015"/>
      <c r="C14" s="1015"/>
      <c r="D14" s="1015"/>
      <c r="E14" s="1015"/>
      <c r="F14" s="1016"/>
      <c r="G14" s="1005" t="str">
        <f>IF(基本情報入力シート!M23="","",基本情報入力シート!M23)</f>
        <v>博多　次郎</v>
      </c>
      <c r="H14" s="1005"/>
      <c r="I14" s="1005"/>
      <c r="J14" s="1005"/>
      <c r="K14" s="1005"/>
      <c r="L14" s="1005"/>
      <c r="M14" s="1005"/>
      <c r="N14" s="1005"/>
      <c r="O14" s="1005"/>
      <c r="P14" s="1005"/>
      <c r="Q14" s="1005"/>
      <c r="R14" s="1005"/>
      <c r="S14" s="1005"/>
      <c r="T14" s="1005"/>
      <c r="U14" s="1005"/>
      <c r="V14" s="1005"/>
      <c r="W14" s="1005"/>
      <c r="X14" s="1005"/>
      <c r="Y14" s="1005"/>
      <c r="Z14" s="1005"/>
      <c r="AA14" s="1005"/>
      <c r="AB14" s="1005"/>
      <c r="AC14" s="1005"/>
      <c r="AD14" s="1005"/>
      <c r="AE14" s="1005"/>
      <c r="AF14" s="1005"/>
      <c r="AG14" s="1005"/>
      <c r="AH14" s="1005"/>
      <c r="AI14" s="1005"/>
      <c r="AJ14" s="1006"/>
    </row>
    <row r="15" spans="1:46" s="49" customFormat="1" ht="15" customHeight="1">
      <c r="A15" s="1002" t="s">
        <v>144</v>
      </c>
      <c r="B15" s="1002"/>
      <c r="C15" s="1002"/>
      <c r="D15" s="1002"/>
      <c r="E15" s="1002"/>
      <c r="F15" s="1002"/>
      <c r="G15" s="1020" t="s">
        <v>0</v>
      </c>
      <c r="H15" s="1001"/>
      <c r="I15" s="1001"/>
      <c r="J15" s="1001"/>
      <c r="K15" s="1003" t="str">
        <f>IF(基本情報入力シート!M24="","",基本情報入力シート!M24)</f>
        <v>123-456-7890</v>
      </c>
      <c r="L15" s="1003"/>
      <c r="M15" s="1003"/>
      <c r="N15" s="1003"/>
      <c r="O15" s="1003"/>
      <c r="P15" s="1001" t="s">
        <v>1</v>
      </c>
      <c r="Q15" s="1001"/>
      <c r="R15" s="1001"/>
      <c r="S15" s="1001"/>
      <c r="T15" s="1003" t="str">
        <f>IF(基本情報入力シート!M25="","",基本情報入力シート!M25)</f>
        <v>012-345-6789</v>
      </c>
      <c r="U15" s="1003"/>
      <c r="V15" s="1003"/>
      <c r="W15" s="1003"/>
      <c r="X15" s="1003"/>
      <c r="Y15" s="1001" t="s">
        <v>143</v>
      </c>
      <c r="Z15" s="1001"/>
      <c r="AA15" s="1001"/>
      <c r="AB15" s="1001"/>
      <c r="AC15" s="1004" t="str">
        <f>IF(基本情報入力シート!M26="","",基本情報入力シート!M26)</f>
        <v>aaa@aaa.aa.jp</v>
      </c>
      <c r="AD15" s="1004"/>
      <c r="AE15" s="1004"/>
      <c r="AF15" s="1004"/>
      <c r="AG15" s="1004"/>
      <c r="AH15" s="1004"/>
      <c r="AI15" s="1004"/>
      <c r="AJ15" s="1004"/>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453</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493</v>
      </c>
      <c r="C19" s="661" t="s">
        <v>361</v>
      </c>
      <c r="D19" s="199"/>
      <c r="E19" s="200"/>
      <c r="F19" s="200"/>
      <c r="G19" s="200"/>
      <c r="H19" s="200"/>
      <c r="I19" s="200"/>
      <c r="J19" s="200"/>
      <c r="K19" s="200"/>
      <c r="L19" s="769" t="s">
        <v>493</v>
      </c>
      <c r="M19" s="662" t="s">
        <v>360</v>
      </c>
      <c r="N19" s="201"/>
      <c r="O19" s="202"/>
      <c r="P19" s="203"/>
      <c r="Q19" s="203"/>
      <c r="R19" s="203"/>
      <c r="S19" s="203"/>
      <c r="T19" s="203"/>
      <c r="U19" s="203"/>
      <c r="V19" s="203"/>
      <c r="W19" s="770" t="s">
        <v>450</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956" t="s">
        <v>470</v>
      </c>
      <c r="C20" s="957"/>
      <c r="D20" s="957"/>
      <c r="E20" s="957"/>
      <c r="F20" s="957"/>
      <c r="G20" s="957"/>
      <c r="H20" s="957"/>
      <c r="I20" s="957"/>
      <c r="J20" s="957"/>
      <c r="K20" s="957"/>
      <c r="L20" s="956"/>
      <c r="M20" s="957"/>
      <c r="N20" s="957"/>
      <c r="O20" s="957"/>
      <c r="P20" s="957"/>
      <c r="Q20" s="957"/>
      <c r="R20" s="957"/>
      <c r="S20" s="957"/>
      <c r="T20" s="957"/>
      <c r="U20" s="957"/>
      <c r="V20" s="957"/>
      <c r="W20" s="956"/>
      <c r="X20" s="957"/>
      <c r="Y20" s="957"/>
      <c r="Z20" s="957"/>
      <c r="AA20" s="957"/>
      <c r="AB20" s="957"/>
      <c r="AC20" s="957"/>
      <c r="AD20" s="957"/>
      <c r="AE20" s="957"/>
      <c r="AF20" s="957"/>
      <c r="AG20" s="957"/>
      <c r="AH20" s="957"/>
      <c r="AI20" s="957"/>
      <c r="AJ20" s="957"/>
      <c r="AK20" s="957"/>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63" t="s">
        <v>424</v>
      </c>
      <c r="C25" s="1163"/>
      <c r="D25" s="1163"/>
      <c r="E25" s="1163"/>
      <c r="F25" s="1163"/>
      <c r="G25" s="1163"/>
      <c r="H25" s="1163"/>
      <c r="I25" s="1163"/>
      <c r="J25" s="1163"/>
      <c r="K25" s="1163"/>
      <c r="L25" s="1163"/>
      <c r="M25" s="1163"/>
      <c r="N25" s="1163"/>
      <c r="O25" s="1163"/>
      <c r="P25" s="1163"/>
      <c r="Q25" s="1163"/>
      <c r="R25" s="1163"/>
      <c r="S25" s="1163"/>
      <c r="T25" s="1163"/>
      <c r="U25" s="1163"/>
      <c r="V25" s="1163"/>
      <c r="W25" s="1163"/>
      <c r="X25" s="1163"/>
      <c r="Y25" s="1163"/>
      <c r="Z25" s="1163"/>
      <c r="AA25" s="1163"/>
      <c r="AB25" s="1163"/>
      <c r="AC25" s="1163"/>
      <c r="AD25" s="1163"/>
      <c r="AE25" s="1163"/>
      <c r="AF25" s="1163"/>
      <c r="AG25" s="1163"/>
      <c r="AH25" s="1163"/>
      <c r="AI25" s="1163"/>
      <c r="AJ25" s="1163"/>
      <c r="AK25" s="1163"/>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80"/>
      <c r="B27" s="1181"/>
      <c r="C27" s="1181"/>
      <c r="D27" s="1181"/>
      <c r="E27" s="1181"/>
      <c r="F27" s="1181"/>
      <c r="G27" s="1181"/>
      <c r="H27" s="1181"/>
      <c r="I27" s="1181"/>
      <c r="J27" s="1181"/>
      <c r="K27" s="1181"/>
      <c r="L27" s="1181"/>
      <c r="M27" s="1181"/>
      <c r="N27" s="1181"/>
      <c r="O27" s="1182"/>
      <c r="P27" s="1121" t="s">
        <v>371</v>
      </c>
      <c r="Q27" s="1122"/>
      <c r="R27" s="1122"/>
      <c r="S27" s="1122"/>
      <c r="T27" s="1122"/>
      <c r="U27" s="1123"/>
      <c r="V27" s="727" t="str">
        <f>IF(P28="","",IF(P29="","",IF(P29&gt;P28,"○","☓")))</f>
        <v/>
      </c>
      <c r="W27" s="1124" t="s">
        <v>372</v>
      </c>
      <c r="X27" s="1122"/>
      <c r="Y27" s="1122"/>
      <c r="Z27" s="1122"/>
      <c r="AA27" s="1122"/>
      <c r="AB27" s="1123"/>
      <c r="AC27" s="727" t="str">
        <f>IF(W28="","",IF(W29="","",IF(W29&gt;W28,"○","☓")))</f>
        <v/>
      </c>
      <c r="AD27" s="1124" t="s">
        <v>364</v>
      </c>
      <c r="AE27" s="1122"/>
      <c r="AF27" s="1122"/>
      <c r="AG27" s="1122"/>
      <c r="AH27" s="1122"/>
      <c r="AI27" s="1123"/>
      <c r="AJ27" s="727" t="str">
        <f>IF(AD28="","",IF(AD29="","",IF(AD29&gt;AD28,"○","☓")))</f>
        <v>○</v>
      </c>
    </row>
    <row r="28" spans="1:47">
      <c r="A28" s="688" t="s">
        <v>10</v>
      </c>
      <c r="B28" s="1125" t="s">
        <v>368</v>
      </c>
      <c r="C28" s="1125"/>
      <c r="D28" s="1126">
        <f>IF(V4=0,"",V4)</f>
        <v>4</v>
      </c>
      <c r="E28" s="1126"/>
      <c r="F28" s="693" t="s">
        <v>370</v>
      </c>
      <c r="G28" s="695"/>
      <c r="H28" s="695"/>
      <c r="I28" s="695"/>
      <c r="J28" s="695"/>
      <c r="K28" s="695"/>
      <c r="L28" s="695"/>
      <c r="M28" s="695"/>
      <c r="N28" s="695"/>
      <c r="O28" s="696"/>
      <c r="P28" s="1127" t="str">
        <f>IF('別紙様式2-2 個表_処遇'!O5="","",'別紙様式2-2 個表_処遇'!O5)</f>
        <v/>
      </c>
      <c r="Q28" s="1128"/>
      <c r="R28" s="1128"/>
      <c r="S28" s="1128"/>
      <c r="T28" s="1128"/>
      <c r="U28" s="1128"/>
      <c r="V28" s="796" t="s">
        <v>2</v>
      </c>
      <c r="W28" s="1129" t="str">
        <f>IF('別紙様式2-3 個表_特定'!O5="","",'別紙様式2-3 個表_特定'!O5)</f>
        <v/>
      </c>
      <c r="X28" s="1130"/>
      <c r="Y28" s="1130"/>
      <c r="Z28" s="1130"/>
      <c r="AA28" s="1130"/>
      <c r="AB28" s="1130"/>
      <c r="AC28" s="796" t="s">
        <v>2</v>
      </c>
      <c r="AD28" s="1129">
        <f>IF('別紙様式2-4 個表_ベースアップ'!O5="","",'別紙様式2-4 個表_ベースアップ'!O5)</f>
        <v>4597200</v>
      </c>
      <c r="AE28" s="1130"/>
      <c r="AF28" s="1130"/>
      <c r="AG28" s="1130"/>
      <c r="AH28" s="1130"/>
      <c r="AI28" s="1130"/>
      <c r="AJ28" s="802" t="s">
        <v>2</v>
      </c>
      <c r="AL28" s="50"/>
    </row>
    <row r="29" spans="1:47" ht="22.5" customHeight="1">
      <c r="A29" s="685" t="s">
        <v>11</v>
      </c>
      <c r="B29" s="1200" t="s">
        <v>379</v>
      </c>
      <c r="C29" s="1201"/>
      <c r="D29" s="1201"/>
      <c r="E29" s="1201"/>
      <c r="F29" s="1201"/>
      <c r="G29" s="1201"/>
      <c r="H29" s="1201"/>
      <c r="I29" s="1201"/>
      <c r="J29" s="1201"/>
      <c r="K29" s="1201"/>
      <c r="L29" s="1201"/>
      <c r="M29" s="1201"/>
      <c r="N29" s="1201"/>
      <c r="O29" s="1202"/>
      <c r="P29" s="1203" t="str">
        <f>IFERROR(P30-P31,"")</f>
        <v/>
      </c>
      <c r="Q29" s="1204"/>
      <c r="R29" s="1204"/>
      <c r="S29" s="1204"/>
      <c r="T29" s="1204"/>
      <c r="U29" s="1204"/>
      <c r="V29" s="797" t="s">
        <v>2</v>
      </c>
      <c r="W29" s="1205" t="str">
        <f>IFERROR(W30-W31,"")</f>
        <v/>
      </c>
      <c r="X29" s="1206"/>
      <c r="Y29" s="1206"/>
      <c r="Z29" s="1206"/>
      <c r="AA29" s="1206"/>
      <c r="AB29" s="1206"/>
      <c r="AC29" s="797" t="s">
        <v>2</v>
      </c>
      <c r="AD29" s="1205">
        <f>IFERROR(AD30-AD31,"")</f>
        <v>4598000</v>
      </c>
      <c r="AE29" s="1206"/>
      <c r="AF29" s="1206"/>
      <c r="AG29" s="1206"/>
      <c r="AH29" s="1206"/>
      <c r="AI29" s="1206"/>
      <c r="AJ29" s="803" t="s">
        <v>2</v>
      </c>
    </row>
    <row r="30" spans="1:47" ht="22.5" customHeight="1">
      <c r="A30" s="686"/>
      <c r="B30" s="1207" t="s">
        <v>414</v>
      </c>
      <c r="C30" s="1208"/>
      <c r="D30" s="1208"/>
      <c r="E30" s="1208"/>
      <c r="F30" s="1208"/>
      <c r="G30" s="1208"/>
      <c r="H30" s="1208"/>
      <c r="I30" s="1208"/>
      <c r="J30" s="1208"/>
      <c r="K30" s="1208"/>
      <c r="L30" s="1208"/>
      <c r="M30" s="1208"/>
      <c r="N30" s="1208"/>
      <c r="O30" s="1209"/>
      <c r="P30" s="1210"/>
      <c r="Q30" s="1211"/>
      <c r="R30" s="1211"/>
      <c r="S30" s="1211"/>
      <c r="T30" s="1211"/>
      <c r="U30" s="1211"/>
      <c r="V30" s="798" t="s">
        <v>2</v>
      </c>
      <c r="W30" s="1212"/>
      <c r="X30" s="1213"/>
      <c r="Y30" s="1213"/>
      <c r="Z30" s="1213"/>
      <c r="AA30" s="1213"/>
      <c r="AB30" s="1213"/>
      <c r="AC30" s="798" t="s">
        <v>2</v>
      </c>
      <c r="AD30" s="1214">
        <v>207408000</v>
      </c>
      <c r="AE30" s="1215"/>
      <c r="AF30" s="1215"/>
      <c r="AG30" s="1215"/>
      <c r="AH30" s="1215"/>
      <c r="AI30" s="1215"/>
      <c r="AJ30" s="804" t="s">
        <v>2</v>
      </c>
    </row>
    <row r="31" spans="1:47" ht="33.75" customHeight="1">
      <c r="A31" s="686"/>
      <c r="B31" s="1207" t="s">
        <v>388</v>
      </c>
      <c r="C31" s="1216"/>
      <c r="D31" s="1216"/>
      <c r="E31" s="1216"/>
      <c r="F31" s="1216"/>
      <c r="G31" s="1216"/>
      <c r="H31" s="1216"/>
      <c r="I31" s="1216"/>
      <c r="J31" s="1216"/>
      <c r="K31" s="1216"/>
      <c r="L31" s="1216"/>
      <c r="M31" s="1216"/>
      <c r="N31" s="1216"/>
      <c r="O31" s="1217"/>
      <c r="P31" s="1127" t="str">
        <f>IF((P32-P33-P34-P35-P36)=0,"",(P32-P33-P34-P35-P36))</f>
        <v/>
      </c>
      <c r="Q31" s="1128"/>
      <c r="R31" s="1128"/>
      <c r="S31" s="1128"/>
      <c r="T31" s="1128"/>
      <c r="U31" s="1128"/>
      <c r="V31" s="799" t="s">
        <v>2</v>
      </c>
      <c r="W31" s="1129" t="str">
        <f>IF((W32-W33-W34-W35-W36)=0,"",(W32-W33-W34-W35-W36))</f>
        <v/>
      </c>
      <c r="X31" s="1130"/>
      <c r="Y31" s="1130"/>
      <c r="Z31" s="1130"/>
      <c r="AA31" s="1130"/>
      <c r="AB31" s="1130"/>
      <c r="AC31" s="799" t="s">
        <v>2</v>
      </c>
      <c r="AD31" s="1129">
        <f>IF((AD32-AD33-AD34-AD35-AD36)=0,"",(AD32-AD33-AD34-AD35-AD36))</f>
        <v>202810000</v>
      </c>
      <c r="AE31" s="1130"/>
      <c r="AF31" s="1130"/>
      <c r="AG31" s="1130"/>
      <c r="AH31" s="1130"/>
      <c r="AI31" s="1130"/>
      <c r="AJ31" s="805" t="s">
        <v>2</v>
      </c>
    </row>
    <row r="32" spans="1:47" ht="15" customHeight="1">
      <c r="A32" s="686"/>
      <c r="B32" s="1218"/>
      <c r="C32" s="702" t="s">
        <v>365</v>
      </c>
      <c r="D32" s="703"/>
      <c r="E32" s="703"/>
      <c r="F32" s="703"/>
      <c r="G32" s="703"/>
      <c r="H32" s="703"/>
      <c r="I32" s="703"/>
      <c r="J32" s="703"/>
      <c r="K32" s="703"/>
      <c r="L32" s="703"/>
      <c r="M32" s="703"/>
      <c r="N32" s="703"/>
      <c r="O32" s="701"/>
      <c r="P32" s="1220"/>
      <c r="Q32" s="1221"/>
      <c r="R32" s="1221"/>
      <c r="S32" s="1221"/>
      <c r="T32" s="1221"/>
      <c r="U32" s="1221"/>
      <c r="V32" s="800" t="s">
        <v>2</v>
      </c>
      <c r="W32" s="1222"/>
      <c r="X32" s="1223"/>
      <c r="Y32" s="1223"/>
      <c r="Z32" s="1223"/>
      <c r="AA32" s="1223"/>
      <c r="AB32" s="1223"/>
      <c r="AC32" s="800" t="s">
        <v>2</v>
      </c>
      <c r="AD32" s="1224">
        <v>231258000</v>
      </c>
      <c r="AE32" s="1225"/>
      <c r="AF32" s="1225"/>
      <c r="AG32" s="1225"/>
      <c r="AH32" s="1225"/>
      <c r="AI32" s="1225"/>
      <c r="AJ32" s="806" t="s">
        <v>2</v>
      </c>
      <c r="AL32" s="50"/>
    </row>
    <row r="33" spans="1:38" ht="15" customHeight="1">
      <c r="A33" s="686"/>
      <c r="B33" s="1218"/>
      <c r="C33" s="697" t="s">
        <v>376</v>
      </c>
      <c r="D33" s="698"/>
      <c r="E33" s="698"/>
      <c r="F33" s="698"/>
      <c r="G33" s="698"/>
      <c r="H33" s="698"/>
      <c r="I33" s="698"/>
      <c r="J33" s="698"/>
      <c r="K33" s="698"/>
      <c r="L33" s="698"/>
      <c r="M33" s="698"/>
      <c r="N33" s="698"/>
      <c r="O33" s="699"/>
      <c r="P33" s="1220"/>
      <c r="Q33" s="1221"/>
      <c r="R33" s="1221"/>
      <c r="S33" s="1221"/>
      <c r="T33" s="1221"/>
      <c r="U33" s="1221"/>
      <c r="V33" s="800" t="s">
        <v>2</v>
      </c>
      <c r="W33" s="1222"/>
      <c r="X33" s="1223"/>
      <c r="Y33" s="1223"/>
      <c r="Z33" s="1223"/>
      <c r="AA33" s="1223"/>
      <c r="AB33" s="1223"/>
      <c r="AC33" s="800" t="s">
        <v>2</v>
      </c>
      <c r="AD33" s="1224">
        <v>19666000</v>
      </c>
      <c r="AE33" s="1225"/>
      <c r="AF33" s="1225"/>
      <c r="AG33" s="1225"/>
      <c r="AH33" s="1225"/>
      <c r="AI33" s="1225"/>
      <c r="AJ33" s="806" t="s">
        <v>2</v>
      </c>
      <c r="AL33" s="50"/>
    </row>
    <row r="34" spans="1:38" ht="15" customHeight="1">
      <c r="A34" s="686"/>
      <c r="B34" s="1218"/>
      <c r="C34" s="702" t="s">
        <v>378</v>
      </c>
      <c r="D34" s="703"/>
      <c r="E34" s="703"/>
      <c r="F34" s="703"/>
      <c r="G34" s="703"/>
      <c r="H34" s="703"/>
      <c r="I34" s="703"/>
      <c r="J34" s="703"/>
      <c r="K34" s="703"/>
      <c r="L34" s="703"/>
      <c r="M34" s="703"/>
      <c r="N34" s="703"/>
      <c r="O34" s="701"/>
      <c r="P34" s="1220"/>
      <c r="Q34" s="1221"/>
      <c r="R34" s="1221"/>
      <c r="S34" s="1221"/>
      <c r="T34" s="1221"/>
      <c r="U34" s="1221"/>
      <c r="V34" s="800" t="s">
        <v>2</v>
      </c>
      <c r="W34" s="1222"/>
      <c r="X34" s="1223"/>
      <c r="Y34" s="1223"/>
      <c r="Z34" s="1223"/>
      <c r="AA34" s="1223"/>
      <c r="AB34" s="1223"/>
      <c r="AC34" s="800" t="s">
        <v>2</v>
      </c>
      <c r="AD34" s="1224">
        <v>8782000</v>
      </c>
      <c r="AE34" s="1225"/>
      <c r="AF34" s="1225"/>
      <c r="AG34" s="1225"/>
      <c r="AH34" s="1225"/>
      <c r="AI34" s="1225"/>
      <c r="AJ34" s="806" t="s">
        <v>2</v>
      </c>
      <c r="AL34" s="50"/>
    </row>
    <row r="35" spans="1:38" ht="22.5" customHeight="1">
      <c r="A35" s="686"/>
      <c r="B35" s="1218"/>
      <c r="C35" s="1226" t="s">
        <v>377</v>
      </c>
      <c r="D35" s="1227"/>
      <c r="E35" s="1227"/>
      <c r="F35" s="1227"/>
      <c r="G35" s="1227"/>
      <c r="H35" s="1227"/>
      <c r="I35" s="1227"/>
      <c r="J35" s="1227"/>
      <c r="K35" s="1227"/>
      <c r="L35" s="1227"/>
      <c r="M35" s="1227"/>
      <c r="N35" s="1227"/>
      <c r="O35" s="1228"/>
      <c r="P35" s="1220"/>
      <c r="Q35" s="1221"/>
      <c r="R35" s="1221"/>
      <c r="S35" s="1221"/>
      <c r="T35" s="1221"/>
      <c r="U35" s="1221"/>
      <c r="V35" s="800" t="s">
        <v>2</v>
      </c>
      <c r="W35" s="1222"/>
      <c r="X35" s="1223"/>
      <c r="Y35" s="1223"/>
      <c r="Z35" s="1223"/>
      <c r="AA35" s="1223"/>
      <c r="AB35" s="1223"/>
      <c r="AC35" s="800" t="s">
        <v>2</v>
      </c>
      <c r="AD35" s="1224">
        <v>0</v>
      </c>
      <c r="AE35" s="1225"/>
      <c r="AF35" s="1225"/>
      <c r="AG35" s="1225"/>
      <c r="AH35" s="1225"/>
      <c r="AI35" s="1225"/>
      <c r="AJ35" s="806" t="s">
        <v>2</v>
      </c>
      <c r="AL35" s="50"/>
    </row>
    <row r="36" spans="1:38" ht="24.75" customHeight="1">
      <c r="A36" s="687"/>
      <c r="B36" s="1219"/>
      <c r="C36" s="1229" t="s">
        <v>369</v>
      </c>
      <c r="D36" s="1230"/>
      <c r="E36" s="1230"/>
      <c r="F36" s="1230"/>
      <c r="G36" s="1230"/>
      <c r="H36" s="1230"/>
      <c r="I36" s="1230"/>
      <c r="J36" s="1230"/>
      <c r="K36" s="1230"/>
      <c r="L36" s="1230"/>
      <c r="M36" s="1231"/>
      <c r="N36" s="1231"/>
      <c r="O36" s="1232"/>
      <c r="P36" s="1233"/>
      <c r="Q36" s="1234"/>
      <c r="R36" s="1234"/>
      <c r="S36" s="1234"/>
      <c r="T36" s="1234"/>
      <c r="U36" s="1234"/>
      <c r="V36" s="801" t="s">
        <v>2</v>
      </c>
      <c r="W36" s="1235"/>
      <c r="X36" s="1236"/>
      <c r="Y36" s="1236"/>
      <c r="Z36" s="1236"/>
      <c r="AA36" s="1236"/>
      <c r="AB36" s="1236"/>
      <c r="AC36" s="801" t="s">
        <v>2</v>
      </c>
      <c r="AD36" s="1237">
        <v>0</v>
      </c>
      <c r="AE36" s="1238"/>
      <c r="AF36" s="1238"/>
      <c r="AG36" s="1238"/>
      <c r="AH36" s="1238"/>
      <c r="AI36" s="1238"/>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39" t="s">
        <v>389</v>
      </c>
      <c r="C39" s="1239"/>
      <c r="D39" s="1239"/>
      <c r="E39" s="1239"/>
      <c r="F39" s="1239"/>
      <c r="G39" s="1239"/>
      <c r="H39" s="1239"/>
      <c r="I39" s="1239"/>
      <c r="J39" s="1239"/>
      <c r="K39" s="1239"/>
      <c r="L39" s="1239"/>
      <c r="M39" s="1239"/>
      <c r="N39" s="1239"/>
      <c r="O39" s="1239"/>
      <c r="P39" s="1239"/>
      <c r="Q39" s="1239"/>
      <c r="R39" s="1239"/>
      <c r="S39" s="1239"/>
      <c r="T39" s="1239"/>
      <c r="U39" s="1239"/>
      <c r="V39" s="1239"/>
      <c r="W39" s="1239"/>
      <c r="X39" s="1239"/>
      <c r="Y39" s="1239"/>
      <c r="Z39" s="1239"/>
      <c r="AA39" s="1239"/>
      <c r="AB39" s="1239"/>
      <c r="AC39" s="1239"/>
      <c r="AD39" s="1239"/>
      <c r="AE39" s="1239"/>
      <c r="AF39" s="1239"/>
      <c r="AG39" s="1239"/>
      <c r="AH39" s="1239"/>
      <c r="AI39" s="1239"/>
      <c r="AJ39" s="1239"/>
      <c r="AK39" s="1239"/>
    </row>
    <row r="40" spans="1:38" ht="22.5" customHeight="1">
      <c r="A40" s="683" t="s">
        <v>91</v>
      </c>
      <c r="B40" s="1239" t="s">
        <v>471</v>
      </c>
      <c r="C40" s="1239"/>
      <c r="D40" s="1239"/>
      <c r="E40" s="1239"/>
      <c r="F40" s="1239"/>
      <c r="G40" s="1239"/>
      <c r="H40" s="1239"/>
      <c r="I40" s="1239"/>
      <c r="J40" s="1239"/>
      <c r="K40" s="1239"/>
      <c r="L40" s="1239"/>
      <c r="M40" s="1239"/>
      <c r="N40" s="1239"/>
      <c r="O40" s="1239"/>
      <c r="P40" s="1239"/>
      <c r="Q40" s="1239"/>
      <c r="R40" s="1239"/>
      <c r="S40" s="1239"/>
      <c r="T40" s="1239"/>
      <c r="U40" s="1239"/>
      <c r="V40" s="1239"/>
      <c r="W40" s="1239"/>
      <c r="X40" s="1239"/>
      <c r="Y40" s="1239"/>
      <c r="Z40" s="1239"/>
      <c r="AA40" s="1239"/>
      <c r="AB40" s="1239"/>
      <c r="AC40" s="1239"/>
      <c r="AD40" s="1239"/>
      <c r="AE40" s="1239"/>
      <c r="AF40" s="1239"/>
      <c r="AG40" s="1239"/>
      <c r="AH40" s="1239"/>
      <c r="AI40" s="1239"/>
      <c r="AJ40" s="1239"/>
      <c r="AK40" s="1239"/>
    </row>
    <row r="41" spans="1:38" ht="22.5" customHeight="1">
      <c r="A41" s="683" t="s">
        <v>91</v>
      </c>
      <c r="B41" s="1239" t="s">
        <v>478</v>
      </c>
      <c r="C41" s="1239"/>
      <c r="D41" s="1239"/>
      <c r="E41" s="1239"/>
      <c r="F41" s="1239"/>
      <c r="G41" s="1239"/>
      <c r="H41" s="1239"/>
      <c r="I41" s="1239"/>
      <c r="J41" s="1239"/>
      <c r="K41" s="1239"/>
      <c r="L41" s="1239"/>
      <c r="M41" s="1239"/>
      <c r="N41" s="1239"/>
      <c r="O41" s="1239"/>
      <c r="P41" s="1239"/>
      <c r="Q41" s="1239"/>
      <c r="R41" s="1239"/>
      <c r="S41" s="1239"/>
      <c r="T41" s="1239"/>
      <c r="U41" s="1239"/>
      <c r="V41" s="1239"/>
      <c r="W41" s="1239"/>
      <c r="X41" s="1239"/>
      <c r="Y41" s="1239"/>
      <c r="Z41" s="1239"/>
      <c r="AA41" s="1239"/>
      <c r="AB41" s="1239"/>
      <c r="AC41" s="1239"/>
      <c r="AD41" s="1239"/>
      <c r="AE41" s="1239"/>
      <c r="AF41" s="1239"/>
      <c r="AG41" s="1239"/>
      <c r="AH41" s="1239"/>
      <c r="AI41" s="1239"/>
      <c r="AJ41" s="1239"/>
      <c r="AK41" s="1239"/>
    </row>
    <row r="42" spans="1:38" ht="13.5" customHeight="1">
      <c r="A42" s="683" t="s">
        <v>91</v>
      </c>
      <c r="B42" s="1239" t="s">
        <v>434</v>
      </c>
      <c r="C42" s="1239"/>
      <c r="D42" s="1239"/>
      <c r="E42" s="1239"/>
      <c r="F42" s="1239"/>
      <c r="G42" s="1239"/>
      <c r="H42" s="1239"/>
      <c r="I42" s="1239"/>
      <c r="J42" s="1239"/>
      <c r="K42" s="1239"/>
      <c r="L42" s="1239"/>
      <c r="M42" s="1239"/>
      <c r="N42" s="1239"/>
      <c r="O42" s="1239"/>
      <c r="P42" s="1239"/>
      <c r="Q42" s="1239"/>
      <c r="R42" s="1239"/>
      <c r="S42" s="1239"/>
      <c r="T42" s="1239"/>
      <c r="U42" s="1239"/>
      <c r="V42" s="1239"/>
      <c r="W42" s="1239"/>
      <c r="X42" s="1239"/>
      <c r="Y42" s="1239"/>
      <c r="Z42" s="1239"/>
      <c r="AA42" s="1239"/>
      <c r="AB42" s="1239"/>
      <c r="AC42" s="1239"/>
      <c r="AD42" s="1239"/>
      <c r="AE42" s="1239"/>
      <c r="AF42" s="1239"/>
      <c r="AG42" s="1239"/>
      <c r="AH42" s="1239"/>
      <c r="AI42" s="1239"/>
      <c r="AJ42" s="1239"/>
      <c r="AK42" s="1239"/>
    </row>
    <row r="43" spans="1:38" ht="13.5" customHeight="1">
      <c r="A43" s="683" t="s">
        <v>91</v>
      </c>
      <c r="B43" s="1239" t="s">
        <v>390</v>
      </c>
      <c r="C43" s="1239"/>
      <c r="D43" s="1239"/>
      <c r="E43" s="1239"/>
      <c r="F43" s="1239"/>
      <c r="G43" s="1239"/>
      <c r="H43" s="1239"/>
      <c r="I43" s="1239"/>
      <c r="J43" s="1239"/>
      <c r="K43" s="1239"/>
      <c r="L43" s="1239"/>
      <c r="M43" s="1239"/>
      <c r="N43" s="1239"/>
      <c r="O43" s="1239"/>
      <c r="P43" s="1239"/>
      <c r="Q43" s="1239"/>
      <c r="R43" s="1239"/>
      <c r="S43" s="1239"/>
      <c r="T43" s="1239"/>
      <c r="U43" s="1239"/>
      <c r="V43" s="1239"/>
      <c r="W43" s="1239"/>
      <c r="X43" s="1239"/>
      <c r="Y43" s="1239"/>
      <c r="Z43" s="1239"/>
      <c r="AA43" s="1239"/>
      <c r="AB43" s="1239"/>
      <c r="AC43" s="1239"/>
      <c r="AD43" s="1239"/>
      <c r="AE43" s="1239"/>
      <c r="AF43" s="1239"/>
      <c r="AG43" s="1239"/>
      <c r="AH43" s="1239"/>
      <c r="AI43" s="1239"/>
      <c r="AJ43" s="1239"/>
      <c r="AK43" s="1239"/>
    </row>
    <row r="44" spans="1:38" ht="33.75" customHeight="1">
      <c r="A44" s="683" t="s">
        <v>91</v>
      </c>
      <c r="B44" s="1163" t="s">
        <v>437</v>
      </c>
      <c r="C44" s="1239"/>
      <c r="D44" s="1239"/>
      <c r="E44" s="1239"/>
      <c r="F44" s="1239"/>
      <c r="G44" s="1239"/>
      <c r="H44" s="1239"/>
      <c r="I44" s="1239"/>
      <c r="J44" s="1239"/>
      <c r="K44" s="1239"/>
      <c r="L44" s="1239"/>
      <c r="M44" s="1239"/>
      <c r="N44" s="1239"/>
      <c r="O44" s="1239"/>
      <c r="P44" s="1239"/>
      <c r="Q44" s="1239"/>
      <c r="R44" s="1239"/>
      <c r="S44" s="1239"/>
      <c r="T44" s="1239"/>
      <c r="U44" s="1239"/>
      <c r="V44" s="1239"/>
      <c r="W44" s="1239"/>
      <c r="X44" s="1239"/>
      <c r="Y44" s="1239"/>
      <c r="Z44" s="1239"/>
      <c r="AA44" s="1239"/>
      <c r="AB44" s="1239"/>
      <c r="AC44" s="1239"/>
      <c r="AD44" s="1239"/>
      <c r="AE44" s="1239"/>
      <c r="AF44" s="1239"/>
      <c r="AG44" s="1239"/>
      <c r="AH44" s="1239"/>
      <c r="AI44" s="1239"/>
      <c r="AJ44" s="1239"/>
      <c r="AK44" s="1239"/>
    </row>
    <row r="45" spans="1:38" ht="13.5" customHeight="1">
      <c r="A45" s="683" t="s">
        <v>91</v>
      </c>
      <c r="B45" s="1239" t="s">
        <v>477</v>
      </c>
      <c r="C45" s="1240"/>
      <c r="D45" s="1240"/>
      <c r="E45" s="1240"/>
      <c r="F45" s="1240"/>
      <c r="G45" s="1240"/>
      <c r="H45" s="1240"/>
      <c r="I45" s="1240"/>
      <c r="J45" s="1240"/>
      <c r="K45" s="1240"/>
      <c r="L45" s="1240"/>
      <c r="M45" s="1240"/>
      <c r="N45" s="1240"/>
      <c r="O45" s="1240"/>
      <c r="P45" s="1240"/>
      <c r="Q45" s="1240"/>
      <c r="R45" s="1240"/>
      <c r="S45" s="1240"/>
      <c r="T45" s="1240"/>
      <c r="U45" s="1240"/>
      <c r="V45" s="1240"/>
      <c r="W45" s="1240"/>
      <c r="X45" s="1240"/>
      <c r="Y45" s="1240"/>
      <c r="Z45" s="1240"/>
      <c r="AA45" s="1240"/>
      <c r="AB45" s="1240"/>
      <c r="AC45" s="1240"/>
      <c r="AD45" s="1240"/>
      <c r="AE45" s="1240"/>
      <c r="AF45" s="1240"/>
      <c r="AG45" s="1240"/>
      <c r="AH45" s="1240"/>
      <c r="AI45" s="1240"/>
      <c r="AJ45" s="1240"/>
      <c r="AK45" s="1240"/>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63" t="s">
        <v>476</v>
      </c>
      <c r="C47" s="1163"/>
      <c r="D47" s="1163"/>
      <c r="E47" s="1163"/>
      <c r="F47" s="1163"/>
      <c r="G47" s="1163"/>
      <c r="H47" s="1163"/>
      <c r="I47" s="1163"/>
      <c r="J47" s="1163"/>
      <c r="K47" s="1163"/>
      <c r="L47" s="1163"/>
      <c r="M47" s="1163"/>
      <c r="N47" s="1163"/>
      <c r="O47" s="1163"/>
      <c r="P47" s="1163"/>
      <c r="Q47" s="1163"/>
      <c r="R47" s="1163"/>
      <c r="S47" s="1163"/>
      <c r="T47" s="1163"/>
      <c r="U47" s="1163"/>
      <c r="V47" s="1163"/>
      <c r="W47" s="1163"/>
      <c r="X47" s="1163"/>
      <c r="Y47" s="1163"/>
      <c r="Z47" s="1163"/>
      <c r="AA47" s="1163"/>
      <c r="AB47" s="1163"/>
      <c r="AC47" s="1163"/>
      <c r="AD47" s="1163"/>
      <c r="AE47" s="1163"/>
      <c r="AF47" s="1163"/>
      <c r="AG47" s="1163"/>
      <c r="AH47" s="1163"/>
      <c r="AI47" s="1163"/>
      <c r="AJ47" s="1163"/>
      <c r="AK47" s="1163"/>
    </row>
    <row r="48" spans="1:38" ht="22.5" customHeight="1">
      <c r="A48" s="683" t="s">
        <v>91</v>
      </c>
      <c r="B48" s="1239" t="s">
        <v>433</v>
      </c>
      <c r="C48" s="1239"/>
      <c r="D48" s="1239"/>
      <c r="E48" s="1239"/>
      <c r="F48" s="1239"/>
      <c r="G48" s="1239"/>
      <c r="H48" s="1239"/>
      <c r="I48" s="1239"/>
      <c r="J48" s="1239"/>
      <c r="K48" s="1239"/>
      <c r="L48" s="1239"/>
      <c r="M48" s="1239"/>
      <c r="N48" s="1239"/>
      <c r="O48" s="1239"/>
      <c r="P48" s="1239"/>
      <c r="Q48" s="1239"/>
      <c r="R48" s="1239"/>
      <c r="S48" s="1239"/>
      <c r="T48" s="1239"/>
      <c r="U48" s="1239"/>
      <c r="V48" s="1239"/>
      <c r="W48" s="1239"/>
      <c r="X48" s="1239"/>
      <c r="Y48" s="1239"/>
      <c r="Z48" s="1239"/>
      <c r="AA48" s="1239"/>
      <c r="AB48" s="1239"/>
      <c r="AC48" s="1239"/>
      <c r="AD48" s="1239"/>
      <c r="AE48" s="1239"/>
      <c r="AF48" s="1239"/>
      <c r="AG48" s="1239"/>
      <c r="AH48" s="1239"/>
      <c r="AI48" s="1239"/>
      <c r="AJ48" s="1239"/>
      <c r="AK48" s="1239"/>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85" t="s">
        <v>472</v>
      </c>
      <c r="C50" s="1185"/>
      <c r="D50" s="1185"/>
      <c r="E50" s="1185"/>
      <c r="F50" s="1185"/>
      <c r="G50" s="1185"/>
      <c r="H50" s="1185"/>
      <c r="I50" s="1185"/>
      <c r="J50" s="1185"/>
      <c r="K50" s="1185"/>
      <c r="L50" s="1185"/>
      <c r="M50" s="1185"/>
      <c r="N50" s="1185"/>
      <c r="O50" s="1185"/>
      <c r="P50" s="1185"/>
      <c r="Q50" s="1185"/>
      <c r="R50" s="1185"/>
      <c r="S50" s="1185"/>
      <c r="T50" s="1185"/>
      <c r="U50" s="1185"/>
      <c r="V50" s="1185"/>
      <c r="W50" s="1185"/>
      <c r="X50" s="1185"/>
      <c r="Y50" s="1185"/>
      <c r="Z50" s="1185"/>
      <c r="AA50" s="1185"/>
      <c r="AB50" s="1185"/>
      <c r="AC50" s="1185"/>
      <c r="AD50" s="1185"/>
      <c r="AE50" s="1185"/>
      <c r="AF50" s="1185"/>
      <c r="AG50" s="1185"/>
      <c r="AH50" s="1185"/>
      <c r="AI50" s="1185"/>
      <c r="AJ50" s="1185"/>
      <c r="AK50" s="1185"/>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86" t="s">
        <v>417</v>
      </c>
      <c r="B53" s="986"/>
      <c r="C53" s="986"/>
      <c r="D53" s="986"/>
      <c r="E53" s="986"/>
      <c r="F53" s="986"/>
      <c r="G53" s="986"/>
      <c r="H53" s="986"/>
      <c r="I53" s="986"/>
      <c r="J53" s="986"/>
      <c r="K53" s="986"/>
      <c r="L53" s="986"/>
      <c r="M53" s="986"/>
      <c r="N53" s="986"/>
      <c r="O53" s="986"/>
      <c r="P53" s="986"/>
      <c r="Q53" s="986"/>
      <c r="R53" s="986"/>
      <c r="S53" s="986"/>
      <c r="T53" s="986"/>
      <c r="U53" s="986"/>
      <c r="V53" s="986"/>
      <c r="W53" s="986"/>
      <c r="X53" s="986"/>
      <c r="Y53" s="986"/>
      <c r="Z53" s="986"/>
      <c r="AA53" s="986"/>
      <c r="AB53" s="986" t="s">
        <v>382</v>
      </c>
      <c r="AC53" s="986"/>
      <c r="AD53" s="986"/>
      <c r="AE53" s="986"/>
      <c r="AF53" s="986"/>
      <c r="AG53" s="986"/>
      <c r="AH53" s="986"/>
      <c r="AI53" s="986"/>
      <c r="AJ53" s="986"/>
      <c r="AK53" s="986"/>
      <c r="AL53" s="47"/>
      <c r="AU53" s="52"/>
    </row>
    <row r="54" spans="1:47" ht="17.25" customHeight="1" thickBot="1">
      <c r="A54" s="986" t="s">
        <v>416</v>
      </c>
      <c r="B54" s="986"/>
      <c r="C54" s="986"/>
      <c r="D54" s="986"/>
      <c r="E54" s="986"/>
      <c r="F54" s="986"/>
      <c r="G54" s="986"/>
      <c r="H54" s="986"/>
      <c r="I54" s="986"/>
      <c r="J54" s="986"/>
      <c r="K54" s="986"/>
      <c r="L54" s="986"/>
      <c r="M54" s="986"/>
      <c r="N54" s="986"/>
      <c r="O54" s="986"/>
      <c r="P54" s="986"/>
      <c r="Q54" s="986"/>
      <c r="R54" s="986"/>
      <c r="S54" s="986"/>
      <c r="T54" s="986"/>
      <c r="U54" s="986"/>
      <c r="V54" s="986"/>
      <c r="W54" s="986"/>
      <c r="X54" s="986"/>
      <c r="Y54" s="986"/>
      <c r="Z54" s="986"/>
      <c r="AA54" s="986"/>
      <c r="AB54" s="986" t="s">
        <v>381</v>
      </c>
      <c r="AC54" s="986"/>
      <c r="AD54" s="986"/>
      <c r="AE54" s="986"/>
      <c r="AF54" s="986"/>
      <c r="AG54" s="986"/>
      <c r="AH54" s="986"/>
      <c r="AI54" s="986"/>
      <c r="AJ54" s="986"/>
      <c r="AK54" s="986"/>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41"/>
      <c r="R55" s="1241"/>
      <c r="S55" s="214" t="s">
        <v>12</v>
      </c>
      <c r="T55" s="1241"/>
      <c r="U55" s="1241"/>
      <c r="V55" s="214" t="s">
        <v>13</v>
      </c>
      <c r="W55" s="984" t="s">
        <v>14</v>
      </c>
      <c r="X55" s="984"/>
      <c r="Y55" s="214" t="s">
        <v>33</v>
      </c>
      <c r="Z55" s="214"/>
      <c r="AA55" s="1241"/>
      <c r="AB55" s="1241"/>
      <c r="AC55" s="214" t="s">
        <v>12</v>
      </c>
      <c r="AD55" s="1241"/>
      <c r="AE55" s="1241"/>
      <c r="AF55" s="214" t="s">
        <v>13</v>
      </c>
      <c r="AG55" s="214" t="s">
        <v>162</v>
      </c>
      <c r="AH55" s="214" t="str">
        <f>IF(Q55&gt;=1,(AA55*12+AD55)-(Q55*12+T55)+1,"")</f>
        <v/>
      </c>
      <c r="AI55" s="984" t="s">
        <v>163</v>
      </c>
      <c r="AJ55" s="984"/>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42" t="s">
        <v>466</v>
      </c>
      <c r="B59" s="986"/>
      <c r="C59" s="986"/>
      <c r="D59" s="986"/>
      <c r="E59" s="986"/>
      <c r="F59" s="986"/>
      <c r="G59" s="986"/>
      <c r="H59" s="986"/>
      <c r="I59" s="986"/>
      <c r="J59" s="986"/>
      <c r="K59" s="986"/>
      <c r="L59" s="986"/>
      <c r="M59" s="986"/>
      <c r="N59" s="986"/>
      <c r="O59" s="986"/>
      <c r="P59" s="986"/>
      <c r="Q59" s="986"/>
      <c r="R59" s="986"/>
      <c r="S59" s="986"/>
      <c r="T59" s="986"/>
      <c r="U59" s="986"/>
      <c r="V59" s="986"/>
      <c r="W59" s="986"/>
      <c r="X59" s="986"/>
      <c r="Y59" s="986"/>
      <c r="Z59" s="986"/>
      <c r="AA59" s="986"/>
      <c r="AB59" s="986" t="s">
        <v>418</v>
      </c>
      <c r="AC59" s="986"/>
      <c r="AD59" s="986"/>
      <c r="AE59" s="986"/>
      <c r="AF59" s="986"/>
      <c r="AG59" s="986"/>
      <c r="AH59" s="986"/>
      <c r="AI59" s="986"/>
      <c r="AJ59" s="986"/>
      <c r="AK59" s="986"/>
      <c r="AL59" s="47"/>
      <c r="AU59" s="52"/>
    </row>
    <row r="60" spans="1:47" ht="17.25" customHeight="1">
      <c r="A60" s="986" t="s">
        <v>420</v>
      </c>
      <c r="B60" s="986"/>
      <c r="C60" s="986"/>
      <c r="D60" s="986"/>
      <c r="E60" s="986"/>
      <c r="F60" s="986"/>
      <c r="G60" s="986"/>
      <c r="H60" s="986"/>
      <c r="I60" s="986"/>
      <c r="J60" s="986"/>
      <c r="K60" s="986"/>
      <c r="L60" s="986"/>
      <c r="M60" s="986"/>
      <c r="N60" s="986"/>
      <c r="O60" s="986"/>
      <c r="P60" s="986"/>
      <c r="Q60" s="986"/>
      <c r="R60" s="986"/>
      <c r="S60" s="986"/>
      <c r="T60" s="986"/>
      <c r="U60" s="986"/>
      <c r="V60" s="986"/>
      <c r="W60" s="986"/>
      <c r="X60" s="986"/>
      <c r="Y60" s="986"/>
      <c r="Z60" s="986"/>
      <c r="AA60" s="986"/>
      <c r="AB60" s="986" t="s">
        <v>383</v>
      </c>
      <c r="AC60" s="986"/>
      <c r="AD60" s="986"/>
      <c r="AE60" s="986"/>
      <c r="AF60" s="986"/>
      <c r="AG60" s="986"/>
      <c r="AH60" s="986"/>
      <c r="AI60" s="986"/>
      <c r="AJ60" s="986"/>
      <c r="AK60" s="986"/>
      <c r="AL60" s="47"/>
      <c r="AU60" s="52"/>
    </row>
    <row r="61" spans="1:47" ht="27.75" customHeight="1">
      <c r="A61" s="1242" t="s">
        <v>421</v>
      </c>
      <c r="B61" s="1242"/>
      <c r="C61" s="1242"/>
      <c r="D61" s="1242"/>
      <c r="E61" s="1242"/>
      <c r="F61" s="1242"/>
      <c r="G61" s="1242"/>
      <c r="H61" s="1242"/>
      <c r="I61" s="1242"/>
      <c r="J61" s="1242"/>
      <c r="K61" s="1242"/>
      <c r="L61" s="1242"/>
      <c r="M61" s="1242"/>
      <c r="N61" s="1242"/>
      <c r="O61" s="1242"/>
      <c r="P61" s="1242"/>
      <c r="Q61" s="1242"/>
      <c r="R61" s="1242"/>
      <c r="S61" s="1242"/>
      <c r="T61" s="1242"/>
      <c r="U61" s="1242"/>
      <c r="V61" s="1242"/>
      <c r="W61" s="1242"/>
      <c r="X61" s="1242"/>
      <c r="Y61" s="1242"/>
      <c r="Z61" s="1242"/>
      <c r="AA61" s="1242"/>
      <c r="AB61" s="986" t="s">
        <v>419</v>
      </c>
      <c r="AC61" s="986"/>
      <c r="AD61" s="986"/>
      <c r="AE61" s="986"/>
      <c r="AF61" s="986"/>
      <c r="AG61" s="986"/>
      <c r="AH61" s="986"/>
      <c r="AI61" s="986"/>
      <c r="AJ61" s="986"/>
      <c r="AK61" s="986"/>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50" t="s">
        <v>120</v>
      </c>
      <c r="T62" s="1151"/>
      <c r="U62" s="1151"/>
      <c r="V62" s="1151"/>
      <c r="W62" s="1151"/>
      <c r="X62" s="1152"/>
      <c r="Y62" s="1136" t="s">
        <v>249</v>
      </c>
      <c r="Z62" s="1137"/>
      <c r="AA62" s="1137"/>
      <c r="AB62" s="1137"/>
      <c r="AC62" s="1137"/>
      <c r="AD62" s="1138"/>
      <c r="AE62" s="1136" t="s">
        <v>121</v>
      </c>
      <c r="AF62" s="1137"/>
      <c r="AG62" s="1137"/>
      <c r="AH62" s="1137"/>
      <c r="AI62" s="1137"/>
      <c r="AJ62" s="1138"/>
      <c r="AL62" s="58"/>
      <c r="AM62" s="762" t="s">
        <v>457</v>
      </c>
      <c r="AU62" s="52"/>
    </row>
    <row r="63" spans="1:47" ht="22.5" customHeight="1" thickBot="1">
      <c r="A63" s="1131"/>
      <c r="B63" s="1164" t="s">
        <v>265</v>
      </c>
      <c r="C63" s="1165"/>
      <c r="D63" s="1165"/>
      <c r="E63" s="1165"/>
      <c r="F63" s="1165"/>
      <c r="G63" s="1165"/>
      <c r="H63" s="1165"/>
      <c r="I63" s="1165"/>
      <c r="J63" s="1165"/>
      <c r="K63" s="1165"/>
      <c r="L63" s="1165"/>
      <c r="M63" s="1165"/>
      <c r="N63" s="1165"/>
      <c r="O63" s="1165"/>
      <c r="P63" s="1165"/>
      <c r="Q63" s="1165"/>
      <c r="R63" s="1166"/>
      <c r="S63" s="1142"/>
      <c r="T63" s="1143"/>
      <c r="U63" s="1143"/>
      <c r="V63" s="1143"/>
      <c r="W63" s="1144"/>
      <c r="X63" s="232" t="s">
        <v>219</v>
      </c>
      <c r="Y63" s="1142"/>
      <c r="Z63" s="1143"/>
      <c r="AA63" s="1143"/>
      <c r="AB63" s="1143"/>
      <c r="AC63" s="1144"/>
      <c r="AD63" s="233" t="s">
        <v>219</v>
      </c>
      <c r="AE63" s="1142"/>
      <c r="AF63" s="1143"/>
      <c r="AG63" s="1143"/>
      <c r="AH63" s="1143"/>
      <c r="AI63" s="1144"/>
      <c r="AJ63" s="234" t="s">
        <v>2</v>
      </c>
      <c r="AM63" s="58" t="s">
        <v>436</v>
      </c>
      <c r="AU63" s="52"/>
    </row>
    <row r="64" spans="1:47" ht="22.5" customHeight="1" thickBot="1">
      <c r="A64" s="1131"/>
      <c r="B64" s="235" t="s">
        <v>266</v>
      </c>
      <c r="C64" s="236"/>
      <c r="D64" s="236"/>
      <c r="E64" s="236"/>
      <c r="F64" s="236"/>
      <c r="G64" s="236"/>
      <c r="H64" s="236"/>
      <c r="I64" s="236"/>
      <c r="J64" s="236"/>
      <c r="K64" s="236"/>
      <c r="L64" s="237"/>
      <c r="M64" s="237"/>
      <c r="N64" s="237"/>
      <c r="O64" s="237"/>
      <c r="P64" s="237"/>
      <c r="Q64" s="237"/>
      <c r="R64" s="238"/>
      <c r="S64" s="1145"/>
      <c r="T64" s="1146"/>
      <c r="U64" s="1146"/>
      <c r="V64" s="1146"/>
      <c r="W64" s="1147"/>
      <c r="X64" s="239" t="s">
        <v>337</v>
      </c>
      <c r="Y64" s="1145"/>
      <c r="Z64" s="1146"/>
      <c r="AA64" s="1146"/>
      <c r="AB64" s="1146"/>
      <c r="AC64" s="1147"/>
      <c r="AD64" s="240" t="s">
        <v>337</v>
      </c>
      <c r="AE64" s="1145"/>
      <c r="AF64" s="1146"/>
      <c r="AG64" s="1146"/>
      <c r="AH64" s="1146"/>
      <c r="AI64" s="1147"/>
      <c r="AJ64" s="241" t="s">
        <v>37</v>
      </c>
      <c r="AM64" s="58" t="s">
        <v>435</v>
      </c>
      <c r="AU64" s="52"/>
    </row>
    <row r="65" spans="1:52" ht="22.5" customHeight="1" thickBot="1">
      <c r="A65" s="1131"/>
      <c r="B65" s="242" t="s">
        <v>267</v>
      </c>
      <c r="C65" s="243"/>
      <c r="D65" s="243"/>
      <c r="E65" s="243"/>
      <c r="F65" s="243"/>
      <c r="G65" s="243"/>
      <c r="H65" s="243"/>
      <c r="I65" s="243"/>
      <c r="J65" s="243"/>
      <c r="K65" s="243"/>
      <c r="L65" s="244"/>
      <c r="M65" s="244"/>
      <c r="N65" s="244"/>
      <c r="O65" s="244"/>
      <c r="P65" s="244"/>
      <c r="Q65" s="244"/>
      <c r="R65" s="244"/>
      <c r="S65" s="1160"/>
      <c r="T65" s="1161"/>
      <c r="U65" s="1161"/>
      <c r="V65" s="1161"/>
      <c r="W65" s="1162"/>
      <c r="X65" s="239" t="s">
        <v>337</v>
      </c>
      <c r="Y65" s="1160"/>
      <c r="Z65" s="1161"/>
      <c r="AA65" s="1161"/>
      <c r="AB65" s="1161"/>
      <c r="AC65" s="1162"/>
      <c r="AD65" s="240" t="s">
        <v>337</v>
      </c>
      <c r="AE65" s="1160"/>
      <c r="AF65" s="1161"/>
      <c r="AG65" s="1161"/>
      <c r="AH65" s="1161"/>
      <c r="AI65" s="1162"/>
      <c r="AJ65" s="241" t="s">
        <v>37</v>
      </c>
      <c r="AM65" s="58" t="s">
        <v>449</v>
      </c>
      <c r="AU65" s="52"/>
    </row>
    <row r="66" spans="1:52" ht="22.5" customHeight="1" thickBot="1">
      <c r="A66" s="1131"/>
      <c r="B66" s="242" t="s">
        <v>412</v>
      </c>
      <c r="C66" s="245"/>
      <c r="D66" s="245"/>
      <c r="E66" s="245"/>
      <c r="F66" s="245"/>
      <c r="G66" s="245"/>
      <c r="H66" s="245"/>
      <c r="I66" s="245"/>
      <c r="J66" s="245"/>
      <c r="K66" s="245"/>
      <c r="L66" s="222"/>
      <c r="M66" s="222"/>
      <c r="N66" s="222"/>
      <c r="O66" s="222"/>
      <c r="P66" s="222"/>
      <c r="Q66" s="222"/>
      <c r="R66" s="222"/>
      <c r="S66" s="1139" t="str">
        <f>IFERROR(ROUND(S63/S64,),"")</f>
        <v/>
      </c>
      <c r="T66" s="1140"/>
      <c r="U66" s="1140"/>
      <c r="V66" s="1140"/>
      <c r="W66" s="1141"/>
      <c r="X66" s="239" t="s">
        <v>2</v>
      </c>
      <c r="Y66" s="1139" t="str">
        <f>IFERROR(ROUND(Y63/Y64,),"")</f>
        <v/>
      </c>
      <c r="Z66" s="1140"/>
      <c r="AA66" s="1140"/>
      <c r="AB66" s="1140"/>
      <c r="AC66" s="1141"/>
      <c r="AD66" s="239" t="s">
        <v>2</v>
      </c>
      <c r="AE66" s="1139" t="str">
        <f>IFERROR(ROUND(AE63/AE64,),"")</f>
        <v/>
      </c>
      <c r="AF66" s="1140"/>
      <c r="AG66" s="1140"/>
      <c r="AH66" s="1140"/>
      <c r="AI66" s="1141"/>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131"/>
      <c r="B67" s="1174" t="s">
        <v>268</v>
      </c>
      <c r="C67" s="1175"/>
      <c r="D67" s="1175"/>
      <c r="E67" s="1175"/>
      <c r="F67" s="1175"/>
      <c r="G67" s="1175"/>
      <c r="H67" s="1175"/>
      <c r="I67" s="1175"/>
      <c r="J67" s="1175"/>
      <c r="K67" s="246"/>
      <c r="L67" s="247" t="s">
        <v>218</v>
      </c>
      <c r="M67" s="248"/>
      <c r="N67" s="248"/>
      <c r="O67" s="248"/>
      <c r="P67" s="248"/>
      <c r="Q67" s="248"/>
      <c r="R67" s="248"/>
      <c r="S67" s="1134">
        <f>CEILING(AP67,1)</f>
        <v>0</v>
      </c>
      <c r="T67" s="1135"/>
      <c r="U67" s="1135"/>
      <c r="V67" s="1135"/>
      <c r="W67" s="1135"/>
      <c r="X67" s="249" t="s">
        <v>219</v>
      </c>
      <c r="Y67" s="1171"/>
      <c r="Z67" s="1172"/>
      <c r="AA67" s="1172"/>
      <c r="AB67" s="1172"/>
      <c r="AC67" s="1172"/>
      <c r="AD67" s="1173"/>
      <c r="AE67" s="1167"/>
      <c r="AF67" s="1168"/>
      <c r="AG67" s="1168"/>
      <c r="AH67" s="1168"/>
      <c r="AI67" s="1168"/>
      <c r="AJ67" s="1169"/>
      <c r="AN67" s="67" t="s">
        <v>133</v>
      </c>
      <c r="AO67" s="67" t="s">
        <v>127</v>
      </c>
      <c r="AP67" s="68">
        <f>IFERROR(#REF!/(S65*12),0)</f>
        <v>0</v>
      </c>
      <c r="AQ67" s="69"/>
      <c r="AR67" s="68"/>
      <c r="AS67" s="64"/>
      <c r="AT67" s="70"/>
      <c r="AU67" s="64"/>
      <c r="AV67" s="71" t="s">
        <v>214</v>
      </c>
      <c r="AW67" s="64"/>
      <c r="AX67" s="64"/>
      <c r="AY67" s="64"/>
      <c r="AZ67" s="66"/>
    </row>
    <row r="68" spans="1:52" ht="18" customHeight="1" thickBot="1">
      <c r="A68" s="1131"/>
      <c r="B68" s="1096"/>
      <c r="C68" s="1029"/>
      <c r="D68" s="1029"/>
      <c r="E68" s="1029"/>
      <c r="F68" s="1029"/>
      <c r="G68" s="1029"/>
      <c r="H68" s="1029"/>
      <c r="I68" s="1029"/>
      <c r="J68" s="1029"/>
      <c r="K68" s="250"/>
      <c r="L68" s="243"/>
      <c r="M68" s="251" t="s">
        <v>176</v>
      </c>
      <c r="N68" s="1153">
        <f>T68</f>
        <v>0</v>
      </c>
      <c r="O68" s="1153"/>
      <c r="P68" s="1153"/>
      <c r="Q68" s="251" t="s">
        <v>219</v>
      </c>
      <c r="R68" s="252" t="s">
        <v>220</v>
      </c>
      <c r="S68" s="253" t="s">
        <v>176</v>
      </c>
      <c r="T68" s="1170">
        <f>S65*S67*12</f>
        <v>0</v>
      </c>
      <c r="U68" s="1170"/>
      <c r="V68" s="1170"/>
      <c r="W68" s="254" t="s">
        <v>219</v>
      </c>
      <c r="X68" s="255" t="s">
        <v>220</v>
      </c>
      <c r="Y68" s="1171"/>
      <c r="Z68" s="1172"/>
      <c r="AA68" s="1172"/>
      <c r="AB68" s="1172"/>
      <c r="AC68" s="1172"/>
      <c r="AD68" s="1173"/>
      <c r="AE68" s="1167"/>
      <c r="AF68" s="1168"/>
      <c r="AG68" s="1168"/>
      <c r="AH68" s="1168"/>
      <c r="AI68" s="1168"/>
      <c r="AJ68" s="1169"/>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131"/>
      <c r="B69" s="1096"/>
      <c r="C69" s="1029"/>
      <c r="D69" s="1029"/>
      <c r="E69" s="1029"/>
      <c r="F69" s="1029"/>
      <c r="G69" s="1029"/>
      <c r="H69" s="1029"/>
      <c r="I69" s="1029"/>
      <c r="J69" s="1029"/>
      <c r="K69" s="246"/>
      <c r="L69" s="247" t="s">
        <v>221</v>
      </c>
      <c r="M69" s="248"/>
      <c r="N69" s="248"/>
      <c r="O69" s="248"/>
      <c r="P69" s="248"/>
      <c r="Q69" s="248"/>
      <c r="R69" s="248"/>
      <c r="S69" s="1132" t="e">
        <f>IF((CEILING(AP70,1)-AP70)-2*(CEILING(AQ70,1)-AQ70)&gt;=0,CEILING(AP70,1),CEILING(AP70+AU71/S65/12,1))</f>
        <v>#VALUE!</v>
      </c>
      <c r="T69" s="1133"/>
      <c r="U69" s="1133"/>
      <c r="V69" s="1133"/>
      <c r="W69" s="1133"/>
      <c r="X69" s="256" t="s">
        <v>219</v>
      </c>
      <c r="Y69" s="1132" t="e">
        <f>IF((CEILING(AP70,1)-AP70)-2*(CEILING(AQ70,1)-AQ70)&gt;=0,CEILING(AQ70,1),FLOOR(AQ70,1))</f>
        <v>#VALUE!</v>
      </c>
      <c r="Z69" s="1133"/>
      <c r="AA69" s="1133"/>
      <c r="AB69" s="1133"/>
      <c r="AC69" s="1133"/>
      <c r="AD69" s="256" t="s">
        <v>219</v>
      </c>
      <c r="AE69" s="1154"/>
      <c r="AF69" s="1155"/>
      <c r="AG69" s="1155"/>
      <c r="AH69" s="1155"/>
      <c r="AI69" s="1155"/>
      <c r="AJ69" s="1156"/>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131"/>
      <c r="B70" s="1096"/>
      <c r="C70" s="1029"/>
      <c r="D70" s="1029"/>
      <c r="E70" s="1029"/>
      <c r="F70" s="1029"/>
      <c r="G70" s="1029"/>
      <c r="H70" s="1029"/>
      <c r="I70" s="1029"/>
      <c r="J70" s="1029"/>
      <c r="K70" s="250"/>
      <c r="L70" s="243"/>
      <c r="M70" s="251" t="s">
        <v>176</v>
      </c>
      <c r="N70" s="1153" t="e">
        <f>SUM(T70,Z70)</f>
        <v>#VALUE!</v>
      </c>
      <c r="O70" s="1153"/>
      <c r="P70" s="1153"/>
      <c r="Q70" s="251" t="s">
        <v>219</v>
      </c>
      <c r="R70" s="252" t="s">
        <v>220</v>
      </c>
      <c r="S70" s="257" t="s">
        <v>176</v>
      </c>
      <c r="T70" s="1153" t="e">
        <f>S65*S69*12</f>
        <v>#VALUE!</v>
      </c>
      <c r="U70" s="1153"/>
      <c r="V70" s="1153"/>
      <c r="W70" s="251" t="s">
        <v>219</v>
      </c>
      <c r="X70" s="258" t="s">
        <v>220</v>
      </c>
      <c r="Y70" s="257" t="s">
        <v>176</v>
      </c>
      <c r="Z70" s="1153" t="e">
        <f>Y65*Y69*12</f>
        <v>#VALUE!</v>
      </c>
      <c r="AA70" s="1153"/>
      <c r="AB70" s="1153"/>
      <c r="AC70" s="251" t="s">
        <v>219</v>
      </c>
      <c r="AD70" s="258" t="s">
        <v>220</v>
      </c>
      <c r="AE70" s="1157"/>
      <c r="AF70" s="1158"/>
      <c r="AG70" s="1158"/>
      <c r="AH70" s="1158"/>
      <c r="AI70" s="1158"/>
      <c r="AJ70" s="1159"/>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131"/>
      <c r="B71" s="1096"/>
      <c r="C71" s="1029"/>
      <c r="D71" s="1029"/>
      <c r="E71" s="1029"/>
      <c r="F71" s="1029"/>
      <c r="G71" s="1029"/>
      <c r="H71" s="1029"/>
      <c r="I71" s="1029"/>
      <c r="J71" s="1029"/>
      <c r="K71" s="259"/>
      <c r="L71" s="247" t="s">
        <v>222</v>
      </c>
      <c r="M71" s="248"/>
      <c r="N71" s="248"/>
      <c r="O71" s="248"/>
      <c r="P71" s="248"/>
      <c r="Q71" s="248"/>
      <c r="R71" s="248"/>
      <c r="S71" s="1134" t="e">
        <f>IF((CEILING(AP73,1)-AP73)-2*(CEILING(AQ73,1)-AQ73)&gt;=0,CEILING(AP73,1),CEILING(AP73+(AU73+AU74)/S65/12,1))</f>
        <v>#VALUE!</v>
      </c>
      <c r="T71" s="1135"/>
      <c r="U71" s="1135"/>
      <c r="V71" s="1135"/>
      <c r="W71" s="1135"/>
      <c r="X71" s="249" t="s">
        <v>219</v>
      </c>
      <c r="Y71" s="1134" t="e">
        <f>IF((CEILING(AP73,1)-AP73)-2*(CEILING(AQ73,1)-AQ73)&gt;=0,CEILING(AQ73,1),FLOOR(AQ73,1))</f>
        <v>#VALUE!</v>
      </c>
      <c r="Z71" s="1135"/>
      <c r="AA71" s="1135"/>
      <c r="AB71" s="1135"/>
      <c r="AC71" s="1135"/>
      <c r="AD71" s="249" t="s">
        <v>219</v>
      </c>
      <c r="AE71" s="1135" t="e">
        <f>IF(Y71-2*(CEILING(AR73,1))&gt;=0,CEILING(AR73,1),FLOOR(AR73,1))</f>
        <v>#VALUE!</v>
      </c>
      <c r="AF71" s="1135"/>
      <c r="AG71" s="1135"/>
      <c r="AH71" s="1135"/>
      <c r="AI71" s="1135"/>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96"/>
      <c r="C72" s="1029"/>
      <c r="D72" s="1029"/>
      <c r="E72" s="1029"/>
      <c r="F72" s="1029"/>
      <c r="G72" s="1029"/>
      <c r="H72" s="1029"/>
      <c r="I72" s="1029"/>
      <c r="J72" s="1029"/>
      <c r="K72" s="250"/>
      <c r="L72" s="245"/>
      <c r="M72" s="254" t="s">
        <v>176</v>
      </c>
      <c r="N72" s="1170" t="e">
        <f>SUM(T72,Z72,AF72)</f>
        <v>#VALUE!</v>
      </c>
      <c r="O72" s="1170"/>
      <c r="P72" s="1170"/>
      <c r="Q72" s="254" t="s">
        <v>219</v>
      </c>
      <c r="R72" s="262" t="s">
        <v>220</v>
      </c>
      <c r="S72" s="253" t="s">
        <v>176</v>
      </c>
      <c r="T72" s="1170" t="e">
        <f>S65*S71*12</f>
        <v>#VALUE!</v>
      </c>
      <c r="U72" s="1170"/>
      <c r="V72" s="1170"/>
      <c r="W72" s="254" t="s">
        <v>219</v>
      </c>
      <c r="X72" s="258" t="s">
        <v>220</v>
      </c>
      <c r="Y72" s="253" t="s">
        <v>176</v>
      </c>
      <c r="Z72" s="1170" t="e">
        <f>Y65*Y71*12</f>
        <v>#VALUE!</v>
      </c>
      <c r="AA72" s="1170"/>
      <c r="AB72" s="1170"/>
      <c r="AC72" s="254" t="s">
        <v>219</v>
      </c>
      <c r="AD72" s="258" t="s">
        <v>220</v>
      </c>
      <c r="AE72" s="254" t="s">
        <v>176</v>
      </c>
      <c r="AF72" s="1170" t="e">
        <f>AE65*AE71*12</f>
        <v>#VALUE!</v>
      </c>
      <c r="AG72" s="1170"/>
      <c r="AH72" s="1170"/>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96"/>
      <c r="C73" s="1029"/>
      <c r="D73" s="1029"/>
      <c r="E73" s="1029"/>
      <c r="F73" s="1029"/>
      <c r="G73" s="1029"/>
      <c r="H73" s="1029"/>
      <c r="I73" s="1029"/>
      <c r="J73" s="1029"/>
      <c r="K73" s="259"/>
      <c r="L73" s="247" t="s">
        <v>223</v>
      </c>
      <c r="M73" s="248"/>
      <c r="N73" s="248"/>
      <c r="O73" s="248"/>
      <c r="P73" s="248"/>
      <c r="Q73" s="248"/>
      <c r="R73" s="248"/>
      <c r="S73" s="1176"/>
      <c r="T73" s="1177"/>
      <c r="U73" s="1177"/>
      <c r="V73" s="1177"/>
      <c r="W73" s="1178"/>
      <c r="X73" s="245" t="s">
        <v>219</v>
      </c>
      <c r="Y73" s="1176"/>
      <c r="Z73" s="1177"/>
      <c r="AA73" s="1177"/>
      <c r="AB73" s="1177"/>
      <c r="AC73" s="1178"/>
      <c r="AD73" s="264" t="s">
        <v>219</v>
      </c>
      <c r="AE73" s="1176"/>
      <c r="AF73" s="1177"/>
      <c r="AG73" s="1177"/>
      <c r="AH73" s="1177"/>
      <c r="AI73" s="1178"/>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97"/>
      <c r="C74" s="1098"/>
      <c r="D74" s="1098"/>
      <c r="E74" s="1098"/>
      <c r="F74" s="1098"/>
      <c r="G74" s="1098"/>
      <c r="H74" s="1098"/>
      <c r="I74" s="1029"/>
      <c r="J74" s="1029"/>
      <c r="K74" s="266"/>
      <c r="L74" s="245"/>
      <c r="M74" s="267" t="s">
        <v>176</v>
      </c>
      <c r="N74" s="1179">
        <f>SUM(T74,Z74,AF74)</f>
        <v>0</v>
      </c>
      <c r="O74" s="1179"/>
      <c r="P74" s="1179"/>
      <c r="Q74" s="267" t="s">
        <v>219</v>
      </c>
      <c r="R74" s="268" t="s">
        <v>220</v>
      </c>
      <c r="S74" s="269" t="s">
        <v>176</v>
      </c>
      <c r="T74" s="1179">
        <f>S65*S73*12</f>
        <v>0</v>
      </c>
      <c r="U74" s="1179"/>
      <c r="V74" s="1179"/>
      <c r="W74" s="267" t="s">
        <v>219</v>
      </c>
      <c r="X74" s="270" t="s">
        <v>220</v>
      </c>
      <c r="Y74" s="267" t="s">
        <v>176</v>
      </c>
      <c r="Z74" s="1179">
        <f>Y65*Y73*12</f>
        <v>0</v>
      </c>
      <c r="AA74" s="1179"/>
      <c r="AB74" s="1179"/>
      <c r="AC74" s="267" t="s">
        <v>219</v>
      </c>
      <c r="AD74" s="270" t="s">
        <v>220</v>
      </c>
      <c r="AE74" s="267" t="s">
        <v>176</v>
      </c>
      <c r="AF74" s="1179">
        <f>AE65*AE73*12</f>
        <v>0</v>
      </c>
      <c r="AG74" s="1179"/>
      <c r="AH74" s="1179"/>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88"/>
      <c r="Y75" s="1189"/>
      <c r="Z75" s="276" t="s">
        <v>74</v>
      </c>
      <c r="AA75" s="277"/>
      <c r="AB75" s="277"/>
      <c r="AC75" s="1190"/>
      <c r="AD75" s="1190"/>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91" t="s">
        <v>251</v>
      </c>
      <c r="E79" s="1191"/>
      <c r="F79" s="1191"/>
      <c r="G79" s="1191"/>
      <c r="H79" s="1191"/>
      <c r="I79" s="1191"/>
      <c r="J79" s="1191"/>
      <c r="K79" s="1191"/>
      <c r="L79" s="1191"/>
      <c r="M79" s="1191"/>
      <c r="N79" s="1191"/>
      <c r="O79" s="1191"/>
      <c r="P79" s="1191"/>
      <c r="Q79" s="1191"/>
      <c r="R79" s="1191"/>
      <c r="S79" s="1191"/>
      <c r="T79" s="1191"/>
      <c r="U79" s="1191"/>
      <c r="V79" s="1191"/>
      <c r="W79" s="1191"/>
      <c r="X79" s="1191"/>
      <c r="Y79" s="1191"/>
      <c r="Z79" s="1191"/>
      <c r="AA79" s="1191"/>
      <c r="AB79" s="1191"/>
      <c r="AC79" s="1191"/>
      <c r="AD79" s="1191"/>
      <c r="AE79" s="1191"/>
      <c r="AF79" s="1191"/>
      <c r="AG79" s="1191"/>
      <c r="AH79" s="1191"/>
      <c r="AI79" s="1191"/>
      <c r="AJ79" s="285"/>
      <c r="AL79" s="112"/>
      <c r="AM79" s="113"/>
      <c r="AN79" s="114"/>
      <c r="AO79" s="114"/>
      <c r="AP79" s="114"/>
      <c r="AQ79" s="114"/>
      <c r="AR79" s="115"/>
      <c r="AT79" s="51"/>
    </row>
    <row r="80" spans="1:52" s="49" customFormat="1" ht="18" customHeight="1" thickBot="1">
      <c r="A80" s="290"/>
      <c r="B80" s="291"/>
      <c r="C80" s="292"/>
      <c r="D80" s="293" t="s">
        <v>61</v>
      </c>
      <c r="E80" s="294"/>
      <c r="F80" s="1193"/>
      <c r="G80" s="1193"/>
      <c r="H80" s="1193"/>
      <c r="I80" s="1193"/>
      <c r="J80" s="1193"/>
      <c r="K80" s="1193"/>
      <c r="L80" s="1193"/>
      <c r="M80" s="1193"/>
      <c r="N80" s="1193"/>
      <c r="O80" s="1193"/>
      <c r="P80" s="1193"/>
      <c r="Q80" s="1193"/>
      <c r="R80" s="1193"/>
      <c r="S80" s="1193"/>
      <c r="T80" s="1193"/>
      <c r="U80" s="1193"/>
      <c r="V80" s="1193"/>
      <c r="W80" s="1193"/>
      <c r="X80" s="1193"/>
      <c r="Y80" s="1193"/>
      <c r="Z80" s="1193"/>
      <c r="AA80" s="1193"/>
      <c r="AB80" s="1193"/>
      <c r="AC80" s="1193"/>
      <c r="AD80" s="1193"/>
      <c r="AE80" s="1193"/>
      <c r="AF80" s="1193"/>
      <c r="AG80" s="1193"/>
      <c r="AH80" s="1193"/>
      <c r="AI80" s="119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58"/>
      <c r="Q81" s="958"/>
      <c r="R81" s="214" t="s">
        <v>12</v>
      </c>
      <c r="S81" s="958"/>
      <c r="T81" s="958"/>
      <c r="U81" s="214" t="s">
        <v>13</v>
      </c>
      <c r="V81" s="984" t="s">
        <v>14</v>
      </c>
      <c r="W81" s="984"/>
      <c r="X81" s="214" t="s">
        <v>33</v>
      </c>
      <c r="Y81" s="214"/>
      <c r="Z81" s="958"/>
      <c r="AA81" s="958"/>
      <c r="AB81" s="214" t="s">
        <v>12</v>
      </c>
      <c r="AC81" s="958"/>
      <c r="AD81" s="958"/>
      <c r="AE81" s="214" t="s">
        <v>13</v>
      </c>
      <c r="AF81" s="214" t="s">
        <v>162</v>
      </c>
      <c r="AG81" s="214" t="str">
        <f>IF(P81&gt;=1,(Z81*12+AC81)-(P81*12+S81)+1,"")</f>
        <v/>
      </c>
      <c r="AH81" s="984" t="s">
        <v>163</v>
      </c>
      <c r="AI81" s="984"/>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85" t="s">
        <v>393</v>
      </c>
      <c r="C84" s="1185"/>
      <c r="D84" s="1185"/>
      <c r="E84" s="1185"/>
      <c r="F84" s="1185"/>
      <c r="G84" s="1185"/>
      <c r="H84" s="1185"/>
      <c r="I84" s="1185"/>
      <c r="J84" s="1185"/>
      <c r="K84" s="1185"/>
      <c r="L84" s="1185"/>
      <c r="M84" s="1185"/>
      <c r="N84" s="1185"/>
      <c r="O84" s="1185"/>
      <c r="P84" s="1185"/>
      <c r="Q84" s="1185"/>
      <c r="R84" s="1185"/>
      <c r="S84" s="1185"/>
      <c r="T84" s="1185"/>
      <c r="U84" s="1185"/>
      <c r="V84" s="1185"/>
      <c r="W84" s="1185"/>
      <c r="X84" s="1185"/>
      <c r="Y84" s="1185"/>
      <c r="Z84" s="1185"/>
      <c r="AA84" s="1185"/>
      <c r="AB84" s="1185"/>
      <c r="AC84" s="1185"/>
      <c r="AD84" s="1185"/>
      <c r="AE84" s="1185"/>
      <c r="AF84" s="1185"/>
      <c r="AG84" s="1185"/>
      <c r="AH84" s="1185"/>
      <c r="AI84" s="1185"/>
      <c r="AJ84" s="1185"/>
    </row>
    <row r="85" spans="1:52" s="49" customFormat="1" ht="33.75" customHeight="1">
      <c r="A85" s="302" t="s">
        <v>91</v>
      </c>
      <c r="B85" s="983" t="s">
        <v>394</v>
      </c>
      <c r="C85" s="983"/>
      <c r="D85" s="983"/>
      <c r="E85" s="983"/>
      <c r="F85" s="983"/>
      <c r="G85" s="983"/>
      <c r="H85" s="983"/>
      <c r="I85" s="983"/>
      <c r="J85" s="983"/>
      <c r="K85" s="983"/>
      <c r="L85" s="983"/>
      <c r="M85" s="983"/>
      <c r="N85" s="983"/>
      <c r="O85" s="983"/>
      <c r="P85" s="983"/>
      <c r="Q85" s="983"/>
      <c r="R85" s="983"/>
      <c r="S85" s="983"/>
      <c r="T85" s="983"/>
      <c r="U85" s="983"/>
      <c r="V85" s="983"/>
      <c r="W85" s="983"/>
      <c r="X85" s="983"/>
      <c r="Y85" s="983"/>
      <c r="Z85" s="983"/>
      <c r="AA85" s="983"/>
      <c r="AB85" s="983"/>
      <c r="AC85" s="983"/>
      <c r="AD85" s="983"/>
      <c r="AE85" s="983"/>
      <c r="AF85" s="983"/>
      <c r="AG85" s="983"/>
      <c r="AH85" s="983"/>
      <c r="AI85" s="983"/>
      <c r="AJ85" s="983"/>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85"/>
      <c r="O87" s="985"/>
      <c r="P87" s="985"/>
      <c r="Q87" s="985"/>
      <c r="R87" s="985"/>
      <c r="S87" s="985"/>
      <c r="T87" s="985"/>
      <c r="U87" s="985"/>
      <c r="V87" s="985"/>
      <c r="W87" s="985"/>
      <c r="X87" s="985"/>
      <c r="Y87" s="985"/>
      <c r="Z87" s="569"/>
      <c r="AA87" s="569"/>
      <c r="AB87" s="569"/>
      <c r="AC87" s="569"/>
      <c r="AD87" s="569"/>
      <c r="AE87" s="569"/>
      <c r="AF87" s="569"/>
      <c r="AG87" s="574"/>
      <c r="AH87" s="574"/>
      <c r="AI87" s="571"/>
      <c r="AJ87" s="572"/>
      <c r="AK87" s="47"/>
      <c r="AT87" s="52"/>
    </row>
    <row r="88" spans="1:52" ht="22.5" customHeight="1">
      <c r="A88" s="782" t="s">
        <v>475</v>
      </c>
      <c r="B88" s="1186" t="s">
        <v>474</v>
      </c>
      <c r="C88" s="1187"/>
      <c r="D88" s="1187"/>
      <c r="E88" s="1187"/>
      <c r="F88" s="1187"/>
      <c r="G88" s="1187"/>
      <c r="H88" s="1187"/>
      <c r="I88" s="1187"/>
      <c r="J88" s="1187"/>
      <c r="K88" s="1187"/>
      <c r="L88" s="1187"/>
      <c r="M88" s="1187"/>
      <c r="N88" s="1187"/>
      <c r="O88" s="1187"/>
      <c r="P88" s="1187"/>
      <c r="Q88" s="1187"/>
      <c r="R88" s="1187"/>
      <c r="S88" s="1187"/>
      <c r="T88" s="1187"/>
      <c r="U88" s="1187"/>
      <c r="V88" s="1187"/>
      <c r="W88" s="1187"/>
      <c r="X88" s="1187"/>
      <c r="Y88" s="1187"/>
      <c r="Z88" s="1187"/>
      <c r="AA88" s="1187"/>
      <c r="AB88" s="1187"/>
      <c r="AC88" s="1187"/>
      <c r="AD88" s="1187"/>
      <c r="AE88" s="1187"/>
      <c r="AF88" s="1187"/>
      <c r="AG88" s="1187"/>
      <c r="AH88" s="1187"/>
      <c r="AI88" s="1187"/>
      <c r="AJ88" s="1187"/>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86" t="s">
        <v>422</v>
      </c>
      <c r="B90" s="986"/>
      <c r="C90" s="986"/>
      <c r="D90" s="986"/>
      <c r="E90" s="986"/>
      <c r="F90" s="986"/>
      <c r="G90" s="986"/>
      <c r="H90" s="986"/>
      <c r="I90" s="986"/>
      <c r="J90" s="986"/>
      <c r="K90" s="986"/>
      <c r="L90" s="986"/>
      <c r="M90" s="986"/>
      <c r="N90" s="986"/>
      <c r="O90" s="986"/>
      <c r="P90" s="986"/>
      <c r="Q90" s="986"/>
      <c r="R90" s="986"/>
      <c r="S90" s="986"/>
      <c r="T90" s="986"/>
      <c r="U90" s="986"/>
      <c r="V90" s="986"/>
      <c r="W90" s="986"/>
      <c r="X90" s="986"/>
      <c r="Y90" s="986"/>
      <c r="Z90" s="986"/>
      <c r="AA90" s="986"/>
      <c r="AB90" s="986" t="s">
        <v>382</v>
      </c>
      <c r="AC90" s="986"/>
      <c r="AD90" s="986"/>
      <c r="AE90" s="986"/>
      <c r="AF90" s="986"/>
      <c r="AG90" s="986"/>
      <c r="AH90" s="986"/>
      <c r="AI90" s="986"/>
      <c r="AJ90" s="986"/>
      <c r="AK90" s="986"/>
      <c r="AL90" s="47"/>
      <c r="AU90" s="52"/>
    </row>
    <row r="91" spans="1:52" ht="17.25" customHeight="1">
      <c r="A91" s="986" t="s">
        <v>502</v>
      </c>
      <c r="B91" s="986"/>
      <c r="C91" s="986"/>
      <c r="D91" s="986"/>
      <c r="E91" s="986"/>
      <c r="F91" s="986"/>
      <c r="G91" s="986"/>
      <c r="H91" s="986"/>
      <c r="I91" s="986"/>
      <c r="J91" s="986"/>
      <c r="K91" s="986"/>
      <c r="L91" s="986"/>
      <c r="M91" s="986"/>
      <c r="N91" s="986"/>
      <c r="O91" s="986"/>
      <c r="P91" s="986"/>
      <c r="Q91" s="986"/>
      <c r="R91" s="986"/>
      <c r="S91" s="986"/>
      <c r="T91" s="986"/>
      <c r="U91" s="986"/>
      <c r="V91" s="986"/>
      <c r="W91" s="986"/>
      <c r="X91" s="986"/>
      <c r="Y91" s="986"/>
      <c r="Z91" s="986"/>
      <c r="AA91" s="986"/>
      <c r="AB91" s="986" t="s">
        <v>395</v>
      </c>
      <c r="AC91" s="986"/>
      <c r="AD91" s="986"/>
      <c r="AE91" s="986"/>
      <c r="AF91" s="986"/>
      <c r="AG91" s="986"/>
      <c r="AH91" s="986"/>
      <c r="AI91" s="986"/>
      <c r="AJ91" s="986"/>
      <c r="AK91" s="986"/>
      <c r="AL91" s="47"/>
      <c r="AU91" s="52"/>
    </row>
    <row r="92" spans="1:52" ht="17.25" customHeight="1" thickBot="1">
      <c r="A92" s="960" t="s">
        <v>479</v>
      </c>
      <c r="B92" s="961"/>
      <c r="C92" s="961"/>
      <c r="D92" s="961"/>
      <c r="E92" s="961"/>
      <c r="F92" s="961"/>
      <c r="G92" s="961"/>
      <c r="H92" s="961"/>
      <c r="I92" s="961"/>
      <c r="J92" s="961"/>
      <c r="K92" s="961"/>
      <c r="L92" s="961"/>
      <c r="M92" s="961"/>
      <c r="N92" s="961"/>
      <c r="O92" s="961"/>
      <c r="P92" s="961"/>
      <c r="Q92" s="961"/>
      <c r="R92" s="961"/>
      <c r="S92" s="961"/>
      <c r="T92" s="961"/>
      <c r="U92" s="961"/>
      <c r="V92" s="961"/>
      <c r="W92" s="961"/>
      <c r="X92" s="961"/>
      <c r="Y92" s="961"/>
      <c r="Z92" s="961"/>
      <c r="AA92" s="962"/>
      <c r="AB92" s="732"/>
      <c r="AC92" s="733"/>
      <c r="AD92" s="733"/>
      <c r="AE92" s="733"/>
      <c r="AF92" s="733"/>
      <c r="AG92" s="733"/>
      <c r="AH92" s="733"/>
      <c r="AI92" s="733"/>
      <c r="AJ92" s="733"/>
      <c r="AK92" s="733"/>
      <c r="AL92" s="47"/>
      <c r="AU92" s="52"/>
    </row>
    <row r="93" spans="1:52" ht="17.25" customHeight="1" thickBot="1">
      <c r="A93" s="781"/>
      <c r="B93" s="963" t="s">
        <v>429</v>
      </c>
      <c r="C93" s="964"/>
      <c r="D93" s="964"/>
      <c r="E93" s="964"/>
      <c r="F93" s="964"/>
      <c r="G93" s="964"/>
      <c r="H93" s="964"/>
      <c r="I93" s="964"/>
      <c r="J93" s="964"/>
      <c r="K93" s="964"/>
      <c r="L93" s="964"/>
      <c r="M93" s="964"/>
      <c r="N93" s="965"/>
      <c r="O93" s="966">
        <f>SUM('別紙様式2-4 個表_ベースアップ'!AI12:AI111)</f>
        <v>3774607</v>
      </c>
      <c r="P93" s="967"/>
      <c r="Q93" s="967"/>
      <c r="R93" s="967"/>
      <c r="S93" s="967"/>
      <c r="T93" s="967"/>
      <c r="U93" s="968"/>
      <c r="V93" s="575" t="s">
        <v>2</v>
      </c>
      <c r="W93" s="576"/>
      <c r="X93" s="577"/>
      <c r="Y93" s="577"/>
      <c r="Z93" s="578"/>
      <c r="AA93" s="579"/>
      <c r="AB93" s="987" t="s">
        <v>204</v>
      </c>
      <c r="AC93" s="988" t="str">
        <f>IF(X94=0,"",IF(X94&gt;=200/3,"○","×"))</f>
        <v>○</v>
      </c>
      <c r="AD93" s="991" t="s">
        <v>409</v>
      </c>
      <c r="AE93" s="733"/>
      <c r="AF93" s="733"/>
      <c r="AG93" s="733"/>
      <c r="AH93" s="733"/>
      <c r="AI93" s="733"/>
      <c r="AJ93" s="733"/>
      <c r="AK93" s="733"/>
      <c r="AL93" s="47"/>
      <c r="AU93" s="52"/>
    </row>
    <row r="94" spans="1:52" ht="17.25" customHeight="1" thickBot="1">
      <c r="A94" s="735"/>
      <c r="B94" s="735"/>
      <c r="C94" s="733"/>
      <c r="D94" s="980" t="s">
        <v>430</v>
      </c>
      <c r="E94" s="981"/>
      <c r="F94" s="981"/>
      <c r="G94" s="981"/>
      <c r="H94" s="981"/>
      <c r="I94" s="981"/>
      <c r="J94" s="981"/>
      <c r="K94" s="981"/>
      <c r="L94" s="981"/>
      <c r="M94" s="981"/>
      <c r="N94" s="981"/>
      <c r="O94" s="969">
        <f>SUM('別紙様式2-4 個表_ベースアップ'!AJ12:AJ111)</f>
        <v>2747615</v>
      </c>
      <c r="P94" s="970"/>
      <c r="Q94" s="970"/>
      <c r="R94" s="970"/>
      <c r="S94" s="970"/>
      <c r="T94" s="970"/>
      <c r="U94" s="971"/>
      <c r="V94" s="580" t="s">
        <v>2</v>
      </c>
      <c r="W94" s="581" t="s">
        <v>44</v>
      </c>
      <c r="X94" s="972">
        <f>IFERROR(O94/O93*100,0)</f>
        <v>72.792081400792185</v>
      </c>
      <c r="Y94" s="973"/>
      <c r="Z94" s="574" t="s">
        <v>45</v>
      </c>
      <c r="AA94" s="582" t="s">
        <v>321</v>
      </c>
      <c r="AB94" s="987"/>
      <c r="AC94" s="989"/>
      <c r="AD94" s="992"/>
      <c r="AE94" s="733"/>
      <c r="AF94" s="733"/>
      <c r="AG94" s="733"/>
      <c r="AH94" s="733"/>
      <c r="AI94" s="733"/>
      <c r="AJ94" s="733"/>
      <c r="AK94" s="733"/>
      <c r="AL94" s="47"/>
      <c r="AU94" s="52"/>
    </row>
    <row r="95" spans="1:52" ht="16.5" customHeight="1" thickBot="1">
      <c r="A95" s="735"/>
      <c r="B95" s="736"/>
      <c r="C95" s="734"/>
      <c r="D95" s="917"/>
      <c r="E95" s="918"/>
      <c r="F95" s="918"/>
      <c r="G95" s="918"/>
      <c r="H95" s="918"/>
      <c r="I95" s="918"/>
      <c r="J95" s="918"/>
      <c r="K95" s="918"/>
      <c r="L95" s="918"/>
      <c r="M95" s="918"/>
      <c r="N95" s="919"/>
      <c r="O95" s="974" t="s">
        <v>322</v>
      </c>
      <c r="P95" s="974"/>
      <c r="Q95" s="975"/>
      <c r="R95" s="976">
        <f>O94/AH99</f>
        <v>457935.83333333331</v>
      </c>
      <c r="S95" s="977"/>
      <c r="T95" s="977"/>
      <c r="U95" s="978"/>
      <c r="V95" s="583" t="s">
        <v>323</v>
      </c>
      <c r="W95" s="581"/>
      <c r="X95" s="979"/>
      <c r="Y95" s="979"/>
      <c r="Z95" s="574"/>
      <c r="AA95" s="582"/>
      <c r="AB95" s="987"/>
      <c r="AC95" s="990"/>
      <c r="AD95" s="992"/>
      <c r="AE95" s="733"/>
      <c r="AF95" s="733"/>
      <c r="AG95" s="733"/>
      <c r="AH95" s="733"/>
      <c r="AI95" s="733"/>
      <c r="AJ95" s="733"/>
      <c r="AK95" s="733"/>
      <c r="AL95" s="47"/>
      <c r="AU95" s="52"/>
    </row>
    <row r="96" spans="1:52" ht="17.25" customHeight="1" thickBot="1">
      <c r="A96" s="735"/>
      <c r="B96" s="963" t="s">
        <v>542</v>
      </c>
      <c r="C96" s="964"/>
      <c r="D96" s="964"/>
      <c r="E96" s="964"/>
      <c r="F96" s="964"/>
      <c r="G96" s="964"/>
      <c r="H96" s="964"/>
      <c r="I96" s="964"/>
      <c r="J96" s="964"/>
      <c r="K96" s="964"/>
      <c r="L96" s="964"/>
      <c r="M96" s="964"/>
      <c r="N96" s="965"/>
      <c r="O96" s="966">
        <f>SUM('別紙様式2-4 個表_ベースアップ'!AK12:AK111)</f>
        <v>823393</v>
      </c>
      <c r="P96" s="967"/>
      <c r="Q96" s="967"/>
      <c r="R96" s="967"/>
      <c r="S96" s="967"/>
      <c r="T96" s="967"/>
      <c r="U96" s="968"/>
      <c r="V96" s="737" t="s">
        <v>2</v>
      </c>
      <c r="W96" s="576"/>
      <c r="X96" s="577"/>
      <c r="Y96" s="577"/>
      <c r="Z96" s="578"/>
      <c r="AA96" s="579"/>
      <c r="AB96" s="987" t="s">
        <v>204</v>
      </c>
      <c r="AC96" s="988" t="str">
        <f>IF(X97=0,"",IF(X97&gt;=200/3,"○","×"))</f>
        <v>○</v>
      </c>
      <c r="AD96" s="992"/>
      <c r="AE96" s="733"/>
      <c r="AF96" s="733"/>
      <c r="AG96" s="733"/>
      <c r="AH96" s="733"/>
      <c r="AI96" s="733"/>
      <c r="AJ96" s="733"/>
      <c r="AK96" s="733"/>
      <c r="AL96" s="47"/>
      <c r="AU96" s="52"/>
    </row>
    <row r="97" spans="1:52" ht="17.25" customHeight="1" thickBot="1">
      <c r="A97" s="735"/>
      <c r="B97" s="735"/>
      <c r="C97" s="733"/>
      <c r="D97" s="980" t="s">
        <v>431</v>
      </c>
      <c r="E97" s="981"/>
      <c r="F97" s="981"/>
      <c r="G97" s="981"/>
      <c r="H97" s="981"/>
      <c r="I97" s="981"/>
      <c r="J97" s="981"/>
      <c r="K97" s="981"/>
      <c r="L97" s="981"/>
      <c r="M97" s="981"/>
      <c r="N97" s="981"/>
      <c r="O97" s="969">
        <f>SUM('別紙様式2-4 個表_ベースアップ'!AL12:AL111)</f>
        <v>563340</v>
      </c>
      <c r="P97" s="970"/>
      <c r="Q97" s="970"/>
      <c r="R97" s="970"/>
      <c r="S97" s="970"/>
      <c r="T97" s="970"/>
      <c r="U97" s="971"/>
      <c r="V97" s="738" t="s">
        <v>2</v>
      </c>
      <c r="W97" s="581" t="s">
        <v>44</v>
      </c>
      <c r="X97" s="972">
        <f>IFERROR(O97/O96*100,0)</f>
        <v>68.416904200059989</v>
      </c>
      <c r="Y97" s="973"/>
      <c r="Z97" s="574" t="s">
        <v>45</v>
      </c>
      <c r="AA97" s="582" t="s">
        <v>321</v>
      </c>
      <c r="AB97" s="987"/>
      <c r="AC97" s="989"/>
      <c r="AD97" s="992"/>
      <c r="AE97" s="733"/>
      <c r="AF97" s="733"/>
      <c r="AG97" s="733"/>
      <c r="AH97" s="733"/>
      <c r="AI97" s="733"/>
      <c r="AJ97" s="733"/>
      <c r="AK97" s="733"/>
      <c r="AL97" s="47"/>
      <c r="AU97" s="52"/>
    </row>
    <row r="98" spans="1:52" ht="16.5" customHeight="1" thickBot="1">
      <c r="A98" s="735"/>
      <c r="B98" s="736"/>
      <c r="C98" s="734"/>
      <c r="D98" s="917"/>
      <c r="E98" s="918"/>
      <c r="F98" s="918"/>
      <c r="G98" s="918"/>
      <c r="H98" s="918"/>
      <c r="I98" s="918"/>
      <c r="J98" s="918"/>
      <c r="K98" s="918"/>
      <c r="L98" s="918"/>
      <c r="M98" s="918"/>
      <c r="N98" s="919"/>
      <c r="O98" s="974" t="s">
        <v>322</v>
      </c>
      <c r="P98" s="974"/>
      <c r="Q98" s="975"/>
      <c r="R98" s="976">
        <f>O97/AH99</f>
        <v>93890</v>
      </c>
      <c r="S98" s="977"/>
      <c r="T98" s="977"/>
      <c r="U98" s="978"/>
      <c r="V98" s="739" t="s">
        <v>323</v>
      </c>
      <c r="W98" s="740"/>
      <c r="X98" s="982"/>
      <c r="Y98" s="982"/>
      <c r="Z98" s="573"/>
      <c r="AA98" s="741"/>
      <c r="AB98" s="987"/>
      <c r="AC98" s="990"/>
      <c r="AD98" s="993"/>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59">
        <v>4</v>
      </c>
      <c r="R99" s="959"/>
      <c r="S99" s="214" t="s">
        <v>12</v>
      </c>
      <c r="T99" s="959">
        <v>10</v>
      </c>
      <c r="U99" s="959"/>
      <c r="V99" s="214" t="s">
        <v>13</v>
      </c>
      <c r="W99" s="984" t="s">
        <v>14</v>
      </c>
      <c r="X99" s="984"/>
      <c r="Y99" s="214" t="s">
        <v>33</v>
      </c>
      <c r="Z99" s="214"/>
      <c r="AA99" s="959">
        <v>5</v>
      </c>
      <c r="AB99" s="959"/>
      <c r="AC99" s="214" t="s">
        <v>12</v>
      </c>
      <c r="AD99" s="959">
        <v>3</v>
      </c>
      <c r="AE99" s="959"/>
      <c r="AF99" s="214" t="s">
        <v>13</v>
      </c>
      <c r="AG99" s="214" t="s">
        <v>162</v>
      </c>
      <c r="AH99" s="214">
        <f>IF(Q99&gt;=1,(AA99*12+AD99)-(Q99*12+T99)+1,"")</f>
        <v>6</v>
      </c>
      <c r="AI99" s="984" t="s">
        <v>163</v>
      </c>
      <c r="AJ99" s="984"/>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85" t="s">
        <v>541</v>
      </c>
      <c r="C102" s="1185"/>
      <c r="D102" s="1185"/>
      <c r="E102" s="1185"/>
      <c r="F102" s="1185"/>
      <c r="G102" s="1185"/>
      <c r="H102" s="1185"/>
      <c r="I102" s="1185"/>
      <c r="J102" s="1185"/>
      <c r="K102" s="1185"/>
      <c r="L102" s="1185"/>
      <c r="M102" s="1185"/>
      <c r="N102" s="1185"/>
      <c r="O102" s="1185"/>
      <c r="P102" s="1185"/>
      <c r="Q102" s="1185"/>
      <c r="R102" s="1185"/>
      <c r="S102" s="1185"/>
      <c r="T102" s="1185"/>
      <c r="U102" s="1185"/>
      <c r="V102" s="1185"/>
      <c r="W102" s="1185"/>
      <c r="X102" s="1185"/>
      <c r="Y102" s="1185"/>
      <c r="Z102" s="1185"/>
      <c r="AA102" s="1185"/>
      <c r="AB102" s="1185"/>
      <c r="AC102" s="1185"/>
      <c r="AD102" s="1185"/>
      <c r="AE102" s="1185"/>
      <c r="AF102" s="1185"/>
      <c r="AG102" s="1185"/>
      <c r="AH102" s="1185"/>
      <c r="AI102" s="1185"/>
      <c r="AJ102" s="1185"/>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20" t="s">
        <v>49</v>
      </c>
      <c r="B107" s="921"/>
      <c r="C107" s="921"/>
      <c r="D107" s="1093"/>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94" t="s">
        <v>46</v>
      </c>
      <c r="B108" s="1095"/>
      <c r="C108" s="1095"/>
      <c r="D108" s="10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96"/>
      <c r="B109" s="1029"/>
      <c r="C109" s="1029"/>
      <c r="D109" s="1029"/>
      <c r="E109" s="324"/>
      <c r="F109" s="322" t="s">
        <v>50</v>
      </c>
      <c r="G109" s="321"/>
      <c r="H109" s="321"/>
      <c r="I109" s="321"/>
      <c r="J109" s="321"/>
      <c r="K109" s="325"/>
      <c r="L109" s="322" t="s">
        <v>169</v>
      </c>
      <c r="M109" s="321"/>
      <c r="N109" s="321"/>
      <c r="O109" s="322"/>
      <c r="P109" s="322"/>
      <c r="Q109" s="326"/>
      <c r="R109" s="327"/>
      <c r="S109" s="322" t="s">
        <v>43</v>
      </c>
      <c r="T109" s="322"/>
      <c r="U109" s="322" t="s">
        <v>44</v>
      </c>
      <c r="V109" s="1192"/>
      <c r="W109" s="1192"/>
      <c r="X109" s="1192"/>
      <c r="Y109" s="1192"/>
      <c r="Z109" s="1192"/>
      <c r="AA109" s="1192"/>
      <c r="AB109" s="1192"/>
      <c r="AC109" s="1192"/>
      <c r="AD109" s="1192"/>
      <c r="AE109" s="1192"/>
      <c r="AF109" s="1192"/>
      <c r="AG109" s="1192"/>
      <c r="AH109" s="1192"/>
      <c r="AI109" s="1192"/>
      <c r="AJ109" s="328" t="s">
        <v>45</v>
      </c>
      <c r="AK109" s="50"/>
    </row>
    <row r="110" spans="1:52" s="49" customFormat="1" ht="18" customHeight="1" thickBot="1">
      <c r="A110" s="1096"/>
      <c r="B110" s="1029"/>
      <c r="C110" s="1029"/>
      <c r="D110" s="1029"/>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96"/>
      <c r="B111" s="1029"/>
      <c r="C111" s="1029"/>
      <c r="D111" s="1029"/>
      <c r="E111" s="1197"/>
      <c r="F111" s="1198"/>
      <c r="G111" s="1198"/>
      <c r="H111" s="1198"/>
      <c r="I111" s="1198"/>
      <c r="J111" s="1198"/>
      <c r="K111" s="1198"/>
      <c r="L111" s="1198"/>
      <c r="M111" s="1198"/>
      <c r="N111" s="1198"/>
      <c r="O111" s="1198"/>
      <c r="P111" s="1198"/>
      <c r="Q111" s="1198"/>
      <c r="R111" s="1198"/>
      <c r="S111" s="1198"/>
      <c r="T111" s="1198"/>
      <c r="U111" s="1198"/>
      <c r="V111" s="1198"/>
      <c r="W111" s="1198"/>
      <c r="X111" s="1198"/>
      <c r="Y111" s="1198"/>
      <c r="Z111" s="1198"/>
      <c r="AA111" s="1198"/>
      <c r="AB111" s="1198"/>
      <c r="AC111" s="1198"/>
      <c r="AD111" s="1198"/>
      <c r="AE111" s="1198"/>
      <c r="AF111" s="1198"/>
      <c r="AG111" s="1198"/>
      <c r="AH111" s="1198"/>
      <c r="AI111" s="1198"/>
      <c r="AJ111" s="1199"/>
      <c r="AK111" s="50"/>
    </row>
    <row r="112" spans="1:52" s="49" customFormat="1" ht="14.25" customHeight="1" thickBot="1">
      <c r="A112" s="1096"/>
      <c r="B112" s="1029"/>
      <c r="C112" s="1029"/>
      <c r="D112" s="1029"/>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97"/>
      <c r="B113" s="1098"/>
      <c r="C113" s="1098"/>
      <c r="D113" s="1098"/>
      <c r="E113" s="334" t="s">
        <v>171</v>
      </c>
      <c r="F113" s="224"/>
      <c r="G113" s="224"/>
      <c r="H113" s="224"/>
      <c r="I113" s="224"/>
      <c r="J113" s="224"/>
      <c r="K113" s="224"/>
      <c r="L113" s="1038" t="s">
        <v>172</v>
      </c>
      <c r="M113" s="1039"/>
      <c r="N113" s="1039"/>
      <c r="O113" s="1099"/>
      <c r="P113" s="1099"/>
      <c r="Q113" s="335" t="s">
        <v>5</v>
      </c>
      <c r="R113" s="1099"/>
      <c r="S113" s="1099"/>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917" t="s">
        <v>451</v>
      </c>
      <c r="B114" s="918"/>
      <c r="C114" s="918"/>
      <c r="D114" s="918"/>
      <c r="E114" s="918"/>
      <c r="F114" s="918"/>
      <c r="G114" s="918"/>
      <c r="H114" s="918"/>
      <c r="I114" s="918"/>
      <c r="J114" s="918"/>
      <c r="K114" s="918"/>
      <c r="L114" s="918"/>
      <c r="M114" s="918"/>
      <c r="N114" s="918"/>
      <c r="O114" s="918"/>
      <c r="P114" s="918"/>
      <c r="Q114" s="918"/>
      <c r="R114" s="918"/>
      <c r="S114" s="918"/>
      <c r="T114" s="918"/>
      <c r="U114" s="918"/>
      <c r="V114" s="918"/>
      <c r="W114" s="918"/>
      <c r="X114" s="918"/>
      <c r="Y114" s="918"/>
      <c r="Z114" s="918"/>
      <c r="AA114" s="918"/>
      <c r="AB114" s="918"/>
      <c r="AC114" s="918"/>
      <c r="AD114" s="918"/>
      <c r="AE114" s="918"/>
      <c r="AF114" s="919"/>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20" t="s">
        <v>139</v>
      </c>
      <c r="B117" s="921"/>
      <c r="C117" s="921"/>
      <c r="D117" s="922"/>
      <c r="E117" s="1100"/>
      <c r="F117" s="1101"/>
      <c r="G117" s="1101"/>
      <c r="H117" s="1101"/>
      <c r="I117" s="1101"/>
      <c r="J117" s="1101"/>
      <c r="K117" s="1101"/>
      <c r="L117" s="1101"/>
      <c r="M117" s="1101"/>
      <c r="N117" s="1101"/>
      <c r="O117" s="1101"/>
      <c r="P117" s="1101"/>
      <c r="Q117" s="1101"/>
      <c r="R117" s="1101"/>
      <c r="S117" s="1101"/>
      <c r="T117" s="1101"/>
      <c r="U117" s="1101"/>
      <c r="V117" s="1101"/>
      <c r="W117" s="1101"/>
      <c r="X117" s="1101"/>
      <c r="Y117" s="1101"/>
      <c r="Z117" s="1101"/>
      <c r="AA117" s="1101"/>
      <c r="AB117" s="1101"/>
      <c r="AC117" s="1101"/>
      <c r="AD117" s="1101"/>
      <c r="AE117" s="1101"/>
      <c r="AF117" s="1101"/>
      <c r="AG117" s="1101"/>
      <c r="AH117" s="1101"/>
      <c r="AI117" s="1101"/>
      <c r="AJ117" s="1102"/>
      <c r="AK117" s="50"/>
    </row>
    <row r="118" spans="1:41" s="49" customFormat="1" ht="16.5" customHeight="1" thickBot="1">
      <c r="A118" s="1094" t="s">
        <v>138</v>
      </c>
      <c r="B118" s="1095"/>
      <c r="C118" s="1095"/>
      <c r="D118" s="1183"/>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97"/>
      <c r="B119" s="1098"/>
      <c r="C119" s="1098"/>
      <c r="D119" s="1184"/>
      <c r="E119" s="314" t="s">
        <v>179</v>
      </c>
      <c r="F119" s="314"/>
      <c r="G119" s="225"/>
      <c r="H119" s="225"/>
      <c r="I119" s="225"/>
      <c r="J119" s="225"/>
      <c r="K119" s="225"/>
      <c r="L119" s="225"/>
      <c r="M119" s="225"/>
      <c r="N119" s="225"/>
      <c r="O119" s="314"/>
      <c r="P119" s="1194"/>
      <c r="Q119" s="1195"/>
      <c r="R119" s="1195"/>
      <c r="S119" s="1195"/>
      <c r="T119" s="1195"/>
      <c r="U119" s="1195"/>
      <c r="V119" s="1195"/>
      <c r="W119" s="1195"/>
      <c r="X119" s="1195"/>
      <c r="Y119" s="1195"/>
      <c r="Z119" s="1195"/>
      <c r="AA119" s="1195"/>
      <c r="AB119" s="1195"/>
      <c r="AC119" s="1195"/>
      <c r="AD119" s="1195"/>
      <c r="AE119" s="1195"/>
      <c r="AF119" s="1195"/>
      <c r="AG119" s="1195"/>
      <c r="AH119" s="1195"/>
      <c r="AI119" s="1195"/>
      <c r="AJ119" s="1196"/>
      <c r="AK119" s="50"/>
    </row>
    <row r="120" spans="1:41" s="49" customFormat="1" ht="24.75" customHeight="1">
      <c r="A120" s="920" t="s">
        <v>49</v>
      </c>
      <c r="B120" s="921"/>
      <c r="C120" s="921"/>
      <c r="D120" s="1093"/>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94" t="s">
        <v>46</v>
      </c>
      <c r="B121" s="1095"/>
      <c r="C121" s="1095"/>
      <c r="D121" s="10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96"/>
      <c r="B122" s="1029"/>
      <c r="C122" s="1029"/>
      <c r="D122" s="1029"/>
      <c r="E122" s="352"/>
      <c r="F122" s="322" t="s">
        <v>50</v>
      </c>
      <c r="G122" s="321"/>
      <c r="H122" s="321"/>
      <c r="I122" s="321"/>
      <c r="J122" s="321"/>
      <c r="K122" s="353"/>
      <c r="L122" s="322" t="s">
        <v>170</v>
      </c>
      <c r="M122" s="321"/>
      <c r="N122" s="321"/>
      <c r="O122" s="322"/>
      <c r="P122" s="322"/>
      <c r="Q122" s="326"/>
      <c r="R122" s="286"/>
      <c r="S122" s="322" t="s">
        <v>43</v>
      </c>
      <c r="T122" s="322"/>
      <c r="U122" s="322" t="s">
        <v>44</v>
      </c>
      <c r="V122" s="929"/>
      <c r="W122" s="929"/>
      <c r="X122" s="929"/>
      <c r="Y122" s="929"/>
      <c r="Z122" s="929"/>
      <c r="AA122" s="929"/>
      <c r="AB122" s="929"/>
      <c r="AC122" s="929"/>
      <c r="AD122" s="929"/>
      <c r="AE122" s="929"/>
      <c r="AF122" s="929"/>
      <c r="AG122" s="929"/>
      <c r="AH122" s="929"/>
      <c r="AI122" s="929"/>
      <c r="AJ122" s="328" t="s">
        <v>45</v>
      </c>
      <c r="AK122" s="50"/>
    </row>
    <row r="123" spans="1:41" s="49" customFormat="1" ht="15.75" customHeight="1" thickBot="1">
      <c r="A123" s="1096"/>
      <c r="B123" s="1029"/>
      <c r="C123" s="1029"/>
      <c r="D123" s="1029"/>
      <c r="E123" s="1103" t="s">
        <v>398</v>
      </c>
      <c r="F123" s="1104"/>
      <c r="G123" s="1104"/>
      <c r="H123" s="1104"/>
      <c r="I123" s="1104"/>
      <c r="J123" s="1104"/>
      <c r="K123" s="1104"/>
      <c r="L123" s="1104"/>
      <c r="M123" s="1104"/>
      <c r="N123" s="1104"/>
      <c r="O123" s="1104"/>
      <c r="P123" s="1104"/>
      <c r="Q123" s="1104"/>
      <c r="R123" s="1104"/>
      <c r="S123" s="1104"/>
      <c r="T123" s="1104"/>
      <c r="U123" s="1104"/>
      <c r="V123" s="1104"/>
      <c r="W123" s="1104"/>
      <c r="X123" s="1104"/>
      <c r="Y123" s="1104"/>
      <c r="Z123" s="1104"/>
      <c r="AA123" s="1104"/>
      <c r="AB123" s="1104"/>
      <c r="AC123" s="1104"/>
      <c r="AD123" s="1104"/>
      <c r="AE123" s="1104"/>
      <c r="AF123" s="1104"/>
      <c r="AG123" s="1104"/>
      <c r="AH123" s="1104"/>
      <c r="AI123" s="1104"/>
      <c r="AJ123" s="1105"/>
      <c r="AK123" s="50"/>
    </row>
    <row r="124" spans="1:41" s="49" customFormat="1" ht="82.5" customHeight="1" thickBot="1">
      <c r="A124" s="1096"/>
      <c r="B124" s="1029"/>
      <c r="C124" s="1029"/>
      <c r="D124" s="1029"/>
      <c r="E124" s="1031"/>
      <c r="F124" s="1032"/>
      <c r="G124" s="1032"/>
      <c r="H124" s="1032"/>
      <c r="I124" s="1032"/>
      <c r="J124" s="1032"/>
      <c r="K124" s="1032"/>
      <c r="L124" s="1032"/>
      <c r="M124" s="1032"/>
      <c r="N124" s="1032"/>
      <c r="O124" s="1032"/>
      <c r="P124" s="1032"/>
      <c r="Q124" s="1032"/>
      <c r="R124" s="1032"/>
      <c r="S124" s="1032"/>
      <c r="T124" s="1032"/>
      <c r="U124" s="1032"/>
      <c r="V124" s="1032"/>
      <c r="W124" s="1032"/>
      <c r="X124" s="1032"/>
      <c r="Y124" s="1032"/>
      <c r="Z124" s="1032"/>
      <c r="AA124" s="1032"/>
      <c r="AB124" s="1032"/>
      <c r="AC124" s="1032"/>
      <c r="AD124" s="1032"/>
      <c r="AE124" s="1032"/>
      <c r="AF124" s="1032"/>
      <c r="AG124" s="1032"/>
      <c r="AH124" s="1032"/>
      <c r="AI124" s="1032"/>
      <c r="AJ124" s="1033"/>
      <c r="AK124" s="50"/>
    </row>
    <row r="125" spans="1:41" s="49" customFormat="1" ht="14.25" thickBot="1">
      <c r="A125" s="1096"/>
      <c r="B125" s="1029"/>
      <c r="C125" s="1029"/>
      <c r="D125" s="1029"/>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97"/>
      <c r="B126" s="1098"/>
      <c r="C126" s="1098"/>
      <c r="D126" s="1098"/>
      <c r="E126" s="334" t="s">
        <v>171</v>
      </c>
      <c r="F126" s="224"/>
      <c r="G126" s="224"/>
      <c r="H126" s="224"/>
      <c r="I126" s="224"/>
      <c r="J126" s="224"/>
      <c r="K126" s="354"/>
      <c r="L126" s="1038" t="s">
        <v>33</v>
      </c>
      <c r="M126" s="1039"/>
      <c r="N126" s="1037"/>
      <c r="O126" s="1037"/>
      <c r="P126" s="335" t="s">
        <v>5</v>
      </c>
      <c r="Q126" s="1037"/>
      <c r="R126" s="1037"/>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917" t="s">
        <v>451</v>
      </c>
      <c r="B127" s="918"/>
      <c r="C127" s="918"/>
      <c r="D127" s="918"/>
      <c r="E127" s="918"/>
      <c r="F127" s="918"/>
      <c r="G127" s="918"/>
      <c r="H127" s="918"/>
      <c r="I127" s="918"/>
      <c r="J127" s="918"/>
      <c r="K127" s="918"/>
      <c r="L127" s="918"/>
      <c r="M127" s="918"/>
      <c r="N127" s="918"/>
      <c r="O127" s="918"/>
      <c r="P127" s="918"/>
      <c r="Q127" s="918"/>
      <c r="R127" s="918"/>
      <c r="S127" s="918"/>
      <c r="T127" s="918"/>
      <c r="U127" s="918"/>
      <c r="V127" s="918"/>
      <c r="W127" s="918"/>
      <c r="X127" s="918"/>
      <c r="Y127" s="918"/>
      <c r="Z127" s="918"/>
      <c r="AA127" s="918"/>
      <c r="AB127" s="918"/>
      <c r="AC127" s="918"/>
      <c r="AD127" s="918"/>
      <c r="AE127" s="918"/>
      <c r="AF127" s="919"/>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80" t="s">
        <v>49</v>
      </c>
      <c r="B130" s="981"/>
      <c r="C130" s="981"/>
      <c r="D130" s="1111"/>
      <c r="E130" s="1040" t="s">
        <v>324</v>
      </c>
      <c r="F130" s="1041"/>
      <c r="G130" s="1041"/>
      <c r="H130" s="1042"/>
      <c r="I130" s="588"/>
      <c r="J130" s="1043" t="s">
        <v>47</v>
      </c>
      <c r="K130" s="1043"/>
      <c r="L130" s="1043"/>
      <c r="M130" s="588"/>
      <c r="N130" s="1044" t="s">
        <v>325</v>
      </c>
      <c r="O130" s="1044"/>
      <c r="P130" s="1044"/>
      <c r="Q130" s="1044"/>
      <c r="R130" s="1044"/>
      <c r="S130" s="1044"/>
      <c r="T130" s="588"/>
      <c r="U130" s="1044" t="s">
        <v>326</v>
      </c>
      <c r="V130" s="1044"/>
      <c r="W130" s="1044"/>
      <c r="X130" s="1044"/>
      <c r="Y130" s="1044"/>
      <c r="Z130" s="1044"/>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917"/>
      <c r="B131" s="918"/>
      <c r="C131" s="918"/>
      <c r="D131" s="919"/>
      <c r="E131" s="1045" t="s">
        <v>43</v>
      </c>
      <c r="F131" s="1046"/>
      <c r="G131" s="1046"/>
      <c r="H131" s="1047"/>
      <c r="I131" s="588"/>
      <c r="J131" s="1043" t="s">
        <v>92</v>
      </c>
      <c r="K131" s="1043"/>
      <c r="L131" s="1043"/>
      <c r="M131" s="588"/>
      <c r="N131" s="1043" t="s">
        <v>327</v>
      </c>
      <c r="O131" s="1043"/>
      <c r="P131" s="1043"/>
      <c r="Q131" s="1043"/>
      <c r="R131" s="1043"/>
      <c r="S131" s="1043"/>
      <c r="T131" s="588"/>
      <c r="U131" s="1048" t="s">
        <v>48</v>
      </c>
      <c r="V131" s="1048"/>
      <c r="W131" s="1048"/>
      <c r="X131" s="1048"/>
      <c r="Y131" s="1048"/>
      <c r="Z131" s="1048"/>
      <c r="AA131" s="673"/>
      <c r="AB131" s="1048" t="s">
        <v>43</v>
      </c>
      <c r="AC131" s="1048"/>
      <c r="AD131" s="1048"/>
      <c r="AE131" s="316" t="s">
        <v>44</v>
      </c>
      <c r="AF131" s="588"/>
      <c r="AG131" s="588"/>
      <c r="AH131" s="588"/>
      <c r="AI131" s="588"/>
      <c r="AJ131" s="590" t="s">
        <v>45</v>
      </c>
      <c r="AK131" s="46"/>
      <c r="AL131" s="46"/>
    </row>
    <row r="132" spans="1:42" s="49" customFormat="1" ht="15.75" customHeight="1">
      <c r="A132" s="980" t="s">
        <v>46</v>
      </c>
      <c r="B132" s="981"/>
      <c r="C132" s="981"/>
      <c r="D132" s="1111"/>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52"/>
      <c r="B133" s="1253"/>
      <c r="C133" s="1253"/>
      <c r="D133" s="1254"/>
      <c r="E133" s="591"/>
      <c r="F133" s="322" t="s">
        <v>50</v>
      </c>
      <c r="G133" s="660"/>
      <c r="H133" s="660"/>
      <c r="I133" s="660"/>
      <c r="J133" s="660"/>
      <c r="K133" s="591"/>
      <c r="L133" s="322" t="s">
        <v>169</v>
      </c>
      <c r="M133" s="660"/>
      <c r="N133" s="660"/>
      <c r="O133" s="322"/>
      <c r="P133" s="322"/>
      <c r="Q133" s="326"/>
      <c r="R133" s="592"/>
      <c r="S133" s="322" t="s">
        <v>43</v>
      </c>
      <c r="T133" s="322"/>
      <c r="U133" s="322" t="s">
        <v>44</v>
      </c>
      <c r="V133" s="951"/>
      <c r="W133" s="951"/>
      <c r="X133" s="951"/>
      <c r="Y133" s="951"/>
      <c r="Z133" s="951"/>
      <c r="AA133" s="951"/>
      <c r="AB133" s="951"/>
      <c r="AC133" s="951"/>
      <c r="AD133" s="951"/>
      <c r="AE133" s="951"/>
      <c r="AF133" s="951"/>
      <c r="AG133" s="951"/>
      <c r="AH133" s="951"/>
      <c r="AI133" s="951"/>
      <c r="AJ133" s="328" t="s">
        <v>45</v>
      </c>
      <c r="AK133" s="46"/>
      <c r="AL133" s="46"/>
    </row>
    <row r="134" spans="1:42" s="49" customFormat="1" ht="15.75" customHeight="1" thickBot="1">
      <c r="A134" s="1252"/>
      <c r="B134" s="1253"/>
      <c r="C134" s="1253"/>
      <c r="D134" s="1254"/>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52"/>
      <c r="B135" s="1253"/>
      <c r="C135" s="1253"/>
      <c r="D135" s="1253"/>
      <c r="E135" s="923" t="s">
        <v>494</v>
      </c>
      <c r="F135" s="924"/>
      <c r="G135" s="924"/>
      <c r="H135" s="924"/>
      <c r="I135" s="924"/>
      <c r="J135" s="924"/>
      <c r="K135" s="924"/>
      <c r="L135" s="924"/>
      <c r="M135" s="924"/>
      <c r="N135" s="924"/>
      <c r="O135" s="924"/>
      <c r="P135" s="924"/>
      <c r="Q135" s="924"/>
      <c r="R135" s="924"/>
      <c r="S135" s="924"/>
      <c r="T135" s="924"/>
      <c r="U135" s="924"/>
      <c r="V135" s="924"/>
      <c r="W135" s="924"/>
      <c r="X135" s="924"/>
      <c r="Y135" s="924"/>
      <c r="Z135" s="924"/>
      <c r="AA135" s="924"/>
      <c r="AB135" s="924"/>
      <c r="AC135" s="924"/>
      <c r="AD135" s="924"/>
      <c r="AE135" s="924"/>
      <c r="AF135" s="924"/>
      <c r="AG135" s="924"/>
      <c r="AH135" s="924"/>
      <c r="AI135" s="924"/>
      <c r="AJ135" s="925"/>
      <c r="AK135" s="50"/>
    </row>
    <row r="136" spans="1:42" s="49" customFormat="1" ht="14.25" thickBot="1">
      <c r="A136" s="1252"/>
      <c r="B136" s="1253"/>
      <c r="C136" s="1253"/>
      <c r="D136" s="1254"/>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917"/>
      <c r="B137" s="918"/>
      <c r="C137" s="918"/>
      <c r="D137" s="919"/>
      <c r="E137" s="731" t="s">
        <v>171</v>
      </c>
      <c r="F137" s="224"/>
      <c r="G137" s="224"/>
      <c r="H137" s="224"/>
      <c r="I137" s="224"/>
      <c r="J137" s="224"/>
      <c r="K137" s="354"/>
      <c r="L137" s="1038" t="s">
        <v>33</v>
      </c>
      <c r="M137" s="1039"/>
      <c r="N137" s="1251">
        <v>4</v>
      </c>
      <c r="O137" s="1251"/>
      <c r="P137" s="710" t="s">
        <v>5</v>
      </c>
      <c r="Q137" s="1251">
        <v>2</v>
      </c>
      <c r="R137" s="125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917" t="s">
        <v>451</v>
      </c>
      <c r="B138" s="918"/>
      <c r="C138" s="918"/>
      <c r="D138" s="918"/>
      <c r="E138" s="918"/>
      <c r="F138" s="918"/>
      <c r="G138" s="918"/>
      <c r="H138" s="918"/>
      <c r="I138" s="918"/>
      <c r="J138" s="918"/>
      <c r="K138" s="918"/>
      <c r="L138" s="918"/>
      <c r="M138" s="918"/>
      <c r="N138" s="918"/>
      <c r="O138" s="918"/>
      <c r="P138" s="918"/>
      <c r="Q138" s="918"/>
      <c r="R138" s="918"/>
      <c r="S138" s="918"/>
      <c r="T138" s="918"/>
      <c r="U138" s="918"/>
      <c r="V138" s="918"/>
      <c r="W138" s="918"/>
      <c r="X138" s="918"/>
      <c r="Y138" s="918"/>
      <c r="Z138" s="918"/>
      <c r="AA138" s="918"/>
      <c r="AB138" s="918"/>
      <c r="AC138" s="918"/>
      <c r="AD138" s="918"/>
      <c r="AE138" s="918"/>
      <c r="AF138" s="919"/>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49" t="s">
        <v>465</v>
      </c>
      <c r="C141" s="1049"/>
      <c r="D141" s="1049"/>
      <c r="E141" s="1049"/>
      <c r="F141" s="1049"/>
      <c r="G141" s="1049"/>
      <c r="H141" s="1049"/>
      <c r="I141" s="1049"/>
      <c r="J141" s="1049"/>
      <c r="K141" s="1049"/>
      <c r="L141" s="1049"/>
      <c r="M141" s="1049"/>
      <c r="N141" s="1049"/>
      <c r="O141" s="1049"/>
      <c r="P141" s="1049"/>
      <c r="Q141" s="1049"/>
      <c r="R141" s="1049"/>
      <c r="S141" s="1049"/>
      <c r="T141" s="1049"/>
      <c r="U141" s="1049"/>
      <c r="V141" s="1049"/>
      <c r="W141" s="1049"/>
      <c r="X141" s="1049"/>
      <c r="Y141" s="1049"/>
      <c r="Z141" s="1049"/>
      <c r="AA141" s="1049"/>
      <c r="AB141" s="1049"/>
      <c r="AC141" s="1049"/>
      <c r="AD141" s="1049"/>
      <c r="AE141" s="1049"/>
      <c r="AF141" s="1049"/>
      <c r="AG141" s="1049"/>
      <c r="AH141" s="1049"/>
      <c r="AI141" s="1049"/>
      <c r="AJ141" s="1049"/>
    </row>
    <row r="142" spans="1:42" s="49" customFormat="1" ht="75" customHeight="1" thickBot="1">
      <c r="A142" s="920" t="s">
        <v>187</v>
      </c>
      <c r="B142" s="921"/>
      <c r="C142" s="921"/>
      <c r="D142" s="922"/>
      <c r="E142" s="930"/>
      <c r="F142" s="931"/>
      <c r="G142" s="931"/>
      <c r="H142" s="931"/>
      <c r="I142" s="931"/>
      <c r="J142" s="931"/>
      <c r="K142" s="931"/>
      <c r="L142" s="931"/>
      <c r="M142" s="931"/>
      <c r="N142" s="931"/>
      <c r="O142" s="931"/>
      <c r="P142" s="931"/>
      <c r="Q142" s="931"/>
      <c r="R142" s="931"/>
      <c r="S142" s="931"/>
      <c r="T142" s="931"/>
      <c r="U142" s="931"/>
      <c r="V142" s="931"/>
      <c r="W142" s="931"/>
      <c r="X142" s="931"/>
      <c r="Y142" s="931"/>
      <c r="Z142" s="931"/>
      <c r="AA142" s="931"/>
      <c r="AB142" s="931"/>
      <c r="AC142" s="931"/>
      <c r="AD142" s="931"/>
      <c r="AE142" s="931"/>
      <c r="AF142" s="931"/>
      <c r="AG142" s="931"/>
      <c r="AH142" s="931"/>
      <c r="AI142" s="931"/>
      <c r="AJ142" s="932"/>
    </row>
    <row r="143" spans="1:42" s="49" customFormat="1" ht="75" customHeight="1" thickBot="1">
      <c r="A143" s="920" t="s">
        <v>253</v>
      </c>
      <c r="B143" s="921"/>
      <c r="C143" s="921"/>
      <c r="D143" s="922"/>
      <c r="E143" s="930"/>
      <c r="F143" s="931"/>
      <c r="G143" s="931"/>
      <c r="H143" s="931"/>
      <c r="I143" s="931"/>
      <c r="J143" s="931"/>
      <c r="K143" s="931"/>
      <c r="L143" s="931"/>
      <c r="M143" s="931"/>
      <c r="N143" s="931"/>
      <c r="O143" s="931"/>
      <c r="P143" s="931"/>
      <c r="Q143" s="931"/>
      <c r="R143" s="931"/>
      <c r="S143" s="931"/>
      <c r="T143" s="931"/>
      <c r="U143" s="931"/>
      <c r="V143" s="931"/>
      <c r="W143" s="931"/>
      <c r="X143" s="931"/>
      <c r="Y143" s="931"/>
      <c r="Z143" s="931"/>
      <c r="AA143" s="931"/>
      <c r="AB143" s="931"/>
      <c r="AC143" s="931"/>
      <c r="AD143" s="931"/>
      <c r="AE143" s="931"/>
      <c r="AF143" s="931"/>
      <c r="AG143" s="931"/>
      <c r="AH143" s="931"/>
      <c r="AI143" s="931"/>
      <c r="AJ143" s="932"/>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917" t="s">
        <v>451</v>
      </c>
      <c r="B153" s="918"/>
      <c r="C153" s="918"/>
      <c r="D153" s="918"/>
      <c r="E153" s="918"/>
      <c r="F153" s="918"/>
      <c r="G153" s="918"/>
      <c r="H153" s="918"/>
      <c r="I153" s="918"/>
      <c r="J153" s="918"/>
      <c r="K153" s="918"/>
      <c r="L153" s="918"/>
      <c r="M153" s="918"/>
      <c r="N153" s="918"/>
      <c r="O153" s="918"/>
      <c r="P153" s="918"/>
      <c r="Q153" s="918"/>
      <c r="R153" s="918"/>
      <c r="S153" s="918"/>
      <c r="T153" s="918"/>
      <c r="U153" s="918"/>
      <c r="V153" s="918"/>
      <c r="W153" s="918"/>
      <c r="X153" s="918"/>
      <c r="Y153" s="918"/>
      <c r="Z153" s="918"/>
      <c r="AA153" s="918"/>
      <c r="AB153" s="918"/>
      <c r="AC153" s="918"/>
      <c r="AD153" s="918"/>
      <c r="AE153" s="918"/>
      <c r="AF153" s="919"/>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34"/>
      <c r="B156" s="392" t="s">
        <v>57</v>
      </c>
      <c r="C156" s="933" t="s">
        <v>241</v>
      </c>
      <c r="D156" s="934"/>
      <c r="E156" s="934"/>
      <c r="F156" s="934"/>
      <c r="G156" s="934"/>
      <c r="H156" s="934"/>
      <c r="I156" s="934"/>
      <c r="J156" s="934"/>
      <c r="K156" s="934"/>
      <c r="L156" s="934"/>
      <c r="M156" s="934"/>
      <c r="N156" s="934"/>
      <c r="O156" s="934"/>
      <c r="P156" s="934"/>
      <c r="Q156" s="934"/>
      <c r="R156" s="934"/>
      <c r="S156" s="934"/>
      <c r="T156" s="934"/>
      <c r="U156" s="934"/>
      <c r="V156" s="934"/>
      <c r="W156" s="934"/>
      <c r="X156" s="934"/>
      <c r="Y156" s="934"/>
      <c r="Z156" s="934"/>
      <c r="AA156" s="934"/>
      <c r="AB156" s="934"/>
      <c r="AC156" s="934"/>
      <c r="AD156" s="934"/>
      <c r="AE156" s="934"/>
      <c r="AF156" s="934"/>
      <c r="AG156" s="934"/>
      <c r="AH156" s="934"/>
      <c r="AI156" s="934"/>
      <c r="AJ156" s="935"/>
      <c r="AK156" s="50"/>
      <c r="AL156" s="123"/>
    </row>
    <row r="157" spans="1:38" s="49" customFormat="1" ht="15" customHeight="1">
      <c r="A157" s="1035"/>
      <c r="B157" s="943"/>
      <c r="C157" s="945" t="s">
        <v>230</v>
      </c>
      <c r="D157" s="946"/>
      <c r="E157" s="946"/>
      <c r="F157" s="946"/>
      <c r="G157" s="946"/>
      <c r="H157" s="946"/>
      <c r="I157" s="946"/>
      <c r="J157" s="947"/>
      <c r="K157" s="948"/>
      <c r="L157" s="949" t="s">
        <v>231</v>
      </c>
      <c r="M157" s="1028" t="s">
        <v>271</v>
      </c>
      <c r="N157" s="1029"/>
      <c r="O157" s="1029"/>
      <c r="P157" s="1029"/>
      <c r="Q157" s="1029"/>
      <c r="R157" s="1029"/>
      <c r="S157" s="1029"/>
      <c r="T157" s="1029"/>
      <c r="U157" s="1029"/>
      <c r="V157" s="1029"/>
      <c r="W157" s="1029"/>
      <c r="X157" s="1029"/>
      <c r="Y157" s="1029"/>
      <c r="Z157" s="1029"/>
      <c r="AA157" s="1029"/>
      <c r="AB157" s="1029"/>
      <c r="AC157" s="1029"/>
      <c r="AD157" s="1029"/>
      <c r="AE157" s="1029"/>
      <c r="AF157" s="1029"/>
      <c r="AG157" s="1029"/>
      <c r="AH157" s="1029"/>
      <c r="AI157" s="1029"/>
      <c r="AJ157" s="1030"/>
      <c r="AK157" s="124"/>
      <c r="AL157" s="125"/>
    </row>
    <row r="158" spans="1:38" s="49" customFormat="1" ht="15" customHeight="1" thickBot="1">
      <c r="A158" s="1035"/>
      <c r="B158" s="944"/>
      <c r="C158" s="945"/>
      <c r="D158" s="946"/>
      <c r="E158" s="946"/>
      <c r="F158" s="946"/>
      <c r="G158" s="946"/>
      <c r="H158" s="946"/>
      <c r="I158" s="946"/>
      <c r="J158" s="947"/>
      <c r="K158" s="948"/>
      <c r="L158" s="949"/>
      <c r="M158" s="1028"/>
      <c r="N158" s="1029"/>
      <c r="O158" s="1029"/>
      <c r="P158" s="1029"/>
      <c r="Q158" s="1029"/>
      <c r="R158" s="1029"/>
      <c r="S158" s="1029"/>
      <c r="T158" s="1029"/>
      <c r="U158" s="1029"/>
      <c r="V158" s="1029"/>
      <c r="W158" s="1029"/>
      <c r="X158" s="1029"/>
      <c r="Y158" s="1029"/>
      <c r="Z158" s="1029"/>
      <c r="AA158" s="1029"/>
      <c r="AB158" s="1029"/>
      <c r="AC158" s="1029"/>
      <c r="AD158" s="1029"/>
      <c r="AE158" s="1029"/>
      <c r="AF158" s="1029"/>
      <c r="AG158" s="1029"/>
      <c r="AH158" s="1029"/>
      <c r="AI158" s="1029"/>
      <c r="AJ158" s="1030"/>
      <c r="AK158" s="124"/>
      <c r="AL158" s="125"/>
    </row>
    <row r="159" spans="1:38" s="49" customFormat="1" ht="75" customHeight="1" thickBot="1">
      <c r="A159" s="1035"/>
      <c r="B159" s="944"/>
      <c r="C159" s="945"/>
      <c r="D159" s="946"/>
      <c r="E159" s="946"/>
      <c r="F159" s="946"/>
      <c r="G159" s="946"/>
      <c r="H159" s="946"/>
      <c r="I159" s="946"/>
      <c r="J159" s="947"/>
      <c r="K159" s="393"/>
      <c r="L159" s="950"/>
      <c r="M159" s="952"/>
      <c r="N159" s="953"/>
      <c r="O159" s="953"/>
      <c r="P159" s="953"/>
      <c r="Q159" s="953"/>
      <c r="R159" s="953"/>
      <c r="S159" s="953"/>
      <c r="T159" s="953"/>
      <c r="U159" s="953"/>
      <c r="V159" s="953"/>
      <c r="W159" s="953"/>
      <c r="X159" s="953"/>
      <c r="Y159" s="953"/>
      <c r="Z159" s="953"/>
      <c r="AA159" s="953"/>
      <c r="AB159" s="953"/>
      <c r="AC159" s="953"/>
      <c r="AD159" s="953"/>
      <c r="AE159" s="953"/>
      <c r="AF159" s="953"/>
      <c r="AG159" s="953"/>
      <c r="AH159" s="953"/>
      <c r="AI159" s="953"/>
      <c r="AJ159" s="954"/>
      <c r="AK159" s="50"/>
      <c r="AL159" s="125"/>
    </row>
    <row r="160" spans="1:38" s="49" customFormat="1" ht="17.25" customHeight="1" thickBot="1">
      <c r="A160" s="1035"/>
      <c r="B160" s="944"/>
      <c r="C160" s="945"/>
      <c r="D160" s="946"/>
      <c r="E160" s="946"/>
      <c r="F160" s="946"/>
      <c r="G160" s="946"/>
      <c r="H160" s="946"/>
      <c r="I160" s="946"/>
      <c r="J160" s="947"/>
      <c r="K160" s="394"/>
      <c r="L160" s="949"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36"/>
      <c r="B161" s="944"/>
      <c r="C161" s="945"/>
      <c r="D161" s="946"/>
      <c r="E161" s="946"/>
      <c r="F161" s="946"/>
      <c r="G161" s="946"/>
      <c r="H161" s="946"/>
      <c r="I161" s="946"/>
      <c r="J161" s="947"/>
      <c r="K161" s="398"/>
      <c r="L161" s="955"/>
      <c r="M161" s="1025"/>
      <c r="N161" s="1026"/>
      <c r="O161" s="1026"/>
      <c r="P161" s="1026"/>
      <c r="Q161" s="1026"/>
      <c r="R161" s="1026"/>
      <c r="S161" s="1026"/>
      <c r="T161" s="1026"/>
      <c r="U161" s="1026"/>
      <c r="V161" s="1026"/>
      <c r="W161" s="1026"/>
      <c r="X161" s="1026"/>
      <c r="Y161" s="1026"/>
      <c r="Z161" s="1026"/>
      <c r="AA161" s="1026"/>
      <c r="AB161" s="1026"/>
      <c r="AC161" s="1026"/>
      <c r="AD161" s="1026"/>
      <c r="AE161" s="1026"/>
      <c r="AF161" s="1026"/>
      <c r="AG161" s="1026"/>
      <c r="AH161" s="1026"/>
      <c r="AI161" s="1026"/>
      <c r="AJ161" s="1027"/>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917" t="s">
        <v>451</v>
      </c>
      <c r="B163" s="918"/>
      <c r="C163" s="918"/>
      <c r="D163" s="918"/>
      <c r="E163" s="918"/>
      <c r="F163" s="918"/>
      <c r="G163" s="918"/>
      <c r="H163" s="918"/>
      <c r="I163" s="918"/>
      <c r="J163" s="918"/>
      <c r="K163" s="918"/>
      <c r="L163" s="918"/>
      <c r="M163" s="918"/>
      <c r="N163" s="918"/>
      <c r="O163" s="918"/>
      <c r="P163" s="918"/>
      <c r="Q163" s="918"/>
      <c r="R163" s="918"/>
      <c r="S163" s="918"/>
      <c r="T163" s="918"/>
      <c r="U163" s="918"/>
      <c r="V163" s="918"/>
      <c r="W163" s="918"/>
      <c r="X163" s="918"/>
      <c r="Y163" s="918"/>
      <c r="Z163" s="918"/>
      <c r="AA163" s="918"/>
      <c r="AB163" s="918"/>
      <c r="AC163" s="918"/>
      <c r="AD163" s="918"/>
      <c r="AE163" s="918"/>
      <c r="AF163" s="919"/>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34"/>
      <c r="B166" s="407" t="s">
        <v>226</v>
      </c>
      <c r="C166" s="939" t="s">
        <v>86</v>
      </c>
      <c r="D166" s="940"/>
      <c r="E166" s="940"/>
      <c r="F166" s="940"/>
      <c r="G166" s="940"/>
      <c r="H166" s="940"/>
      <c r="I166" s="940"/>
      <c r="J166" s="940"/>
      <c r="K166" s="940"/>
      <c r="L166" s="940"/>
      <c r="M166" s="940"/>
      <c r="N166" s="940"/>
      <c r="O166" s="940"/>
      <c r="P166" s="940"/>
      <c r="Q166" s="940"/>
      <c r="R166" s="940"/>
      <c r="S166" s="940"/>
      <c r="T166" s="940"/>
      <c r="U166" s="941"/>
      <c r="V166" s="941"/>
      <c r="W166" s="941"/>
      <c r="X166" s="941"/>
      <c r="Y166" s="941"/>
      <c r="Z166" s="941"/>
      <c r="AA166" s="941"/>
      <c r="AB166" s="941"/>
      <c r="AC166" s="941"/>
      <c r="AD166" s="941"/>
      <c r="AE166" s="941"/>
      <c r="AF166" s="941"/>
      <c r="AG166" s="941"/>
      <c r="AH166" s="941"/>
      <c r="AI166" s="941"/>
      <c r="AJ166" s="942"/>
      <c r="AK166" s="47"/>
      <c r="AL166" s="116"/>
    </row>
    <row r="167" spans="1:52" s="49" customFormat="1" ht="27" customHeight="1">
      <c r="A167" s="1035"/>
      <c r="B167" s="1063"/>
      <c r="C167" s="1060" t="s">
        <v>240</v>
      </c>
      <c r="D167" s="1051"/>
      <c r="E167" s="1051"/>
      <c r="F167" s="1051"/>
      <c r="G167" s="1051"/>
      <c r="H167" s="1051"/>
      <c r="I167" s="1051"/>
      <c r="J167" s="1061"/>
      <c r="K167" s="408"/>
      <c r="L167" s="409" t="s">
        <v>88</v>
      </c>
      <c r="M167" s="926" t="s">
        <v>58</v>
      </c>
      <c r="N167" s="927"/>
      <c r="O167" s="927"/>
      <c r="P167" s="927"/>
      <c r="Q167" s="927"/>
      <c r="R167" s="927"/>
      <c r="S167" s="927"/>
      <c r="T167" s="927"/>
      <c r="U167" s="927"/>
      <c r="V167" s="927"/>
      <c r="W167" s="927"/>
      <c r="X167" s="927"/>
      <c r="Y167" s="927"/>
      <c r="Z167" s="927"/>
      <c r="AA167" s="927"/>
      <c r="AB167" s="927"/>
      <c r="AC167" s="927"/>
      <c r="AD167" s="927"/>
      <c r="AE167" s="927"/>
      <c r="AF167" s="927"/>
      <c r="AG167" s="927"/>
      <c r="AH167" s="927"/>
      <c r="AI167" s="927"/>
      <c r="AJ167" s="928"/>
      <c r="AK167" s="47"/>
      <c r="AL167" s="119"/>
    </row>
    <row r="168" spans="1:52" s="49" customFormat="1" ht="40.5" customHeight="1">
      <c r="A168" s="1035"/>
      <c r="B168" s="944"/>
      <c r="C168" s="945"/>
      <c r="D168" s="946"/>
      <c r="E168" s="946"/>
      <c r="F168" s="946"/>
      <c r="G168" s="946"/>
      <c r="H168" s="946"/>
      <c r="I168" s="946"/>
      <c r="J168" s="947"/>
      <c r="K168" s="410"/>
      <c r="L168" s="411" t="s">
        <v>234</v>
      </c>
      <c r="M168" s="1064" t="s">
        <v>55</v>
      </c>
      <c r="N168" s="1065"/>
      <c r="O168" s="1065"/>
      <c r="P168" s="1065"/>
      <c r="Q168" s="1065"/>
      <c r="R168" s="1065"/>
      <c r="S168" s="1065"/>
      <c r="T168" s="1065"/>
      <c r="U168" s="1065"/>
      <c r="V168" s="1065"/>
      <c r="W168" s="1065"/>
      <c r="X168" s="1065"/>
      <c r="Y168" s="1065"/>
      <c r="Z168" s="1065"/>
      <c r="AA168" s="1065"/>
      <c r="AB168" s="1065"/>
      <c r="AC168" s="1065"/>
      <c r="AD168" s="1065"/>
      <c r="AE168" s="1065"/>
      <c r="AF168" s="1065"/>
      <c r="AG168" s="1065"/>
      <c r="AH168" s="1065"/>
      <c r="AI168" s="1065"/>
      <c r="AJ168" s="1066"/>
      <c r="AK168" s="126"/>
      <c r="AL168" s="127"/>
    </row>
    <row r="169" spans="1:52" s="49" customFormat="1" ht="40.5" customHeight="1">
      <c r="A169" s="1036"/>
      <c r="B169" s="944"/>
      <c r="C169" s="945"/>
      <c r="D169" s="946"/>
      <c r="E169" s="946"/>
      <c r="F169" s="946"/>
      <c r="G169" s="946"/>
      <c r="H169" s="946"/>
      <c r="I169" s="946"/>
      <c r="J169" s="947"/>
      <c r="K169" s="398"/>
      <c r="L169" s="412" t="s">
        <v>233</v>
      </c>
      <c r="M169" s="1067" t="s">
        <v>59</v>
      </c>
      <c r="N169" s="957"/>
      <c r="O169" s="957"/>
      <c r="P169" s="957"/>
      <c r="Q169" s="957"/>
      <c r="R169" s="957"/>
      <c r="S169" s="957"/>
      <c r="T169" s="957"/>
      <c r="U169" s="957"/>
      <c r="V169" s="957"/>
      <c r="W169" s="957"/>
      <c r="X169" s="957"/>
      <c r="Y169" s="957"/>
      <c r="Z169" s="957"/>
      <c r="AA169" s="957"/>
      <c r="AB169" s="957"/>
      <c r="AC169" s="957"/>
      <c r="AD169" s="957"/>
      <c r="AE169" s="957"/>
      <c r="AF169" s="957"/>
      <c r="AG169" s="957"/>
      <c r="AH169" s="957"/>
      <c r="AI169" s="957"/>
      <c r="AJ169" s="1068"/>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917" t="s">
        <v>451</v>
      </c>
      <c r="B171" s="918"/>
      <c r="C171" s="918"/>
      <c r="D171" s="918"/>
      <c r="E171" s="918"/>
      <c r="F171" s="918"/>
      <c r="G171" s="918"/>
      <c r="H171" s="918"/>
      <c r="I171" s="918"/>
      <c r="J171" s="918"/>
      <c r="K171" s="918"/>
      <c r="L171" s="918"/>
      <c r="M171" s="918"/>
      <c r="N171" s="918"/>
      <c r="O171" s="918"/>
      <c r="P171" s="918"/>
      <c r="Q171" s="918"/>
      <c r="R171" s="918"/>
      <c r="S171" s="918"/>
      <c r="T171" s="918"/>
      <c r="U171" s="918"/>
      <c r="V171" s="918"/>
      <c r="W171" s="918"/>
      <c r="X171" s="918"/>
      <c r="Y171" s="918"/>
      <c r="Z171" s="918"/>
      <c r="AA171" s="918"/>
      <c r="AB171" s="918"/>
      <c r="AC171" s="918"/>
      <c r="AD171" s="918"/>
      <c r="AE171" s="918"/>
      <c r="AF171" s="919"/>
      <c r="AG171" s="774"/>
      <c r="AH171" s="775" t="s">
        <v>124</v>
      </c>
      <c r="AI171" s="774"/>
      <c r="AJ171" s="777"/>
      <c r="AK171" s="216"/>
    </row>
    <row r="172" spans="1:52" s="49" customFormat="1" ht="28.5" customHeight="1">
      <c r="A172" s="1069" t="s">
        <v>137</v>
      </c>
      <c r="B172" s="1069"/>
      <c r="C172" s="1069"/>
      <c r="D172" s="1069"/>
      <c r="E172" s="1069"/>
      <c r="F172" s="1069"/>
      <c r="G172" s="1069"/>
      <c r="H172" s="1069"/>
      <c r="I172" s="1069"/>
      <c r="J172" s="1069"/>
      <c r="K172" s="1069"/>
      <c r="L172" s="1069"/>
      <c r="M172" s="1069"/>
      <c r="N172" s="1069"/>
      <c r="O172" s="1069"/>
      <c r="P172" s="1069"/>
      <c r="Q172" s="1069"/>
      <c r="R172" s="1069"/>
      <c r="S172" s="1069"/>
      <c r="T172" s="1069"/>
      <c r="U172" s="1069"/>
      <c r="V172" s="1069"/>
      <c r="W172" s="1069"/>
      <c r="X172" s="1069"/>
      <c r="Y172" s="1069"/>
      <c r="Z172" s="1069"/>
      <c r="AA172" s="1069"/>
      <c r="AB172" s="1069"/>
      <c r="AC172" s="1069"/>
      <c r="AD172" s="1069"/>
      <c r="AE172" s="1069"/>
      <c r="AF172" s="1069"/>
      <c r="AG172" s="1069"/>
      <c r="AH172" s="1069"/>
      <c r="AI172" s="1069"/>
      <c r="AJ172" s="1069"/>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432</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36" t="s">
        <v>338</v>
      </c>
      <c r="B176" s="937"/>
      <c r="C176" s="937"/>
      <c r="D176" s="937"/>
      <c r="E176" s="937"/>
      <c r="F176" s="937"/>
      <c r="G176" s="937"/>
      <c r="H176" s="937"/>
      <c r="I176" s="937"/>
      <c r="J176" s="937"/>
      <c r="K176" s="937"/>
      <c r="L176" s="937"/>
      <c r="M176" s="937"/>
      <c r="N176" s="937"/>
      <c r="O176" s="937"/>
      <c r="P176" s="937"/>
      <c r="Q176" s="937"/>
      <c r="R176" s="937"/>
      <c r="S176" s="937"/>
      <c r="T176" s="937"/>
      <c r="U176" s="937"/>
      <c r="V176" s="937"/>
      <c r="W176" s="937"/>
      <c r="X176" s="937"/>
      <c r="Y176" s="937"/>
      <c r="Z176" s="937"/>
      <c r="AA176" s="937"/>
      <c r="AB176" s="937"/>
      <c r="AC176" s="937"/>
      <c r="AD176" s="937"/>
      <c r="AE176" s="937"/>
      <c r="AF176" s="937"/>
      <c r="AG176" s="937"/>
      <c r="AH176" s="937"/>
      <c r="AI176" s="937"/>
      <c r="AJ176" s="938"/>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74" t="s">
        <v>309</v>
      </c>
      <c r="B178" s="1075"/>
      <c r="C178" s="1075"/>
      <c r="D178" s="1076"/>
      <c r="E178" s="1077" t="s">
        <v>56</v>
      </c>
      <c r="F178" s="1078"/>
      <c r="G178" s="1078"/>
      <c r="H178" s="1078"/>
      <c r="I178" s="1078"/>
      <c r="J178" s="1078"/>
      <c r="K178" s="1078"/>
      <c r="L178" s="1078"/>
      <c r="M178" s="1078"/>
      <c r="N178" s="1078"/>
      <c r="O178" s="1078"/>
      <c r="P178" s="1078"/>
      <c r="Q178" s="1078"/>
      <c r="R178" s="1078"/>
      <c r="S178" s="1078"/>
      <c r="T178" s="1078"/>
      <c r="U178" s="1078"/>
      <c r="V178" s="1078"/>
      <c r="W178" s="1078"/>
      <c r="X178" s="1078"/>
      <c r="Y178" s="1078"/>
      <c r="Z178" s="1078"/>
      <c r="AA178" s="1078"/>
      <c r="AB178" s="1078"/>
      <c r="AC178" s="1078"/>
      <c r="AD178" s="1078"/>
      <c r="AE178" s="1078"/>
      <c r="AF178" s="1078"/>
      <c r="AG178" s="1078"/>
      <c r="AH178" s="1078"/>
      <c r="AI178" s="1078"/>
      <c r="AJ178" s="107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50" t="s">
        <v>299</v>
      </c>
      <c r="B179" s="1051"/>
      <c r="C179" s="1051"/>
      <c r="D179" s="1052"/>
      <c r="E179" s="786"/>
      <c r="F179" s="1072" t="s">
        <v>279</v>
      </c>
      <c r="G179" s="1072"/>
      <c r="H179" s="1072"/>
      <c r="I179" s="1072"/>
      <c r="J179" s="1072"/>
      <c r="K179" s="1072"/>
      <c r="L179" s="1072"/>
      <c r="M179" s="1072"/>
      <c r="N179" s="1072"/>
      <c r="O179" s="1072"/>
      <c r="P179" s="1072"/>
      <c r="Q179" s="1072"/>
      <c r="R179" s="1072"/>
      <c r="S179" s="1072"/>
      <c r="T179" s="1072"/>
      <c r="U179" s="1072"/>
      <c r="V179" s="1072"/>
      <c r="W179" s="1072"/>
      <c r="X179" s="1072"/>
      <c r="Y179" s="1072"/>
      <c r="Z179" s="1072"/>
      <c r="AA179" s="1072"/>
      <c r="AB179" s="1072"/>
      <c r="AC179" s="1072"/>
      <c r="AD179" s="1072"/>
      <c r="AE179" s="1072"/>
      <c r="AF179" s="1072"/>
      <c r="AG179" s="1072"/>
      <c r="AH179" s="1072"/>
      <c r="AI179" s="1072"/>
      <c r="AJ179" s="1073"/>
      <c r="AK179" s="128"/>
    </row>
    <row r="180" spans="1:52" s="129" customFormat="1" ht="13.5" customHeight="1">
      <c r="A180" s="1053"/>
      <c r="B180" s="946"/>
      <c r="C180" s="946"/>
      <c r="D180" s="1054"/>
      <c r="E180" s="787"/>
      <c r="F180" s="1071" t="s">
        <v>280</v>
      </c>
      <c r="G180" s="1071"/>
      <c r="H180" s="1071"/>
      <c r="I180" s="1071"/>
      <c r="J180" s="1071"/>
      <c r="K180" s="1071"/>
      <c r="L180" s="1071"/>
      <c r="M180" s="1071"/>
      <c r="N180" s="1071"/>
      <c r="O180" s="1071"/>
      <c r="P180" s="1071"/>
      <c r="Q180" s="1071"/>
      <c r="R180" s="1071"/>
      <c r="S180" s="1071"/>
      <c r="T180" s="1071"/>
      <c r="U180" s="1071"/>
      <c r="V180" s="1071"/>
      <c r="W180" s="1071"/>
      <c r="X180" s="1071"/>
      <c r="Y180" s="1071"/>
      <c r="Z180" s="1071"/>
      <c r="AA180" s="1071"/>
      <c r="AB180" s="1071"/>
      <c r="AC180" s="1071"/>
      <c r="AD180" s="1071"/>
      <c r="AE180" s="1071"/>
      <c r="AF180" s="1071"/>
      <c r="AG180" s="1071"/>
      <c r="AH180" s="1071"/>
      <c r="AI180" s="1071"/>
      <c r="AJ180" s="419"/>
      <c r="AK180" s="128"/>
    </row>
    <row r="181" spans="1:52" s="129" customFormat="1" ht="13.5" customHeight="1">
      <c r="A181" s="1053"/>
      <c r="B181" s="946"/>
      <c r="C181" s="946"/>
      <c r="D181" s="1054"/>
      <c r="E181" s="787"/>
      <c r="F181" s="1071" t="s">
        <v>305</v>
      </c>
      <c r="G181" s="1071"/>
      <c r="H181" s="1071"/>
      <c r="I181" s="1071"/>
      <c r="J181" s="1071"/>
      <c r="K181" s="1071"/>
      <c r="L181" s="1071"/>
      <c r="M181" s="1071"/>
      <c r="N181" s="1071"/>
      <c r="O181" s="1071"/>
      <c r="P181" s="1071"/>
      <c r="Q181" s="1071"/>
      <c r="R181" s="1071"/>
      <c r="S181" s="1071"/>
      <c r="T181" s="1071"/>
      <c r="U181" s="1071"/>
      <c r="V181" s="1071"/>
      <c r="W181" s="1071"/>
      <c r="X181" s="1071"/>
      <c r="Y181" s="1071"/>
      <c r="Z181" s="1071"/>
      <c r="AA181" s="1071"/>
      <c r="AB181" s="1071"/>
      <c r="AC181" s="1071"/>
      <c r="AD181" s="1071"/>
      <c r="AE181" s="1071"/>
      <c r="AF181" s="1071"/>
      <c r="AG181" s="1071"/>
      <c r="AH181" s="1071"/>
      <c r="AI181" s="1071"/>
      <c r="AJ181" s="419"/>
      <c r="AK181" s="128"/>
    </row>
    <row r="182" spans="1:52" s="129" customFormat="1" ht="13.5" customHeight="1">
      <c r="A182" s="1055"/>
      <c r="B182" s="941"/>
      <c r="C182" s="941"/>
      <c r="D182" s="1056"/>
      <c r="E182" s="788"/>
      <c r="F182" s="1062" t="s">
        <v>306</v>
      </c>
      <c r="G182" s="1062"/>
      <c r="H182" s="1062"/>
      <c r="I182" s="1062"/>
      <c r="J182" s="1062"/>
      <c r="K182" s="1062"/>
      <c r="L182" s="1062"/>
      <c r="M182" s="1062"/>
      <c r="N182" s="1062"/>
      <c r="O182" s="1062"/>
      <c r="P182" s="1062"/>
      <c r="Q182" s="1062"/>
      <c r="R182" s="1062"/>
      <c r="S182" s="1062"/>
      <c r="T182" s="1062"/>
      <c r="U182" s="1062"/>
      <c r="V182" s="1062"/>
      <c r="W182" s="1062"/>
      <c r="X182" s="1062"/>
      <c r="Y182" s="1062"/>
      <c r="Z182" s="1062"/>
      <c r="AA182" s="1062"/>
      <c r="AB182" s="1062"/>
      <c r="AC182" s="1062"/>
      <c r="AD182" s="1062"/>
      <c r="AE182" s="1062"/>
      <c r="AF182" s="1062"/>
      <c r="AG182" s="1062"/>
      <c r="AH182" s="1062"/>
      <c r="AI182" s="1062"/>
      <c r="AJ182" s="550"/>
      <c r="AK182" s="128"/>
    </row>
    <row r="183" spans="1:52" s="129" customFormat="1" ht="24.75" customHeight="1">
      <c r="A183" s="1050" t="s">
        <v>300</v>
      </c>
      <c r="B183" s="1051"/>
      <c r="C183" s="1051"/>
      <c r="D183" s="1052"/>
      <c r="E183" s="789"/>
      <c r="F183" s="1106" t="s">
        <v>281</v>
      </c>
      <c r="G183" s="1106"/>
      <c r="H183" s="1106"/>
      <c r="I183" s="1106"/>
      <c r="J183" s="1106"/>
      <c r="K183" s="1106"/>
      <c r="L183" s="1106"/>
      <c r="M183" s="1106"/>
      <c r="N183" s="1106"/>
      <c r="O183" s="1106"/>
      <c r="P183" s="1106"/>
      <c r="Q183" s="1106"/>
      <c r="R183" s="1106"/>
      <c r="S183" s="1106"/>
      <c r="T183" s="1106"/>
      <c r="U183" s="1106"/>
      <c r="V183" s="1106"/>
      <c r="W183" s="1106"/>
      <c r="X183" s="1106"/>
      <c r="Y183" s="1106"/>
      <c r="Z183" s="1106"/>
      <c r="AA183" s="1106"/>
      <c r="AB183" s="1106"/>
      <c r="AC183" s="1106"/>
      <c r="AD183" s="1106"/>
      <c r="AE183" s="1106"/>
      <c r="AF183" s="1106"/>
      <c r="AG183" s="1106"/>
      <c r="AH183" s="1106"/>
      <c r="AI183" s="1106"/>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53"/>
      <c r="B184" s="946"/>
      <c r="C184" s="946"/>
      <c r="D184" s="1054"/>
      <c r="E184" s="790"/>
      <c r="F184" s="1070" t="s">
        <v>282</v>
      </c>
      <c r="G184" s="1070"/>
      <c r="H184" s="1070"/>
      <c r="I184" s="1070"/>
      <c r="J184" s="1070"/>
      <c r="K184" s="1070"/>
      <c r="L184" s="1070"/>
      <c r="M184" s="1070"/>
      <c r="N184" s="1070"/>
      <c r="O184" s="1070"/>
      <c r="P184" s="1070"/>
      <c r="Q184" s="1070"/>
      <c r="R184" s="1070"/>
      <c r="S184" s="1070"/>
      <c r="T184" s="1070"/>
      <c r="U184" s="1070"/>
      <c r="V184" s="1070"/>
      <c r="W184" s="1070"/>
      <c r="X184" s="1070"/>
      <c r="Y184" s="1070"/>
      <c r="Z184" s="1070"/>
      <c r="AA184" s="1070"/>
      <c r="AB184" s="1070"/>
      <c r="AC184" s="1070"/>
      <c r="AD184" s="1070"/>
      <c r="AE184" s="1070"/>
      <c r="AF184" s="1070"/>
      <c r="AG184" s="1070"/>
      <c r="AH184" s="1070"/>
      <c r="AI184" s="1070"/>
      <c r="AJ184" s="552"/>
      <c r="AK184" s="128"/>
    </row>
    <row r="185" spans="1:52" s="49" customFormat="1" ht="13.5" customHeight="1">
      <c r="A185" s="1053"/>
      <c r="B185" s="946"/>
      <c r="C185" s="946"/>
      <c r="D185" s="1054"/>
      <c r="E185" s="787"/>
      <c r="F185" s="1071" t="s">
        <v>283</v>
      </c>
      <c r="G185" s="1071"/>
      <c r="H185" s="1071"/>
      <c r="I185" s="1071"/>
      <c r="J185" s="1071"/>
      <c r="K185" s="1071"/>
      <c r="L185" s="1071"/>
      <c r="M185" s="1071"/>
      <c r="N185" s="1071"/>
      <c r="O185" s="1071"/>
      <c r="P185" s="1071"/>
      <c r="Q185" s="1071"/>
      <c r="R185" s="1071"/>
      <c r="S185" s="1071"/>
      <c r="T185" s="1071"/>
      <c r="U185" s="1071"/>
      <c r="V185" s="1071"/>
      <c r="W185" s="1071"/>
      <c r="X185" s="1071"/>
      <c r="Y185" s="1071"/>
      <c r="Z185" s="1071"/>
      <c r="AA185" s="1071"/>
      <c r="AB185" s="1071"/>
      <c r="AC185" s="1071"/>
      <c r="AD185" s="1071"/>
      <c r="AE185" s="1071"/>
      <c r="AF185" s="1071"/>
      <c r="AG185" s="1071"/>
      <c r="AH185" s="1071"/>
      <c r="AI185" s="1071"/>
      <c r="AJ185" s="419"/>
      <c r="AK185" s="128"/>
    </row>
    <row r="186" spans="1:52" s="49" customFormat="1" ht="13.5" customHeight="1">
      <c r="A186" s="1055"/>
      <c r="B186" s="941"/>
      <c r="C186" s="941"/>
      <c r="D186" s="1056"/>
      <c r="E186" s="791"/>
      <c r="F186" s="1058" t="s">
        <v>284</v>
      </c>
      <c r="G186" s="1058"/>
      <c r="H186" s="1058"/>
      <c r="I186" s="1058"/>
      <c r="J186" s="1058"/>
      <c r="K186" s="1058"/>
      <c r="L186" s="1058"/>
      <c r="M186" s="1058"/>
      <c r="N186" s="1058"/>
      <c r="O186" s="1058"/>
      <c r="P186" s="1058"/>
      <c r="Q186" s="1058"/>
      <c r="R186" s="1058"/>
      <c r="S186" s="1058"/>
      <c r="T186" s="1058"/>
      <c r="U186" s="1058"/>
      <c r="V186" s="1058"/>
      <c r="W186" s="1058"/>
      <c r="X186" s="1058"/>
      <c r="Y186" s="1058"/>
      <c r="Z186" s="1058"/>
      <c r="AA186" s="1058"/>
      <c r="AB186" s="1058"/>
      <c r="AC186" s="1058"/>
      <c r="AD186" s="1058"/>
      <c r="AE186" s="1058"/>
      <c r="AF186" s="1058"/>
      <c r="AG186" s="1058"/>
      <c r="AH186" s="1058"/>
      <c r="AI186" s="1058"/>
      <c r="AJ186" s="1059"/>
      <c r="AK186" s="128"/>
    </row>
    <row r="187" spans="1:52" s="49" customFormat="1" ht="13.5" customHeight="1">
      <c r="A187" s="1050" t="s">
        <v>301</v>
      </c>
      <c r="B187" s="1051"/>
      <c r="C187" s="1051"/>
      <c r="D187" s="1052"/>
      <c r="E187" s="790"/>
      <c r="F187" s="1070" t="s">
        <v>285</v>
      </c>
      <c r="G187" s="1070"/>
      <c r="H187" s="1070"/>
      <c r="I187" s="1070"/>
      <c r="J187" s="1070"/>
      <c r="K187" s="1070"/>
      <c r="L187" s="1070"/>
      <c r="M187" s="1070"/>
      <c r="N187" s="1070"/>
      <c r="O187" s="1070"/>
      <c r="P187" s="1070"/>
      <c r="Q187" s="1070"/>
      <c r="R187" s="1070"/>
      <c r="S187" s="1070"/>
      <c r="T187" s="1070"/>
      <c r="U187" s="1070"/>
      <c r="V187" s="1070"/>
      <c r="W187" s="1070"/>
      <c r="X187" s="1070"/>
      <c r="Y187" s="1070"/>
      <c r="Z187" s="1070"/>
      <c r="AA187" s="1070"/>
      <c r="AB187" s="1070"/>
      <c r="AC187" s="1070"/>
      <c r="AD187" s="1070"/>
      <c r="AE187" s="1070"/>
      <c r="AF187" s="1070"/>
      <c r="AG187" s="1070"/>
      <c r="AH187" s="1070"/>
      <c r="AI187" s="1070"/>
      <c r="AJ187" s="552"/>
      <c r="AK187" s="128"/>
    </row>
    <row r="188" spans="1:52" s="49" customFormat="1" ht="22.5" customHeight="1">
      <c r="A188" s="1053"/>
      <c r="B188" s="946"/>
      <c r="C188" s="946"/>
      <c r="D188" s="1054"/>
      <c r="E188" s="787"/>
      <c r="F188" s="1071" t="s">
        <v>286</v>
      </c>
      <c r="G188" s="1071"/>
      <c r="H188" s="1071"/>
      <c r="I188" s="1071"/>
      <c r="J188" s="1071"/>
      <c r="K188" s="1071"/>
      <c r="L188" s="1071"/>
      <c r="M188" s="1071"/>
      <c r="N188" s="1071"/>
      <c r="O188" s="1071"/>
      <c r="P188" s="1071"/>
      <c r="Q188" s="1071"/>
      <c r="R188" s="1071"/>
      <c r="S188" s="1071"/>
      <c r="T188" s="1071"/>
      <c r="U188" s="1071"/>
      <c r="V188" s="1071"/>
      <c r="W188" s="1071"/>
      <c r="X188" s="1071"/>
      <c r="Y188" s="1071"/>
      <c r="Z188" s="1071"/>
      <c r="AA188" s="1071"/>
      <c r="AB188" s="1071"/>
      <c r="AC188" s="1071"/>
      <c r="AD188" s="1071"/>
      <c r="AE188" s="1071"/>
      <c r="AF188" s="1071"/>
      <c r="AG188" s="1071"/>
      <c r="AH188" s="1071"/>
      <c r="AI188" s="1071"/>
      <c r="AJ188" s="419"/>
      <c r="AK188" s="128"/>
    </row>
    <row r="189" spans="1:52" s="49" customFormat="1" ht="13.5" customHeight="1">
      <c r="A189" s="1053"/>
      <c r="B189" s="946"/>
      <c r="C189" s="946"/>
      <c r="D189" s="1054"/>
      <c r="E189" s="787"/>
      <c r="F189" s="1071" t="s">
        <v>287</v>
      </c>
      <c r="G189" s="1071"/>
      <c r="H189" s="1071"/>
      <c r="I189" s="1071"/>
      <c r="J189" s="1071"/>
      <c r="K189" s="1071"/>
      <c r="L189" s="1071"/>
      <c r="M189" s="1071"/>
      <c r="N189" s="1071"/>
      <c r="O189" s="1071"/>
      <c r="P189" s="1071"/>
      <c r="Q189" s="1071"/>
      <c r="R189" s="1071"/>
      <c r="S189" s="1071"/>
      <c r="T189" s="1071"/>
      <c r="U189" s="1071"/>
      <c r="V189" s="1071"/>
      <c r="W189" s="1071"/>
      <c r="X189" s="1071"/>
      <c r="Y189" s="1071"/>
      <c r="Z189" s="1071"/>
      <c r="AA189" s="1071"/>
      <c r="AB189" s="1071"/>
      <c r="AC189" s="1071"/>
      <c r="AD189" s="1071"/>
      <c r="AE189" s="1071"/>
      <c r="AF189" s="1071"/>
      <c r="AG189" s="1071"/>
      <c r="AH189" s="1071"/>
      <c r="AI189" s="1071"/>
      <c r="AJ189" s="419"/>
      <c r="AK189" s="128"/>
    </row>
    <row r="190" spans="1:52" s="49" customFormat="1" ht="13.5" customHeight="1">
      <c r="A190" s="1055"/>
      <c r="B190" s="941"/>
      <c r="C190" s="941"/>
      <c r="D190" s="1056"/>
      <c r="E190" s="791"/>
      <c r="F190" s="1058" t="s">
        <v>288</v>
      </c>
      <c r="G190" s="1058"/>
      <c r="H190" s="1058"/>
      <c r="I190" s="1058"/>
      <c r="J190" s="1058"/>
      <c r="K190" s="1058"/>
      <c r="L190" s="1058"/>
      <c r="M190" s="1058"/>
      <c r="N190" s="1058"/>
      <c r="O190" s="1058"/>
      <c r="P190" s="1058"/>
      <c r="Q190" s="1058"/>
      <c r="R190" s="1058"/>
      <c r="S190" s="1058"/>
      <c r="T190" s="1058"/>
      <c r="U190" s="1058"/>
      <c r="V190" s="1058"/>
      <c r="W190" s="1058"/>
      <c r="X190" s="1058"/>
      <c r="Y190" s="1058"/>
      <c r="Z190" s="1058"/>
      <c r="AA190" s="1058"/>
      <c r="AB190" s="1058"/>
      <c r="AC190" s="1058"/>
      <c r="AD190" s="1058"/>
      <c r="AE190" s="1058"/>
      <c r="AF190" s="1058"/>
      <c r="AG190" s="1058"/>
      <c r="AH190" s="1058"/>
      <c r="AI190" s="1058"/>
      <c r="AJ190" s="553"/>
      <c r="AK190" s="128"/>
    </row>
    <row r="191" spans="1:52" s="49" customFormat="1" ht="21" customHeight="1">
      <c r="A191" s="1050" t="s">
        <v>302</v>
      </c>
      <c r="B191" s="1051"/>
      <c r="C191" s="1051"/>
      <c r="D191" s="1052"/>
      <c r="E191" s="790"/>
      <c r="F191" s="1108" t="s">
        <v>289</v>
      </c>
      <c r="G191" s="1108"/>
      <c r="H191" s="1108"/>
      <c r="I191" s="1108"/>
      <c r="J191" s="1108"/>
      <c r="K191" s="1108"/>
      <c r="L191" s="1108"/>
      <c r="M191" s="1108"/>
      <c r="N191" s="1108"/>
      <c r="O191" s="1108"/>
      <c r="P191" s="1108"/>
      <c r="Q191" s="1108"/>
      <c r="R191" s="1108"/>
      <c r="S191" s="1108"/>
      <c r="T191" s="1108"/>
      <c r="U191" s="1108"/>
      <c r="V191" s="1108"/>
      <c r="W191" s="1108"/>
      <c r="X191" s="1108"/>
      <c r="Y191" s="1108"/>
      <c r="Z191" s="1108"/>
      <c r="AA191" s="1108"/>
      <c r="AB191" s="1108"/>
      <c r="AC191" s="1108"/>
      <c r="AD191" s="1108"/>
      <c r="AE191" s="1108"/>
      <c r="AF191" s="1108"/>
      <c r="AG191" s="1108"/>
      <c r="AH191" s="1108"/>
      <c r="AI191" s="1108"/>
      <c r="AJ191" s="552"/>
      <c r="AK191" s="128"/>
    </row>
    <row r="192" spans="1:52" s="49" customFormat="1" ht="13.5" customHeight="1">
      <c r="A192" s="1053"/>
      <c r="B192" s="946"/>
      <c r="C192" s="946"/>
      <c r="D192" s="1054"/>
      <c r="E192" s="787"/>
      <c r="F192" s="1057" t="s">
        <v>307</v>
      </c>
      <c r="G192" s="1057"/>
      <c r="H192" s="1057"/>
      <c r="I192" s="1057"/>
      <c r="J192" s="1057"/>
      <c r="K192" s="1057"/>
      <c r="L192" s="1057"/>
      <c r="M192" s="1057"/>
      <c r="N192" s="1057"/>
      <c r="O192" s="1057"/>
      <c r="P192" s="1057"/>
      <c r="Q192" s="1057"/>
      <c r="R192" s="1057"/>
      <c r="S192" s="1057"/>
      <c r="T192" s="1057"/>
      <c r="U192" s="1057"/>
      <c r="V192" s="1057"/>
      <c r="W192" s="1057"/>
      <c r="X192" s="1057"/>
      <c r="Y192" s="1057"/>
      <c r="Z192" s="1057"/>
      <c r="AA192" s="1057"/>
      <c r="AB192" s="1057"/>
      <c r="AC192" s="1057"/>
      <c r="AD192" s="1057"/>
      <c r="AE192" s="1057"/>
      <c r="AF192" s="1057"/>
      <c r="AG192" s="1057"/>
      <c r="AH192" s="1057"/>
      <c r="AI192" s="1057"/>
      <c r="AJ192" s="552"/>
      <c r="AK192" s="47"/>
    </row>
    <row r="193" spans="1:52" s="49" customFormat="1" ht="13.5" customHeight="1">
      <c r="A193" s="1053"/>
      <c r="B193" s="946"/>
      <c r="C193" s="946"/>
      <c r="D193" s="1054"/>
      <c r="E193" s="790"/>
      <c r="F193" s="1108" t="s">
        <v>290</v>
      </c>
      <c r="G193" s="1108"/>
      <c r="H193" s="1108"/>
      <c r="I193" s="1108"/>
      <c r="J193" s="1108"/>
      <c r="K193" s="1108"/>
      <c r="L193" s="1108"/>
      <c r="M193" s="1108"/>
      <c r="N193" s="1108"/>
      <c r="O193" s="1108"/>
      <c r="P193" s="1108"/>
      <c r="Q193" s="1108"/>
      <c r="R193" s="1108"/>
      <c r="S193" s="1108"/>
      <c r="T193" s="1108"/>
      <c r="U193" s="1108"/>
      <c r="V193" s="1108"/>
      <c r="W193" s="1108"/>
      <c r="X193" s="1108"/>
      <c r="Y193" s="1108"/>
      <c r="Z193" s="1108"/>
      <c r="AA193" s="1108"/>
      <c r="AB193" s="1108"/>
      <c r="AC193" s="1108"/>
      <c r="AD193" s="1108"/>
      <c r="AE193" s="1108"/>
      <c r="AF193" s="1108"/>
      <c r="AG193" s="1108"/>
      <c r="AH193" s="1108"/>
      <c r="AI193" s="1108"/>
      <c r="AJ193" s="554"/>
    </row>
    <row r="194" spans="1:52" s="49" customFormat="1" ht="13.5" customHeight="1">
      <c r="A194" s="1055"/>
      <c r="B194" s="941"/>
      <c r="C194" s="941"/>
      <c r="D194" s="1056"/>
      <c r="E194" s="791"/>
      <c r="F194" s="1058" t="s">
        <v>291</v>
      </c>
      <c r="G194" s="1058"/>
      <c r="H194" s="1058"/>
      <c r="I194" s="1058"/>
      <c r="J194" s="1058"/>
      <c r="K194" s="1058"/>
      <c r="L194" s="1058"/>
      <c r="M194" s="1058"/>
      <c r="N194" s="1058"/>
      <c r="O194" s="1058"/>
      <c r="P194" s="1058"/>
      <c r="Q194" s="1058"/>
      <c r="R194" s="1058"/>
      <c r="S194" s="1058"/>
      <c r="T194" s="1058"/>
      <c r="U194" s="1058"/>
      <c r="V194" s="1058"/>
      <c r="W194" s="1058"/>
      <c r="X194" s="1058"/>
      <c r="Y194" s="1058"/>
      <c r="Z194" s="1058"/>
      <c r="AA194" s="1058"/>
      <c r="AB194" s="1058"/>
      <c r="AC194" s="1058"/>
      <c r="AD194" s="1058"/>
      <c r="AE194" s="1058"/>
      <c r="AF194" s="1058"/>
      <c r="AG194" s="1058"/>
      <c r="AH194" s="1058"/>
      <c r="AI194" s="1058"/>
      <c r="AJ194" s="1059"/>
    </row>
    <row r="195" spans="1:52" s="49" customFormat="1" ht="13.5" customHeight="1">
      <c r="A195" s="1050" t="s">
        <v>303</v>
      </c>
      <c r="B195" s="1051"/>
      <c r="C195" s="1051"/>
      <c r="D195" s="1052"/>
      <c r="E195" s="790"/>
      <c r="F195" s="1108" t="s">
        <v>292</v>
      </c>
      <c r="G195" s="1108"/>
      <c r="H195" s="1108"/>
      <c r="I195" s="1108"/>
      <c r="J195" s="1108"/>
      <c r="K195" s="1108"/>
      <c r="L195" s="1108"/>
      <c r="M195" s="1108"/>
      <c r="N195" s="1108"/>
      <c r="O195" s="1108"/>
      <c r="P195" s="1108"/>
      <c r="Q195" s="1108"/>
      <c r="R195" s="1108"/>
      <c r="S195" s="1108"/>
      <c r="T195" s="1108"/>
      <c r="U195" s="1108"/>
      <c r="V195" s="1108"/>
      <c r="W195" s="1108"/>
      <c r="X195" s="1108"/>
      <c r="Y195" s="1108"/>
      <c r="Z195" s="1108"/>
      <c r="AA195" s="1108"/>
      <c r="AB195" s="1108"/>
      <c r="AC195" s="1108"/>
      <c r="AD195" s="1108"/>
      <c r="AE195" s="1108"/>
      <c r="AF195" s="1108"/>
      <c r="AG195" s="1108"/>
      <c r="AH195" s="1108"/>
      <c r="AI195" s="1108"/>
      <c r="AJ195" s="552"/>
    </row>
    <row r="196" spans="1:52" s="49" customFormat="1" ht="21" customHeight="1">
      <c r="A196" s="1053"/>
      <c r="B196" s="946"/>
      <c r="C196" s="946"/>
      <c r="D196" s="1054"/>
      <c r="E196" s="787"/>
      <c r="F196" s="1057" t="s">
        <v>293</v>
      </c>
      <c r="G196" s="1057"/>
      <c r="H196" s="1057"/>
      <c r="I196" s="1057"/>
      <c r="J196" s="1057"/>
      <c r="K196" s="1057"/>
      <c r="L196" s="1057"/>
      <c r="M196" s="1057"/>
      <c r="N196" s="1057"/>
      <c r="O196" s="1057"/>
      <c r="P196" s="1057"/>
      <c r="Q196" s="1057"/>
      <c r="R196" s="1057"/>
      <c r="S196" s="1057"/>
      <c r="T196" s="1057"/>
      <c r="U196" s="1057"/>
      <c r="V196" s="1057"/>
      <c r="W196" s="1057"/>
      <c r="X196" s="1057"/>
      <c r="Y196" s="1057"/>
      <c r="Z196" s="1057"/>
      <c r="AA196" s="1057"/>
      <c r="AB196" s="1057"/>
      <c r="AC196" s="1057"/>
      <c r="AD196" s="1057"/>
      <c r="AE196" s="1057"/>
      <c r="AF196" s="1057"/>
      <c r="AG196" s="1057"/>
      <c r="AH196" s="1057"/>
      <c r="AI196" s="1057"/>
      <c r="AJ196" s="419"/>
    </row>
    <row r="197" spans="1:52" s="49" customFormat="1" ht="13.5" customHeight="1">
      <c r="A197" s="1053"/>
      <c r="B197" s="946"/>
      <c r="C197" s="946"/>
      <c r="D197" s="1054"/>
      <c r="E197" s="787"/>
      <c r="F197" s="1057" t="s">
        <v>294</v>
      </c>
      <c r="G197" s="1057"/>
      <c r="H197" s="1057"/>
      <c r="I197" s="1057"/>
      <c r="J197" s="1057"/>
      <c r="K197" s="1057"/>
      <c r="L197" s="1057"/>
      <c r="M197" s="1057"/>
      <c r="N197" s="1057"/>
      <c r="O197" s="1057"/>
      <c r="P197" s="1057"/>
      <c r="Q197" s="1057"/>
      <c r="R197" s="1057"/>
      <c r="S197" s="1057"/>
      <c r="T197" s="1057"/>
      <c r="U197" s="1057"/>
      <c r="V197" s="1057"/>
      <c r="W197" s="1057"/>
      <c r="X197" s="1057"/>
      <c r="Y197" s="1057"/>
      <c r="Z197" s="1057"/>
      <c r="AA197" s="1057"/>
      <c r="AB197" s="1057"/>
      <c r="AC197" s="1057"/>
      <c r="AD197" s="1057"/>
      <c r="AE197" s="1057"/>
      <c r="AF197" s="1057"/>
      <c r="AG197" s="1057"/>
      <c r="AH197" s="1057"/>
      <c r="AI197" s="1057"/>
      <c r="AJ197" s="419"/>
    </row>
    <row r="198" spans="1:52" s="49" customFormat="1" ht="13.5" customHeight="1">
      <c r="A198" s="1055"/>
      <c r="B198" s="941"/>
      <c r="C198" s="941"/>
      <c r="D198" s="1056"/>
      <c r="E198" s="791"/>
      <c r="F198" s="1058" t="s">
        <v>295</v>
      </c>
      <c r="G198" s="1058"/>
      <c r="H198" s="1058"/>
      <c r="I198" s="1058"/>
      <c r="J198" s="1058"/>
      <c r="K198" s="1058"/>
      <c r="L198" s="1058"/>
      <c r="M198" s="1058"/>
      <c r="N198" s="1058"/>
      <c r="O198" s="1058"/>
      <c r="P198" s="1058"/>
      <c r="Q198" s="1058"/>
      <c r="R198" s="1058"/>
      <c r="S198" s="1058"/>
      <c r="T198" s="1058"/>
      <c r="U198" s="1058"/>
      <c r="V198" s="1058"/>
      <c r="W198" s="1058"/>
      <c r="X198" s="1058"/>
      <c r="Y198" s="1058"/>
      <c r="Z198" s="1058"/>
      <c r="AA198" s="1058"/>
      <c r="AB198" s="1058"/>
      <c r="AC198" s="1058"/>
      <c r="AD198" s="1058"/>
      <c r="AE198" s="1058"/>
      <c r="AF198" s="1058"/>
      <c r="AG198" s="1058"/>
      <c r="AH198" s="1058"/>
      <c r="AI198" s="1058"/>
      <c r="AJ198" s="553"/>
    </row>
    <row r="199" spans="1:52" s="49" customFormat="1" ht="13.5" customHeight="1">
      <c r="A199" s="1050" t="s">
        <v>304</v>
      </c>
      <c r="B199" s="1051"/>
      <c r="C199" s="1051"/>
      <c r="D199" s="1052"/>
      <c r="E199" s="790"/>
      <c r="F199" s="1109" t="s">
        <v>296</v>
      </c>
      <c r="G199" s="1109"/>
      <c r="H199" s="1109"/>
      <c r="I199" s="1109"/>
      <c r="J199" s="1109"/>
      <c r="K199" s="1109"/>
      <c r="L199" s="1109"/>
      <c r="M199" s="1109"/>
      <c r="N199" s="1109"/>
      <c r="O199" s="1109"/>
      <c r="P199" s="1109"/>
      <c r="Q199" s="1109"/>
      <c r="R199" s="1109"/>
      <c r="S199" s="1109"/>
      <c r="T199" s="1109"/>
      <c r="U199" s="1109"/>
      <c r="V199" s="1109"/>
      <c r="W199" s="1109"/>
      <c r="X199" s="1109"/>
      <c r="Y199" s="1109"/>
      <c r="Z199" s="1109"/>
      <c r="AA199" s="1109"/>
      <c r="AB199" s="1109"/>
      <c r="AC199" s="1109"/>
      <c r="AD199" s="1109"/>
      <c r="AE199" s="1109"/>
      <c r="AF199" s="1109"/>
      <c r="AG199" s="1109"/>
      <c r="AH199" s="1109"/>
      <c r="AI199" s="1109"/>
      <c r="AJ199" s="1110"/>
      <c r="AK199" s="126"/>
    </row>
    <row r="200" spans="1:52" s="49" customFormat="1" ht="13.5" customHeight="1">
      <c r="A200" s="1053"/>
      <c r="B200" s="946"/>
      <c r="C200" s="946"/>
      <c r="D200" s="1054"/>
      <c r="E200" s="787"/>
      <c r="F200" s="1057" t="s">
        <v>308</v>
      </c>
      <c r="G200" s="1057"/>
      <c r="H200" s="1057"/>
      <c r="I200" s="1057"/>
      <c r="J200" s="1057"/>
      <c r="K200" s="1057"/>
      <c r="L200" s="1057"/>
      <c r="M200" s="1057"/>
      <c r="N200" s="1057"/>
      <c r="O200" s="1057"/>
      <c r="P200" s="1057"/>
      <c r="Q200" s="1057"/>
      <c r="R200" s="1057"/>
      <c r="S200" s="1057"/>
      <c r="T200" s="1057"/>
      <c r="U200" s="1057"/>
      <c r="V200" s="1057"/>
      <c r="W200" s="1057"/>
      <c r="X200" s="1057"/>
      <c r="Y200" s="1057"/>
      <c r="Z200" s="1057"/>
      <c r="AA200" s="1057"/>
      <c r="AB200" s="1057"/>
      <c r="AC200" s="1057"/>
      <c r="AD200" s="1057"/>
      <c r="AE200" s="1057"/>
      <c r="AF200" s="1057"/>
      <c r="AG200" s="1057"/>
      <c r="AH200" s="1057"/>
      <c r="AI200" s="1057"/>
      <c r="AJ200" s="419"/>
      <c r="AK200" s="128"/>
    </row>
    <row r="201" spans="1:52" s="49" customFormat="1" ht="13.5" customHeight="1">
      <c r="A201" s="1053"/>
      <c r="B201" s="946"/>
      <c r="C201" s="946"/>
      <c r="D201" s="1054"/>
      <c r="E201" s="787"/>
      <c r="F201" s="1057" t="s">
        <v>297</v>
      </c>
      <c r="G201" s="1057"/>
      <c r="H201" s="1057"/>
      <c r="I201" s="1057"/>
      <c r="J201" s="1057"/>
      <c r="K201" s="1057"/>
      <c r="L201" s="1057"/>
      <c r="M201" s="1057"/>
      <c r="N201" s="1057"/>
      <c r="O201" s="1057"/>
      <c r="P201" s="1057"/>
      <c r="Q201" s="1057"/>
      <c r="R201" s="1057"/>
      <c r="S201" s="1057"/>
      <c r="T201" s="1057"/>
      <c r="U201" s="1057"/>
      <c r="V201" s="1057"/>
      <c r="W201" s="1057"/>
      <c r="X201" s="1057"/>
      <c r="Y201" s="1057"/>
      <c r="Z201" s="1057"/>
      <c r="AA201" s="1057"/>
      <c r="AB201" s="1057"/>
      <c r="AC201" s="1057"/>
      <c r="AD201" s="1057"/>
      <c r="AE201" s="1057"/>
      <c r="AF201" s="1057"/>
      <c r="AG201" s="1057"/>
      <c r="AH201" s="1057"/>
      <c r="AI201" s="1057"/>
      <c r="AJ201" s="419"/>
      <c r="AK201" s="128"/>
    </row>
    <row r="202" spans="1:52" s="49" customFormat="1" ht="13.5" customHeight="1" thickBot="1">
      <c r="A202" s="1055"/>
      <c r="B202" s="941"/>
      <c r="C202" s="941"/>
      <c r="D202" s="1056"/>
      <c r="E202" s="792"/>
      <c r="F202" s="1260" t="s">
        <v>298</v>
      </c>
      <c r="G202" s="1260"/>
      <c r="H202" s="1260"/>
      <c r="I202" s="1260"/>
      <c r="J202" s="1260"/>
      <c r="K202" s="1260"/>
      <c r="L202" s="1260"/>
      <c r="M202" s="1260"/>
      <c r="N202" s="1260"/>
      <c r="O202" s="1260"/>
      <c r="P202" s="1260"/>
      <c r="Q202" s="1260"/>
      <c r="R202" s="1260"/>
      <c r="S202" s="1260"/>
      <c r="T202" s="1260"/>
      <c r="U202" s="1260"/>
      <c r="V202" s="1260"/>
      <c r="W202" s="1260"/>
      <c r="X202" s="1260"/>
      <c r="Y202" s="1260"/>
      <c r="Z202" s="1260"/>
      <c r="AA202" s="1260"/>
      <c r="AB202" s="1260"/>
      <c r="AC202" s="1260"/>
      <c r="AD202" s="1260"/>
      <c r="AE202" s="1260"/>
      <c r="AF202" s="1260"/>
      <c r="AG202" s="1260"/>
      <c r="AH202" s="1260"/>
      <c r="AI202" s="1260"/>
      <c r="AJ202" s="555"/>
      <c r="AK202" s="47"/>
    </row>
    <row r="203" spans="1:52" s="49" customFormat="1" ht="15" customHeight="1">
      <c r="A203" s="917" t="s">
        <v>451</v>
      </c>
      <c r="B203" s="918"/>
      <c r="C203" s="918"/>
      <c r="D203" s="918"/>
      <c r="E203" s="918"/>
      <c r="F203" s="918"/>
      <c r="G203" s="918"/>
      <c r="H203" s="918"/>
      <c r="I203" s="918"/>
      <c r="J203" s="918"/>
      <c r="K203" s="918"/>
      <c r="L203" s="918"/>
      <c r="M203" s="918"/>
      <c r="N203" s="918"/>
      <c r="O203" s="918"/>
      <c r="P203" s="918"/>
      <c r="Q203" s="918"/>
      <c r="R203" s="918"/>
      <c r="S203" s="918"/>
      <c r="T203" s="918"/>
      <c r="U203" s="918"/>
      <c r="V203" s="918"/>
      <c r="W203" s="918"/>
      <c r="X203" s="918"/>
      <c r="Y203" s="918"/>
      <c r="Z203" s="918"/>
      <c r="AA203" s="918"/>
      <c r="AB203" s="918"/>
      <c r="AC203" s="918"/>
      <c r="AD203" s="918"/>
      <c r="AE203" s="918"/>
      <c r="AF203" s="919"/>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452</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80" t="s">
        <v>39</v>
      </c>
      <c r="B207" s="981"/>
      <c r="C207" s="981"/>
      <c r="D207" s="108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86"/>
      <c r="B208" s="1087"/>
      <c r="C208" s="1087"/>
      <c r="D208" s="1088"/>
      <c r="E208" s="428"/>
      <c r="F208" s="1057" t="s">
        <v>75</v>
      </c>
      <c r="G208" s="1057"/>
      <c r="H208" s="1057"/>
      <c r="I208" s="1057"/>
      <c r="J208" s="1057"/>
      <c r="K208" s="1057"/>
      <c r="L208" s="1057"/>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89" t="s">
        <v>40</v>
      </c>
      <c r="B209" s="1090"/>
      <c r="C209" s="1090"/>
      <c r="D209" s="1091"/>
      <c r="E209" s="428"/>
      <c r="F209" s="1065" t="s">
        <v>42</v>
      </c>
      <c r="G209" s="1065"/>
      <c r="H209" s="1065"/>
      <c r="I209" s="1065"/>
      <c r="J209" s="1065"/>
      <c r="K209" s="1065"/>
      <c r="L209" s="1065"/>
      <c r="M209" s="1065"/>
      <c r="N209" s="1065"/>
      <c r="O209" s="1065"/>
      <c r="P209" s="1065"/>
      <c r="Q209" s="1065"/>
      <c r="R209" s="1065"/>
      <c r="S209" s="1065"/>
      <c r="T209" s="1065"/>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917"/>
      <c r="B210" s="918"/>
      <c r="C210" s="918"/>
      <c r="D210" s="1092"/>
      <c r="E210" s="434"/>
      <c r="F210" s="435" t="s">
        <v>63</v>
      </c>
      <c r="G210" s="435"/>
      <c r="H210" s="1107"/>
      <c r="I210" s="1107"/>
      <c r="J210" s="1107"/>
      <c r="K210" s="1107"/>
      <c r="L210" s="1107"/>
      <c r="M210" s="1107"/>
      <c r="N210" s="1107"/>
      <c r="O210" s="1107"/>
      <c r="P210" s="1107"/>
      <c r="Q210" s="1107"/>
      <c r="R210" s="1107"/>
      <c r="S210" s="1107"/>
      <c r="T210" s="1107"/>
      <c r="U210" s="1107"/>
      <c r="V210" s="1107"/>
      <c r="W210" s="1107"/>
      <c r="X210" s="1107"/>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917" t="s">
        <v>451</v>
      </c>
      <c r="B211" s="918"/>
      <c r="C211" s="918"/>
      <c r="D211" s="918"/>
      <c r="E211" s="918"/>
      <c r="F211" s="918"/>
      <c r="G211" s="918"/>
      <c r="H211" s="918"/>
      <c r="I211" s="918"/>
      <c r="J211" s="918"/>
      <c r="K211" s="918"/>
      <c r="L211" s="918"/>
      <c r="M211" s="918"/>
      <c r="N211" s="918"/>
      <c r="O211" s="918"/>
      <c r="P211" s="918"/>
      <c r="Q211" s="918"/>
      <c r="R211" s="918"/>
      <c r="S211" s="918"/>
      <c r="T211" s="918"/>
      <c r="U211" s="918"/>
      <c r="V211" s="918"/>
      <c r="W211" s="918"/>
      <c r="X211" s="918"/>
      <c r="Y211" s="918"/>
      <c r="Z211" s="918"/>
      <c r="AA211" s="918"/>
      <c r="AB211" s="918"/>
      <c r="AC211" s="918"/>
      <c r="AD211" s="918"/>
      <c r="AE211" s="918"/>
      <c r="AF211" s="919"/>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82" t="s">
        <v>98</v>
      </c>
      <c r="C214" s="1083"/>
      <c r="D214" s="1083"/>
      <c r="E214" s="1083"/>
      <c r="F214" s="1083"/>
      <c r="G214" s="1083"/>
      <c r="H214" s="1083"/>
      <c r="I214" s="1083"/>
      <c r="J214" s="1083"/>
      <c r="K214" s="1083"/>
      <c r="L214" s="1083"/>
      <c r="M214" s="1083"/>
      <c r="N214" s="1083"/>
      <c r="O214" s="1083"/>
      <c r="P214" s="1083"/>
      <c r="Q214" s="1083"/>
      <c r="R214" s="1083"/>
      <c r="S214" s="1083"/>
      <c r="T214" s="1083"/>
      <c r="U214" s="1083"/>
      <c r="V214" s="1083"/>
      <c r="W214" s="1083"/>
      <c r="X214" s="1083"/>
      <c r="Y214" s="1084"/>
      <c r="Z214" s="1255" t="s">
        <v>69</v>
      </c>
      <c r="AA214" s="1255"/>
      <c r="AB214" s="1255"/>
      <c r="AC214" s="1255"/>
      <c r="AD214" s="1255"/>
      <c r="AE214" s="1255"/>
      <c r="AF214" s="1255"/>
      <c r="AG214" s="1255"/>
      <c r="AH214" s="1255"/>
      <c r="AI214" s="1255"/>
      <c r="AJ214" s="1255"/>
      <c r="AK214" s="1255"/>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56" t="s">
        <v>71</v>
      </c>
      <c r="AA215" s="1256"/>
      <c r="AB215" s="1256"/>
      <c r="AC215" s="1256"/>
      <c r="AD215" s="1256"/>
      <c r="AE215" s="1256"/>
      <c r="AF215" s="1256"/>
      <c r="AG215" s="1256"/>
      <c r="AH215" s="1256"/>
      <c r="AI215" s="1256"/>
      <c r="AJ215" s="1256"/>
      <c r="AK215" s="1257"/>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58" t="s">
        <v>72</v>
      </c>
      <c r="AA216" s="1258"/>
      <c r="AB216" s="1258"/>
      <c r="AC216" s="1258"/>
      <c r="AD216" s="1258"/>
      <c r="AE216" s="1258"/>
      <c r="AF216" s="1258"/>
      <c r="AG216" s="1258"/>
      <c r="AH216" s="1258"/>
      <c r="AI216" s="1258"/>
      <c r="AJ216" s="1258"/>
      <c r="AK216" s="1259"/>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58" t="s">
        <v>224</v>
      </c>
      <c r="AA217" s="1258"/>
      <c r="AB217" s="1258"/>
      <c r="AC217" s="1258"/>
      <c r="AD217" s="1258"/>
      <c r="AE217" s="1258"/>
      <c r="AF217" s="1258"/>
      <c r="AG217" s="1258"/>
      <c r="AH217" s="1258"/>
      <c r="AI217" s="1258"/>
      <c r="AJ217" s="1258"/>
      <c r="AK217" s="1259"/>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58" t="s">
        <v>243</v>
      </c>
      <c r="AA218" s="1258"/>
      <c r="AB218" s="1258"/>
      <c r="AC218" s="1258"/>
      <c r="AD218" s="1258"/>
      <c r="AE218" s="1258"/>
      <c r="AF218" s="1258"/>
      <c r="AG218" s="1258"/>
      <c r="AH218" s="1258"/>
      <c r="AI218" s="1258"/>
      <c r="AJ218" s="1258"/>
      <c r="AK218" s="1259"/>
    </row>
    <row r="219" spans="1:52" ht="24.75" customHeight="1">
      <c r="A219" s="441"/>
      <c r="B219" s="447"/>
      <c r="C219" s="1080" t="s">
        <v>151</v>
      </c>
      <c r="D219" s="1080"/>
      <c r="E219" s="1080"/>
      <c r="F219" s="1080"/>
      <c r="G219" s="1080"/>
      <c r="H219" s="1080"/>
      <c r="I219" s="1080"/>
      <c r="J219" s="1080"/>
      <c r="K219" s="1080"/>
      <c r="L219" s="1080"/>
      <c r="M219" s="1080"/>
      <c r="N219" s="1080"/>
      <c r="O219" s="1080"/>
      <c r="P219" s="1080"/>
      <c r="Q219" s="1080"/>
      <c r="R219" s="1080"/>
      <c r="S219" s="1080"/>
      <c r="T219" s="1080"/>
      <c r="U219" s="1080"/>
      <c r="V219" s="1080"/>
      <c r="W219" s="1080"/>
      <c r="X219" s="1080"/>
      <c r="Y219" s="1081"/>
      <c r="Z219" s="1258" t="s">
        <v>153</v>
      </c>
      <c r="AA219" s="1258"/>
      <c r="AB219" s="1258"/>
      <c r="AC219" s="1258"/>
      <c r="AD219" s="1258"/>
      <c r="AE219" s="1258"/>
      <c r="AF219" s="1258"/>
      <c r="AG219" s="1258"/>
      <c r="AH219" s="1258"/>
      <c r="AI219" s="1258"/>
      <c r="AJ219" s="1258"/>
      <c r="AK219" s="1259"/>
    </row>
    <row r="220" spans="1:52" ht="16.5" customHeight="1">
      <c r="A220" s="441"/>
      <c r="B220" s="447"/>
      <c r="C220" s="1080" t="s">
        <v>152</v>
      </c>
      <c r="D220" s="1080"/>
      <c r="E220" s="1080"/>
      <c r="F220" s="1080"/>
      <c r="G220" s="1080"/>
      <c r="H220" s="1080"/>
      <c r="I220" s="1080"/>
      <c r="J220" s="1080"/>
      <c r="K220" s="1080"/>
      <c r="L220" s="1080"/>
      <c r="M220" s="1080"/>
      <c r="N220" s="1080"/>
      <c r="O220" s="1080"/>
      <c r="P220" s="1080"/>
      <c r="Q220" s="1080"/>
      <c r="R220" s="1080"/>
      <c r="S220" s="1080"/>
      <c r="T220" s="1080"/>
      <c r="U220" s="1080"/>
      <c r="V220" s="1080"/>
      <c r="W220" s="1080"/>
      <c r="X220" s="1080"/>
      <c r="Y220" s="1081"/>
      <c r="Z220" s="1243" t="s">
        <v>154</v>
      </c>
      <c r="AA220" s="1243"/>
      <c r="AB220" s="1243"/>
      <c r="AC220" s="1243"/>
      <c r="AD220" s="1243"/>
      <c r="AE220" s="1243"/>
      <c r="AF220" s="1243"/>
      <c r="AG220" s="1243"/>
      <c r="AH220" s="1243"/>
      <c r="AI220" s="1243"/>
      <c r="AJ220" s="1243"/>
      <c r="AK220" s="124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45" t="s">
        <v>70</v>
      </c>
      <c r="AA221" s="1245"/>
      <c r="AB221" s="1245"/>
      <c r="AC221" s="1245"/>
      <c r="AD221" s="1245"/>
      <c r="AE221" s="1245"/>
      <c r="AF221" s="1245"/>
      <c r="AG221" s="1245"/>
      <c r="AH221" s="1245"/>
      <c r="AI221" s="1245"/>
      <c r="AJ221" s="1245"/>
      <c r="AK221" s="124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50" t="s">
        <v>159</v>
      </c>
      <c r="D223" s="1250"/>
      <c r="E223" s="1250"/>
      <c r="F223" s="1250"/>
      <c r="G223" s="1250"/>
      <c r="H223" s="1250"/>
      <c r="I223" s="1250"/>
      <c r="J223" s="1250"/>
      <c r="K223" s="1250"/>
      <c r="L223" s="1250"/>
      <c r="M223" s="1250"/>
      <c r="N223" s="1250"/>
      <c r="O223" s="1250"/>
      <c r="P223" s="1250"/>
      <c r="Q223" s="1250"/>
      <c r="R223" s="1250"/>
      <c r="S223" s="1250"/>
      <c r="T223" s="1250"/>
      <c r="U223" s="1250"/>
      <c r="V223" s="1250"/>
      <c r="W223" s="1250"/>
      <c r="X223" s="1250"/>
      <c r="Y223" s="1250"/>
      <c r="Z223" s="1250"/>
      <c r="AA223" s="1250"/>
      <c r="AB223" s="1250"/>
      <c r="AC223" s="1250"/>
      <c r="AD223" s="1250"/>
      <c r="AE223" s="1250"/>
      <c r="AF223" s="1250"/>
      <c r="AG223" s="1250"/>
      <c r="AH223" s="1250"/>
      <c r="AI223" s="1250"/>
      <c r="AJ223" s="1250"/>
      <c r="AK223" s="1250"/>
    </row>
    <row r="224" spans="1:52" ht="21" customHeight="1">
      <c r="A224" s="441"/>
      <c r="B224" s="455" t="s">
        <v>161</v>
      </c>
      <c r="C224" s="1249" t="s">
        <v>400</v>
      </c>
      <c r="D224" s="1249"/>
      <c r="E224" s="1249"/>
      <c r="F224" s="1249"/>
      <c r="G224" s="1249"/>
      <c r="H224" s="1249"/>
      <c r="I224" s="1249"/>
      <c r="J224" s="1249"/>
      <c r="K224" s="1249"/>
      <c r="L224" s="1249"/>
      <c r="M224" s="1249"/>
      <c r="N224" s="1249"/>
      <c r="O224" s="1249"/>
      <c r="P224" s="1249"/>
      <c r="Q224" s="1249"/>
      <c r="R224" s="1249"/>
      <c r="S224" s="1249"/>
      <c r="T224" s="1249"/>
      <c r="U224" s="1249"/>
      <c r="V224" s="1249"/>
      <c r="W224" s="1249"/>
      <c r="X224" s="1249"/>
      <c r="Y224" s="1249"/>
      <c r="Z224" s="1249"/>
      <c r="AA224" s="1249"/>
      <c r="AB224" s="1249"/>
      <c r="AC224" s="1249"/>
      <c r="AD224" s="1249"/>
      <c r="AE224" s="1249"/>
      <c r="AF224" s="1249"/>
      <c r="AG224" s="1249"/>
      <c r="AH224" s="1249"/>
      <c r="AI224" s="1249"/>
      <c r="AJ224" s="1249"/>
      <c r="AK224" s="124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47" t="s">
        <v>258</v>
      </c>
      <c r="C227" s="1247"/>
      <c r="D227" s="1247"/>
      <c r="E227" s="1247"/>
      <c r="F227" s="1247"/>
      <c r="G227" s="1247"/>
      <c r="H227" s="1247"/>
      <c r="I227" s="1247"/>
      <c r="J227" s="1247"/>
      <c r="K227" s="1247"/>
      <c r="L227" s="1247"/>
      <c r="M227" s="1247"/>
      <c r="N227" s="1247"/>
      <c r="O227" s="1247"/>
      <c r="P227" s="1247"/>
      <c r="Q227" s="1247"/>
      <c r="R227" s="1247"/>
      <c r="S227" s="1247"/>
      <c r="T227" s="1247"/>
      <c r="U227" s="1247"/>
      <c r="V227" s="1247"/>
      <c r="W227" s="1247"/>
      <c r="X227" s="1247"/>
      <c r="Y227" s="1247"/>
      <c r="Z227" s="1247"/>
      <c r="AA227" s="1247"/>
      <c r="AB227" s="1247"/>
      <c r="AC227" s="1247"/>
      <c r="AD227" s="1247"/>
      <c r="AE227" s="1247"/>
      <c r="AF227" s="1247"/>
      <c r="AG227" s="1247"/>
      <c r="AH227" s="1247"/>
      <c r="AI227" s="1247"/>
      <c r="AJ227" s="1247"/>
      <c r="AK227" s="124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117">
        <v>4</v>
      </c>
      <c r="E229" s="1118"/>
      <c r="F229" s="463" t="s">
        <v>5</v>
      </c>
      <c r="G229" s="1117" t="s">
        <v>495</v>
      </c>
      <c r="H229" s="1118"/>
      <c r="I229" s="463" t="s">
        <v>4</v>
      </c>
      <c r="J229" s="1117" t="s">
        <v>495</v>
      </c>
      <c r="K229" s="1118"/>
      <c r="L229" s="463" t="s">
        <v>3</v>
      </c>
      <c r="M229" s="464"/>
      <c r="N229" s="1119" t="s">
        <v>6</v>
      </c>
      <c r="O229" s="1119"/>
      <c r="P229" s="1119"/>
      <c r="Q229" s="1120" t="str">
        <f>IF(G9="","",G9)</f>
        <v>福岡県庁株式会社</v>
      </c>
      <c r="R229" s="1120"/>
      <c r="S229" s="1120"/>
      <c r="T229" s="1120"/>
      <c r="U229" s="1120"/>
      <c r="V229" s="1120"/>
      <c r="W229" s="1120"/>
      <c r="X229" s="1120"/>
      <c r="Y229" s="1120"/>
      <c r="Z229" s="1120"/>
      <c r="AA229" s="1120"/>
      <c r="AB229" s="1120"/>
      <c r="AC229" s="1120"/>
      <c r="AD229" s="1120"/>
      <c r="AE229" s="1120"/>
      <c r="AF229" s="1120"/>
      <c r="AG229" s="1120"/>
      <c r="AH229" s="1120"/>
      <c r="AI229" s="1120"/>
      <c r="AJ229" s="1120"/>
      <c r="AK229" s="715"/>
    </row>
    <row r="230" spans="1:52" s="132" customFormat="1" ht="13.5" customHeight="1">
      <c r="A230" s="465"/>
      <c r="B230" s="466"/>
      <c r="C230" s="467"/>
      <c r="D230" s="467"/>
      <c r="E230" s="467"/>
      <c r="F230" s="467"/>
      <c r="G230" s="467"/>
      <c r="H230" s="467"/>
      <c r="I230" s="467"/>
      <c r="J230" s="467"/>
      <c r="K230" s="467"/>
      <c r="L230" s="467"/>
      <c r="M230" s="467"/>
      <c r="N230" s="1112" t="s">
        <v>94</v>
      </c>
      <c r="O230" s="1112"/>
      <c r="P230" s="1112"/>
      <c r="Q230" s="1113" t="s">
        <v>95</v>
      </c>
      <c r="R230" s="1113"/>
      <c r="S230" s="1114" t="s">
        <v>496</v>
      </c>
      <c r="T230" s="1114"/>
      <c r="U230" s="1114"/>
      <c r="V230" s="1114"/>
      <c r="W230" s="1114"/>
      <c r="X230" s="1115" t="s">
        <v>96</v>
      </c>
      <c r="Y230" s="1115"/>
      <c r="Z230" s="1114" t="s">
        <v>497</v>
      </c>
      <c r="AA230" s="1114"/>
      <c r="AB230" s="1114"/>
      <c r="AC230" s="1114"/>
      <c r="AD230" s="1114"/>
      <c r="AE230" s="1114"/>
      <c r="AF230" s="1114"/>
      <c r="AG230" s="1114"/>
      <c r="AH230" s="1114"/>
      <c r="AI230" s="1116"/>
      <c r="AJ230" s="1116"/>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5"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A10" zoomScale="90" zoomScaleNormal="85" zoomScaleSheetLayoutView="90" zoomScalePageLayoutView="70" workbookViewId="0">
      <selection activeCell="O14" sqref="O14"/>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80" t="s">
        <v>6</v>
      </c>
      <c r="B3" s="1280"/>
      <c r="C3" s="1281"/>
      <c r="D3" s="1277" t="str">
        <f>IF(基本情報入力シート!M16="","",基本情報入力シート!M16)</f>
        <v>福岡県庁株式会社</v>
      </c>
      <c r="E3" s="1278"/>
      <c r="F3" s="1278"/>
      <c r="G3" s="1278"/>
      <c r="H3" s="1278"/>
      <c r="I3" s="1278"/>
      <c r="J3" s="1278"/>
      <c r="K3" s="1278"/>
      <c r="L3" s="1278"/>
      <c r="M3" s="1278"/>
      <c r="N3" s="1278"/>
      <c r="O3" s="127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300" t="s">
        <v>467</v>
      </c>
      <c r="B5" s="1301"/>
      <c r="C5" s="1301"/>
      <c r="D5" s="1301"/>
      <c r="E5" s="1301"/>
      <c r="F5" s="1301"/>
      <c r="G5" s="1301"/>
      <c r="H5" s="1301"/>
      <c r="I5" s="1301"/>
      <c r="J5" s="1301"/>
      <c r="K5" s="1301"/>
      <c r="L5" s="1301"/>
      <c r="M5" s="1301"/>
      <c r="N5" s="1301"/>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84"/>
      <c r="B7" s="1286" t="s">
        <v>7</v>
      </c>
      <c r="C7" s="1287"/>
      <c r="D7" s="1287"/>
      <c r="E7" s="1287"/>
      <c r="F7" s="1287"/>
      <c r="G7" s="1287"/>
      <c r="H7" s="1287"/>
      <c r="I7" s="1287"/>
      <c r="J7" s="1287"/>
      <c r="K7" s="1288"/>
      <c r="L7" s="1292" t="s">
        <v>108</v>
      </c>
      <c r="M7" s="476"/>
      <c r="N7" s="477"/>
      <c r="O7" s="1294" t="s">
        <v>126</v>
      </c>
      <c r="P7" s="1296" t="s">
        <v>68</v>
      </c>
      <c r="Q7" s="1298" t="s">
        <v>410</v>
      </c>
      <c r="R7" s="1272" t="s">
        <v>439</v>
      </c>
      <c r="S7" s="478" t="s">
        <v>456</v>
      </c>
      <c r="T7" s="479"/>
      <c r="U7" s="479"/>
      <c r="V7" s="479"/>
      <c r="W7" s="479"/>
      <c r="X7" s="479"/>
      <c r="Y7" s="479"/>
      <c r="Z7" s="479"/>
      <c r="AA7" s="479"/>
      <c r="AB7" s="479"/>
      <c r="AC7" s="479"/>
      <c r="AD7" s="479"/>
      <c r="AE7" s="479"/>
      <c r="AF7" s="479"/>
      <c r="AG7" s="479"/>
      <c r="AH7" s="728"/>
    </row>
    <row r="8" spans="1:34" ht="14.25" customHeight="1">
      <c r="A8" s="1285"/>
      <c r="B8" s="1289"/>
      <c r="C8" s="1290"/>
      <c r="D8" s="1290"/>
      <c r="E8" s="1290"/>
      <c r="F8" s="1290"/>
      <c r="G8" s="1290"/>
      <c r="H8" s="1290"/>
      <c r="I8" s="1290"/>
      <c r="J8" s="1290"/>
      <c r="K8" s="1291"/>
      <c r="L8" s="1293"/>
      <c r="M8" s="1264" t="s">
        <v>182</v>
      </c>
      <c r="N8" s="1266"/>
      <c r="O8" s="1295"/>
      <c r="P8" s="1297"/>
      <c r="Q8" s="1299"/>
      <c r="R8" s="1273"/>
      <c r="S8" s="480"/>
      <c r="T8" s="1282" t="s">
        <v>34</v>
      </c>
      <c r="U8" s="1283"/>
      <c r="V8" s="1274" t="s">
        <v>28</v>
      </c>
      <c r="W8" s="1275"/>
      <c r="X8" s="1275"/>
      <c r="Y8" s="1275"/>
      <c r="Z8" s="1275"/>
      <c r="AA8" s="1275"/>
      <c r="AB8" s="1275"/>
      <c r="AC8" s="1275"/>
      <c r="AD8" s="1275"/>
      <c r="AE8" s="1275"/>
      <c r="AF8" s="1275"/>
      <c r="AG8" s="1276"/>
      <c r="AH8" s="1272" t="s">
        <v>444</v>
      </c>
    </row>
    <row r="9" spans="1:34" ht="13.5" customHeight="1">
      <c r="A9" s="1285"/>
      <c r="B9" s="1289"/>
      <c r="C9" s="1290"/>
      <c r="D9" s="1290"/>
      <c r="E9" s="1290"/>
      <c r="F9" s="1290"/>
      <c r="G9" s="1290"/>
      <c r="H9" s="1290"/>
      <c r="I9" s="1290"/>
      <c r="J9" s="1290"/>
      <c r="K9" s="1291"/>
      <c r="L9" s="1293"/>
      <c r="M9" s="481"/>
      <c r="N9" s="482"/>
      <c r="O9" s="1295"/>
      <c r="P9" s="1297"/>
      <c r="Q9" s="1299"/>
      <c r="R9" s="1273"/>
      <c r="S9" s="1267" t="s">
        <v>84</v>
      </c>
      <c r="T9" s="1268" t="s">
        <v>443</v>
      </c>
      <c r="U9" s="1270" t="s">
        <v>111</v>
      </c>
      <c r="V9" s="1261" t="s">
        <v>442</v>
      </c>
      <c r="W9" s="1262"/>
      <c r="X9" s="1262"/>
      <c r="Y9" s="1262"/>
      <c r="Z9" s="1262"/>
      <c r="AA9" s="1262"/>
      <c r="AB9" s="1262"/>
      <c r="AC9" s="1262"/>
      <c r="AD9" s="1262"/>
      <c r="AE9" s="1262"/>
      <c r="AF9" s="1262"/>
      <c r="AG9" s="1263"/>
      <c r="AH9" s="1273"/>
    </row>
    <row r="10" spans="1:34" ht="150" customHeight="1">
      <c r="A10" s="1285"/>
      <c r="B10" s="1289"/>
      <c r="C10" s="1290"/>
      <c r="D10" s="1290"/>
      <c r="E10" s="1290"/>
      <c r="F10" s="1290"/>
      <c r="G10" s="1290"/>
      <c r="H10" s="1290"/>
      <c r="I10" s="1290"/>
      <c r="J10" s="1290"/>
      <c r="K10" s="1291"/>
      <c r="L10" s="1293"/>
      <c r="M10" s="483" t="s">
        <v>183</v>
      </c>
      <c r="N10" s="483" t="s">
        <v>184</v>
      </c>
      <c r="O10" s="1295"/>
      <c r="P10" s="1297"/>
      <c r="Q10" s="1299"/>
      <c r="R10" s="1273"/>
      <c r="S10" s="1267"/>
      <c r="T10" s="1269"/>
      <c r="U10" s="1271"/>
      <c r="V10" s="1264"/>
      <c r="W10" s="1265"/>
      <c r="X10" s="1265"/>
      <c r="Y10" s="1265"/>
      <c r="Z10" s="1265"/>
      <c r="AA10" s="1265"/>
      <c r="AB10" s="1265"/>
      <c r="AC10" s="1265"/>
      <c r="AD10" s="1265"/>
      <c r="AE10" s="1265"/>
      <c r="AF10" s="1265"/>
      <c r="AG10" s="1266"/>
      <c r="AH10" s="1273"/>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福岡県</v>
      </c>
      <c r="M12" s="503" t="str">
        <f>IF(基本情報入力シート!R33="","",基本情報入力シート!R33)</f>
        <v>福岡県</v>
      </c>
      <c r="N12" s="503" t="str">
        <f>IF(基本情報入力シート!W33="","",基本情報入力シート!W33)</f>
        <v>大川市</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福岡県</v>
      </c>
      <c r="M13" s="503" t="str">
        <f>IF(基本情報入力シート!R34="","",基本情報入力シート!R34)</f>
        <v>福岡県</v>
      </c>
      <c r="N13" s="503" t="str">
        <f>IF(基本情報入力シート!W34="","",基本情報入力シート!W34)</f>
        <v>古賀市</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福岡市</v>
      </c>
      <c r="M14" s="503" t="str">
        <f>IF(基本情報入力シート!R35="","",基本情報入力シート!R35)</f>
        <v>福岡県</v>
      </c>
      <c r="N14" s="503" t="str">
        <f>IF(基本情報入力シート!W35="","",基本情報入力シート!W35)</f>
        <v>博多区</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久留米市</v>
      </c>
      <c r="M15" s="503" t="str">
        <f>IF(基本情報入力シート!R36="","",基本情報入力シート!R36)</f>
        <v>福岡県</v>
      </c>
      <c r="N15" s="503" t="str">
        <f>IF(基本情報入力シート!W36="","",基本情報入力シート!W36)</f>
        <v>久留米市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福岡県</v>
      </c>
      <c r="M16" s="503" t="str">
        <f>IF(基本情報入力シート!R37="","",基本情報入力シート!R37)</f>
        <v>福岡県</v>
      </c>
      <c r="N16" s="503" t="str">
        <f>IF(基本情報入力シート!W37="","",基本情報入力シート!W37)</f>
        <v>中間市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福岡県</v>
      </c>
      <c r="M17" s="503" t="str">
        <f>IF(基本情報入力シート!R38="","",基本情報入力シート!R38)</f>
        <v>福岡県</v>
      </c>
      <c r="N17" s="503" t="str">
        <f>IF(基本情報入力シート!W38="","",基本情報入力シート!W38)</f>
        <v>みやま市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59" fitToHeight="0" orientation="landscape" r:id="rId1"/>
  <headerFooter alignWithMargins="0"/>
  <rowBreaks count="1" manualBreakCount="1">
    <brk id="31" max="32"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zoomScale="80" zoomScaleNormal="80" zoomScaleSheetLayoutView="70" workbookViewId="0">
      <selection activeCell="O14" sqref="O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80" t="s">
        <v>6</v>
      </c>
      <c r="B3" s="1280"/>
      <c r="C3" s="1281"/>
      <c r="D3" s="1277" t="str">
        <f>IF(基本情報入力シート!M16="","",基本情報入力シート!M16)</f>
        <v>福岡県庁株式会社</v>
      </c>
      <c r="E3" s="1278"/>
      <c r="F3" s="1278"/>
      <c r="G3" s="1278"/>
      <c r="H3" s="1278"/>
      <c r="I3" s="1278"/>
      <c r="J3" s="1278"/>
      <c r="K3" s="1278"/>
      <c r="L3" s="1278"/>
      <c r="M3" s="1278"/>
      <c r="N3" s="1278"/>
      <c r="O3" s="127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84"/>
      <c r="B7" s="1286" t="s">
        <v>7</v>
      </c>
      <c r="C7" s="1287"/>
      <c r="D7" s="1287"/>
      <c r="E7" s="1287"/>
      <c r="F7" s="1287"/>
      <c r="G7" s="1287"/>
      <c r="H7" s="1287"/>
      <c r="I7" s="1287"/>
      <c r="J7" s="1287"/>
      <c r="K7" s="1288"/>
      <c r="L7" s="1292" t="s">
        <v>108</v>
      </c>
      <c r="M7" s="1309" t="s">
        <v>182</v>
      </c>
      <c r="N7" s="1263"/>
      <c r="O7" s="1294" t="s">
        <v>126</v>
      </c>
      <c r="P7" s="1296" t="s">
        <v>68</v>
      </c>
      <c r="Q7" s="1298" t="s">
        <v>410</v>
      </c>
      <c r="R7" s="1261" t="s">
        <v>116</v>
      </c>
      <c r="S7" s="520" t="s">
        <v>445</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85"/>
      <c r="B8" s="1289"/>
      <c r="C8" s="1290"/>
      <c r="D8" s="1290"/>
      <c r="E8" s="1290"/>
      <c r="F8" s="1290"/>
      <c r="G8" s="1290"/>
      <c r="H8" s="1290"/>
      <c r="I8" s="1290"/>
      <c r="J8" s="1290"/>
      <c r="K8" s="1291"/>
      <c r="L8" s="1293"/>
      <c r="M8" s="1264"/>
      <c r="N8" s="1266"/>
      <c r="O8" s="1295"/>
      <c r="P8" s="1297"/>
      <c r="Q8" s="1299"/>
      <c r="R8" s="1306"/>
      <c r="S8" s="524"/>
      <c r="T8" s="1302" t="s">
        <v>10</v>
      </c>
      <c r="U8" s="1303"/>
      <c r="V8" s="525" t="s">
        <v>34</v>
      </c>
      <c r="W8" s="1304" t="s">
        <v>28</v>
      </c>
      <c r="X8" s="1305"/>
      <c r="Y8" s="1305"/>
      <c r="Z8" s="1305"/>
      <c r="AA8" s="1305"/>
      <c r="AB8" s="1305"/>
      <c r="AC8" s="1305"/>
      <c r="AD8" s="1305"/>
      <c r="AE8" s="1305"/>
      <c r="AF8" s="1305"/>
      <c r="AG8" s="1305"/>
      <c r="AH8" s="1305"/>
      <c r="AI8" s="526" t="s">
        <v>15</v>
      </c>
      <c r="AJ8" s="180"/>
      <c r="AK8" s="180"/>
      <c r="AL8" s="180"/>
      <c r="AM8" s="180"/>
      <c r="AN8" s="180"/>
      <c r="AO8" s="180"/>
      <c r="AP8" s="180"/>
      <c r="AQ8" s="180"/>
      <c r="AR8" s="180"/>
      <c r="AS8" s="180"/>
      <c r="AT8" s="180"/>
      <c r="AU8" s="180"/>
    </row>
    <row r="9" spans="1:47" ht="13.5" customHeight="1">
      <c r="A9" s="1285"/>
      <c r="B9" s="1289"/>
      <c r="C9" s="1290"/>
      <c r="D9" s="1290"/>
      <c r="E9" s="1290"/>
      <c r="F9" s="1290"/>
      <c r="G9" s="1290"/>
      <c r="H9" s="1290"/>
      <c r="I9" s="1290"/>
      <c r="J9" s="1290"/>
      <c r="K9" s="1291"/>
      <c r="L9" s="1293"/>
      <c r="M9" s="1310"/>
      <c r="N9" s="1311"/>
      <c r="O9" s="1295"/>
      <c r="P9" s="1297"/>
      <c r="Q9" s="1299"/>
      <c r="R9" s="1306"/>
      <c r="S9" s="1267" t="s">
        <v>99</v>
      </c>
      <c r="T9" s="1312" t="s">
        <v>446</v>
      </c>
      <c r="U9" s="1313" t="s">
        <v>117</v>
      </c>
      <c r="V9" s="1307" t="s">
        <v>76</v>
      </c>
      <c r="W9" s="1261" t="s">
        <v>441</v>
      </c>
      <c r="X9" s="1262"/>
      <c r="Y9" s="1262"/>
      <c r="Z9" s="1262"/>
      <c r="AA9" s="1262"/>
      <c r="AB9" s="1262"/>
      <c r="AC9" s="1262"/>
      <c r="AD9" s="1262"/>
      <c r="AE9" s="1262"/>
      <c r="AF9" s="1262"/>
      <c r="AG9" s="1262"/>
      <c r="AH9" s="1262"/>
      <c r="AI9" s="1273" t="s">
        <v>447</v>
      </c>
      <c r="AJ9" s="180"/>
      <c r="AK9" s="180"/>
      <c r="AL9" s="180"/>
      <c r="AM9" s="180"/>
      <c r="AN9" s="180"/>
      <c r="AO9" s="180"/>
      <c r="AP9" s="180"/>
      <c r="AQ9" s="180"/>
      <c r="AR9" s="180"/>
      <c r="AS9" s="180"/>
      <c r="AT9" s="180"/>
      <c r="AU9" s="180"/>
    </row>
    <row r="10" spans="1:47" ht="150" customHeight="1">
      <c r="A10" s="1285"/>
      <c r="B10" s="1289"/>
      <c r="C10" s="1290"/>
      <c r="D10" s="1290"/>
      <c r="E10" s="1290"/>
      <c r="F10" s="1290"/>
      <c r="G10" s="1290"/>
      <c r="H10" s="1290"/>
      <c r="I10" s="1290"/>
      <c r="J10" s="1290"/>
      <c r="K10" s="1291"/>
      <c r="L10" s="1293"/>
      <c r="M10" s="483" t="s">
        <v>183</v>
      </c>
      <c r="N10" s="483" t="s">
        <v>184</v>
      </c>
      <c r="O10" s="1295"/>
      <c r="P10" s="1297"/>
      <c r="Q10" s="1299"/>
      <c r="R10" s="1306"/>
      <c r="S10" s="1267"/>
      <c r="T10" s="1312"/>
      <c r="U10" s="1313"/>
      <c r="V10" s="1308"/>
      <c r="W10" s="1264"/>
      <c r="X10" s="1265"/>
      <c r="Y10" s="1265"/>
      <c r="Z10" s="1265"/>
      <c r="AA10" s="1265"/>
      <c r="AB10" s="1265"/>
      <c r="AC10" s="1265"/>
      <c r="AD10" s="1265"/>
      <c r="AE10" s="1265"/>
      <c r="AF10" s="1265"/>
      <c r="AG10" s="1265"/>
      <c r="AH10" s="1265"/>
      <c r="AI10" s="1273"/>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福岡県</v>
      </c>
      <c r="M12" s="503" t="str">
        <f>IF(基本情報入力シート!R33="","",基本情報入力シート!R33)</f>
        <v>福岡県</v>
      </c>
      <c r="N12" s="503" t="str">
        <f>IF(基本情報入力シート!W33="","",基本情報入力シート!W33)</f>
        <v>大川市</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福岡県</v>
      </c>
      <c r="M13" s="503" t="str">
        <f>IF(基本情報入力シート!R34="","",基本情報入力シート!R34)</f>
        <v>福岡県</v>
      </c>
      <c r="N13" s="503" t="str">
        <f>IF(基本情報入力シート!W34="","",基本情報入力シート!W34)</f>
        <v>古賀市</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福岡市</v>
      </c>
      <c r="M14" s="503" t="str">
        <f>IF(基本情報入力シート!R35="","",基本情報入力シート!R35)</f>
        <v>福岡県</v>
      </c>
      <c r="N14" s="503" t="str">
        <f>IF(基本情報入力シート!W35="","",基本情報入力シート!W35)</f>
        <v>博多区</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久留米市</v>
      </c>
      <c r="M15" s="503" t="str">
        <f>IF(基本情報入力シート!R36="","",基本情報入力シート!R36)</f>
        <v>福岡県</v>
      </c>
      <c r="N15" s="503" t="str">
        <f>IF(基本情報入力シート!W36="","",基本情報入力シート!W36)</f>
        <v>久留米市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福岡県</v>
      </c>
      <c r="M16" s="503" t="str">
        <f>IF(基本情報入力シート!R37="","",基本情報入力シート!R37)</f>
        <v>福岡県</v>
      </c>
      <c r="N16" s="503" t="str">
        <f>IF(基本情報入力シート!W37="","",基本情報入力シート!W37)</f>
        <v>中間市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福岡県</v>
      </c>
      <c r="M17" s="503" t="str">
        <f>IF(基本情報入力シート!R38="","",基本情報入力シート!R38)</f>
        <v>福岡県</v>
      </c>
      <c r="N17" s="503" t="str">
        <f>IF(基本情報入力シート!W38="","",基本情報入力シート!W38)</f>
        <v>みやま市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9" fitToHeight="0" orientation="landscape" r:id="rId1"/>
  <headerFooter alignWithMargins="0"/>
  <ignoredErrors>
    <ignoredError sqref="D12:L16"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view="pageBreakPreview" topLeftCell="Q22" zoomScale="90" zoomScaleNormal="85" zoomScaleSheetLayoutView="90" zoomScalePageLayoutView="70" workbookViewId="0">
      <selection activeCell="AN10" sqref="AN10"/>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320" t="s">
        <v>507</v>
      </c>
      <c r="R2" s="1320"/>
      <c r="S2" s="1320"/>
      <c r="T2" s="1320"/>
      <c r="U2" s="1320"/>
      <c r="V2" s="1320"/>
      <c r="W2" s="1320"/>
      <c r="X2" s="1320"/>
      <c r="Y2" s="1320"/>
      <c r="Z2" s="1320"/>
      <c r="AA2" s="1320"/>
      <c r="AB2" s="1320"/>
      <c r="AC2" s="1320"/>
      <c r="AD2" s="1320"/>
      <c r="AE2" s="1320"/>
      <c r="AF2" s="1320"/>
      <c r="AG2" s="1320"/>
      <c r="AH2" s="1320"/>
      <c r="AI2" s="1320"/>
      <c r="AJ2" s="1320"/>
      <c r="AK2" s="1320"/>
      <c r="AL2" s="784"/>
    </row>
    <row r="3" spans="1:38" ht="27" customHeight="1" thickBot="1">
      <c r="A3" s="1323" t="s">
        <v>6</v>
      </c>
      <c r="B3" s="1323"/>
      <c r="C3" s="1324"/>
      <c r="D3" s="1325" t="str">
        <f>IF(基本情報入力シート!M16="","",基本情報入力シート!M16)</f>
        <v>福岡県庁株式会社</v>
      </c>
      <c r="E3" s="1326"/>
      <c r="F3" s="1326"/>
      <c r="G3" s="1326"/>
      <c r="H3" s="1326"/>
      <c r="I3" s="1326"/>
      <c r="J3" s="1326"/>
      <c r="K3" s="1326"/>
      <c r="L3" s="1326"/>
      <c r="M3" s="1326"/>
      <c r="N3" s="1326"/>
      <c r="O3" s="1327"/>
      <c r="P3" s="470"/>
      <c r="Q3" s="1320"/>
      <c r="R3" s="1320"/>
      <c r="S3" s="1320"/>
      <c r="T3" s="1320"/>
      <c r="U3" s="1320"/>
      <c r="V3" s="1320"/>
      <c r="W3" s="1320"/>
      <c r="X3" s="1320"/>
      <c r="Y3" s="1320"/>
      <c r="Z3" s="1320"/>
      <c r="AA3" s="1320"/>
      <c r="AB3" s="1320"/>
      <c r="AC3" s="1320"/>
      <c r="AD3" s="1320"/>
      <c r="AE3" s="1320"/>
      <c r="AF3" s="1320"/>
      <c r="AG3" s="1320"/>
      <c r="AH3" s="1320"/>
      <c r="AI3" s="1320"/>
      <c r="AJ3" s="1320"/>
      <c r="AK3" s="1320"/>
      <c r="AL3" s="784"/>
    </row>
    <row r="4" spans="1:38" ht="21" customHeight="1" thickBot="1">
      <c r="A4" s="601"/>
      <c r="B4" s="601"/>
      <c r="C4" s="601"/>
      <c r="D4" s="602"/>
      <c r="E4" s="602"/>
      <c r="F4" s="602"/>
      <c r="G4" s="602"/>
      <c r="H4" s="602"/>
      <c r="I4" s="602"/>
      <c r="J4" s="602"/>
      <c r="K4" s="602"/>
      <c r="L4" s="602"/>
      <c r="M4" s="602"/>
      <c r="N4" s="602"/>
      <c r="O4" s="602"/>
      <c r="P4" s="473"/>
      <c r="Q4" s="1320"/>
      <c r="R4" s="1320"/>
      <c r="S4" s="1320"/>
      <c r="T4" s="1320"/>
      <c r="U4" s="1320"/>
      <c r="V4" s="1320"/>
      <c r="W4" s="1320"/>
      <c r="X4" s="1320"/>
      <c r="Y4" s="1320"/>
      <c r="Z4" s="1320"/>
      <c r="AA4" s="1320"/>
      <c r="AB4" s="1320"/>
      <c r="AC4" s="1320"/>
      <c r="AD4" s="1320"/>
      <c r="AE4" s="1320"/>
      <c r="AF4" s="1320"/>
      <c r="AG4" s="1320"/>
      <c r="AH4" s="1320"/>
      <c r="AI4" s="1320"/>
      <c r="AJ4" s="1320"/>
      <c r="AK4" s="1320"/>
      <c r="AL4" s="784"/>
    </row>
    <row r="5" spans="1:38" ht="27.75" customHeight="1" thickBot="1">
      <c r="A5" s="1300" t="s">
        <v>469</v>
      </c>
      <c r="B5" s="1301"/>
      <c r="C5" s="1301"/>
      <c r="D5" s="1301"/>
      <c r="E5" s="1301"/>
      <c r="F5" s="1301"/>
      <c r="G5" s="1301"/>
      <c r="H5" s="1301"/>
      <c r="I5" s="1301"/>
      <c r="J5" s="1301"/>
      <c r="K5" s="1301"/>
      <c r="L5" s="1301"/>
      <c r="M5" s="1301"/>
      <c r="N5" s="1301"/>
      <c r="O5" s="603">
        <f>IF(SUM(AH12:AH111)=0,"",SUM(AH12:AH111))</f>
        <v>4597200</v>
      </c>
      <c r="P5" s="785"/>
      <c r="Q5" s="1320"/>
      <c r="R5" s="1320"/>
      <c r="S5" s="1320"/>
      <c r="T5" s="1320"/>
      <c r="U5" s="1320"/>
      <c r="V5" s="1320"/>
      <c r="W5" s="1320"/>
      <c r="X5" s="1320"/>
      <c r="Y5" s="1320"/>
      <c r="Z5" s="1320"/>
      <c r="AA5" s="1320"/>
      <c r="AB5" s="1320"/>
      <c r="AC5" s="1320"/>
      <c r="AD5" s="1320"/>
      <c r="AE5" s="1320"/>
      <c r="AF5" s="1320"/>
      <c r="AG5" s="1320"/>
      <c r="AH5" s="1320"/>
      <c r="AI5" s="1320"/>
      <c r="AJ5" s="1320"/>
      <c r="AK5" s="1320"/>
      <c r="AL5" s="784"/>
    </row>
    <row r="6" spans="1:38" ht="21" customHeight="1" thickBot="1">
      <c r="R6" s="604"/>
      <c r="S6" s="604"/>
      <c r="T6" s="180"/>
      <c r="AH6" s="605"/>
    </row>
    <row r="7" spans="1:38" ht="18" customHeight="1">
      <c r="A7" s="1328"/>
      <c r="B7" s="1330" t="s">
        <v>7</v>
      </c>
      <c r="C7" s="1331"/>
      <c r="D7" s="1331"/>
      <c r="E7" s="1331"/>
      <c r="F7" s="1331"/>
      <c r="G7" s="1331"/>
      <c r="H7" s="1331"/>
      <c r="I7" s="1331"/>
      <c r="J7" s="1331"/>
      <c r="K7" s="1332"/>
      <c r="L7" s="1318" t="s">
        <v>108</v>
      </c>
      <c r="M7" s="606"/>
      <c r="N7" s="607"/>
      <c r="O7" s="1336" t="s">
        <v>126</v>
      </c>
      <c r="P7" s="1340" t="s">
        <v>68</v>
      </c>
      <c r="Q7" s="1318" t="s">
        <v>501</v>
      </c>
      <c r="R7" s="1342" t="s">
        <v>410</v>
      </c>
      <c r="S7" s="1344" t="s">
        <v>439</v>
      </c>
      <c r="T7" s="1314" t="s">
        <v>448</v>
      </c>
      <c r="U7" s="1315"/>
      <c r="V7" s="1315"/>
      <c r="W7" s="1315"/>
      <c r="X7" s="1315"/>
      <c r="Y7" s="1315"/>
      <c r="Z7" s="1315"/>
      <c r="AA7" s="1315"/>
      <c r="AB7" s="1315"/>
      <c r="AC7" s="1315"/>
      <c r="AD7" s="1315"/>
      <c r="AE7" s="1315"/>
      <c r="AF7" s="1315"/>
      <c r="AG7" s="1315"/>
      <c r="AH7" s="1315"/>
      <c r="AI7" s="1315"/>
      <c r="AJ7" s="1315"/>
      <c r="AK7" s="1315"/>
      <c r="AL7" s="1316"/>
    </row>
    <row r="8" spans="1:38" ht="21.75" customHeight="1">
      <c r="A8" s="1329"/>
      <c r="B8" s="1333"/>
      <c r="C8" s="1334"/>
      <c r="D8" s="1334"/>
      <c r="E8" s="1334"/>
      <c r="F8" s="1334"/>
      <c r="G8" s="1334"/>
      <c r="H8" s="1334"/>
      <c r="I8" s="1334"/>
      <c r="J8" s="1334"/>
      <c r="K8" s="1335"/>
      <c r="L8" s="1319"/>
      <c r="M8" s="1338" t="s">
        <v>182</v>
      </c>
      <c r="N8" s="1339"/>
      <c r="O8" s="1337"/>
      <c r="P8" s="1341"/>
      <c r="Q8" s="1319"/>
      <c r="R8" s="1343"/>
      <c r="S8" s="1345"/>
      <c r="T8" s="1317" t="s">
        <v>99</v>
      </c>
      <c r="U8" s="1348" t="s">
        <v>425</v>
      </c>
      <c r="V8" s="1350" t="s">
        <v>440</v>
      </c>
      <c r="W8" s="1351"/>
      <c r="X8" s="1351"/>
      <c r="Y8" s="1351"/>
      <c r="Z8" s="1351"/>
      <c r="AA8" s="1351"/>
      <c r="AB8" s="1351"/>
      <c r="AC8" s="1351"/>
      <c r="AD8" s="1351"/>
      <c r="AE8" s="1351"/>
      <c r="AF8" s="1351"/>
      <c r="AG8" s="1352"/>
      <c r="AH8" s="1298" t="s">
        <v>438</v>
      </c>
      <c r="AI8" s="1346" t="s">
        <v>411</v>
      </c>
      <c r="AJ8" s="1346"/>
      <c r="AK8" s="1346"/>
      <c r="AL8" s="1347"/>
    </row>
    <row r="9" spans="1:38" ht="13.5" customHeight="1">
      <c r="A9" s="1329"/>
      <c r="B9" s="1333"/>
      <c r="C9" s="1334"/>
      <c r="D9" s="1334"/>
      <c r="E9" s="1334"/>
      <c r="F9" s="1334"/>
      <c r="G9" s="1334"/>
      <c r="H9" s="1334"/>
      <c r="I9" s="1334"/>
      <c r="J9" s="1334"/>
      <c r="K9" s="1335"/>
      <c r="L9" s="1319"/>
      <c r="M9" s="608"/>
      <c r="N9" s="609"/>
      <c r="O9" s="1337"/>
      <c r="P9" s="1341"/>
      <c r="Q9" s="1319"/>
      <c r="R9" s="1343"/>
      <c r="S9" s="1345"/>
      <c r="T9" s="1267"/>
      <c r="U9" s="1349"/>
      <c r="V9" s="1353"/>
      <c r="W9" s="1353"/>
      <c r="X9" s="1353"/>
      <c r="Y9" s="1353"/>
      <c r="Z9" s="1353"/>
      <c r="AA9" s="1353"/>
      <c r="AB9" s="1353"/>
      <c r="AC9" s="1353"/>
      <c r="AD9" s="1353"/>
      <c r="AE9" s="1353"/>
      <c r="AF9" s="1353"/>
      <c r="AG9" s="1339"/>
      <c r="AH9" s="1299"/>
      <c r="AI9" s="1321"/>
      <c r="AJ9" s="1322"/>
      <c r="AK9" s="729"/>
      <c r="AL9" s="742"/>
    </row>
    <row r="10" spans="1:38" ht="150" customHeight="1">
      <c r="A10" s="1329"/>
      <c r="B10" s="1333"/>
      <c r="C10" s="1334"/>
      <c r="D10" s="1334"/>
      <c r="E10" s="1334"/>
      <c r="F10" s="1334"/>
      <c r="G10" s="1334"/>
      <c r="H10" s="1334"/>
      <c r="I10" s="1334"/>
      <c r="J10" s="1334"/>
      <c r="K10" s="1335"/>
      <c r="L10" s="1319"/>
      <c r="M10" s="610" t="s">
        <v>183</v>
      </c>
      <c r="N10" s="610" t="s">
        <v>184</v>
      </c>
      <c r="O10" s="1337"/>
      <c r="P10" s="1341"/>
      <c r="Q10" s="1319"/>
      <c r="R10" s="1343"/>
      <c r="S10" s="1345"/>
      <c r="T10" s="1267"/>
      <c r="U10" s="1349"/>
      <c r="V10" s="1353"/>
      <c r="W10" s="1353"/>
      <c r="X10" s="1353"/>
      <c r="Y10" s="1353"/>
      <c r="Z10" s="1353"/>
      <c r="AA10" s="1353"/>
      <c r="AB10" s="1353"/>
      <c r="AC10" s="1353"/>
      <c r="AD10" s="1353"/>
      <c r="AE10" s="1353"/>
      <c r="AF10" s="1353"/>
      <c r="AG10" s="1339"/>
      <c r="AH10" s="1299"/>
      <c r="AI10" s="643" t="s">
        <v>426</v>
      </c>
      <c r="AJ10" s="644" t="s">
        <v>427</v>
      </c>
      <c r="AK10" s="729" t="s">
        <v>503</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福岡県</v>
      </c>
      <c r="M12" s="625" t="str">
        <f>IF(基本情報入力シート!R33="","",基本情報入力シート!R33)</f>
        <v>福岡県</v>
      </c>
      <c r="N12" s="625" t="str">
        <f>IF(基本情報入力シート!W33="","",基本情報入力シート!W33)</f>
        <v>大川市</v>
      </c>
      <c r="O12" s="622" t="str">
        <f>IF(基本情報入力シート!X33="","",基本情報入力シート!X33)</f>
        <v>介護保険事業所名称０１</v>
      </c>
      <c r="P12" s="626" t="str">
        <f>IF(基本情報入力シート!Y33="","",基本情報入力シート!Y33)</f>
        <v>訪問介護</v>
      </c>
      <c r="Q12" s="783" t="s">
        <v>498</v>
      </c>
      <c r="R12" s="505">
        <f>IF(基本情報入力シート!Z33="","",基本情報入力シート!Z33)</f>
        <v>200000</v>
      </c>
      <c r="S12" s="506">
        <f>IF(基本情報入力シート!AA33="","",基本情報入力シート!AA33)</f>
        <v>11.4</v>
      </c>
      <c r="T12" s="764" t="s">
        <v>460</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福岡県</v>
      </c>
      <c r="M13" s="625" t="str">
        <f>IF(基本情報入力シート!R34="","",基本情報入力シート!R34)</f>
        <v>福岡県</v>
      </c>
      <c r="N13" s="625" t="str">
        <f>IF(基本情報入力シート!W34="","",基本情報入力シート!W34)</f>
        <v>古賀市</v>
      </c>
      <c r="O13" s="622" t="str">
        <f>IF(基本情報入力シート!X34="","",基本情報入力シート!X34)</f>
        <v>介護保険事業所名称０２</v>
      </c>
      <c r="P13" s="626" t="str">
        <f>IF(基本情報入力シート!Y34="","",基本情報入力シート!Y34)</f>
        <v>通所介護</v>
      </c>
      <c r="Q13" s="783" t="s">
        <v>499</v>
      </c>
      <c r="R13" s="505">
        <f>IF(基本情報入力シート!Z34="","",基本情報入力シート!Z34)</f>
        <v>400000</v>
      </c>
      <c r="S13" s="506">
        <f>IF(基本情報入力シート!AA34="","",基本情報入力シート!AA34)</f>
        <v>10.9</v>
      </c>
      <c r="T13" s="764" t="s">
        <v>460</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福岡市</v>
      </c>
      <c r="M14" s="625" t="str">
        <f>IF(基本情報入力シート!R35="","",基本情報入力シート!R35)</f>
        <v>福岡県</v>
      </c>
      <c r="N14" s="625" t="str">
        <f>IF(基本情報入力シート!W35="","",基本情報入力シート!W35)</f>
        <v>博多区</v>
      </c>
      <c r="O14" s="622" t="str">
        <f>IF(基本情報入力シート!X35="","",基本情報入力シート!X35)</f>
        <v>介護保険事業所名称０３</v>
      </c>
      <c r="P14" s="626" t="str">
        <f>IF(基本情報入力シート!Y35="","",基本情報入力シート!Y35)</f>
        <v>介護老人福祉施設</v>
      </c>
      <c r="Q14" s="783" t="s">
        <v>498</v>
      </c>
      <c r="R14" s="505">
        <f>IF(基本情報入力シート!Z35="","",基本情報入力シート!Z35)</f>
        <v>2100000</v>
      </c>
      <c r="S14" s="506">
        <f>IF(基本情報入力シート!AA35="","",基本情報入力シート!AA35)</f>
        <v>10.68</v>
      </c>
      <c r="T14" s="764" t="s">
        <v>460</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久留米市</v>
      </c>
      <c r="M15" s="625" t="str">
        <f>IF(基本情報入力シート!R36="","",基本情報入力シート!R36)</f>
        <v>福岡県</v>
      </c>
      <c r="N15" s="625" t="str">
        <f>IF(基本情報入力シート!W36="","",基本情報入力シート!W36)</f>
        <v>久留米市</v>
      </c>
      <c r="O15" s="622" t="str">
        <f>IF(基本情報入力シート!X36="","",基本情報入力シート!X36)</f>
        <v>介護保険事業所名称０４</v>
      </c>
      <c r="P15" s="626" t="str">
        <f>IF(基本情報入力シート!Y36="","",基本情報入力シート!Y36)</f>
        <v>小規模多機能型居宅介護</v>
      </c>
      <c r="Q15" s="783" t="s">
        <v>498</v>
      </c>
      <c r="R15" s="505">
        <f>IF(基本情報入力シート!Z36="","",基本情報入力シート!Z36)</f>
        <v>400000</v>
      </c>
      <c r="S15" s="506">
        <f>IF(基本情報入力シート!AA36="","",基本情報入力シート!AA36)</f>
        <v>10.88</v>
      </c>
      <c r="T15" s="764" t="s">
        <v>460</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福岡県</v>
      </c>
      <c r="M16" s="625" t="str">
        <f>IF(基本情報入力シート!R37="","",基本情報入力シート!R37)</f>
        <v>福岡県</v>
      </c>
      <c r="N16" s="625" t="str">
        <f>IF(基本情報入力シート!W37="","",基本情報入力シート!W37)</f>
        <v>中間市</v>
      </c>
      <c r="O16" s="622" t="str">
        <f>IF(基本情報入力シート!X37="","",基本情報入力シート!X37)</f>
        <v>介護保険事業所名称０５</v>
      </c>
      <c r="P16" s="626" t="str">
        <f>IF(基本情報入力シート!Y37="","",基本情報入力シート!Y37)</f>
        <v>介護老人保健施設</v>
      </c>
      <c r="Q16" s="783" t="s">
        <v>499</v>
      </c>
      <c r="R16" s="505">
        <f>IF(基本情報入力シート!Z37="","",基本情報入力シート!Z37)</f>
        <v>2600000</v>
      </c>
      <c r="S16" s="506">
        <f>IF(基本情報入力シート!AA37="","",基本情報入力シート!AA37)</f>
        <v>10.68</v>
      </c>
      <c r="T16" s="764" t="s">
        <v>460</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福岡県</v>
      </c>
      <c r="M17" s="625" t="str">
        <f>IF(基本情報入力シート!R38="","",基本情報入力シート!R38)</f>
        <v>福岡県</v>
      </c>
      <c r="N17" s="625" t="str">
        <f>IF(基本情報入力シート!W38="","",基本情報入力シート!W38)</f>
        <v>みやま市</v>
      </c>
      <c r="O17" s="622" t="str">
        <f>IF(基本情報入力シート!X38="","",基本情報入力シート!X38)</f>
        <v>介護保険事業所名称０５</v>
      </c>
      <c r="P17" s="626" t="str">
        <f>IF(基本情報入力シート!Y38="","",基本情報入力シート!Y38)</f>
        <v>短期入所療養介護（老健）</v>
      </c>
      <c r="Q17" s="783" t="s">
        <v>500</v>
      </c>
      <c r="R17" s="505">
        <f>IF(基本情報入力シート!Z38="","",基本情報入力シート!Z38)</f>
        <v>100000</v>
      </c>
      <c r="S17" s="506">
        <f>IF(基本情報入力シート!AA38="","",基本情報入力シート!AA38)</f>
        <v>10.68</v>
      </c>
      <c r="T17" s="764" t="s">
        <v>460</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rintOptions horizontalCentered="1" verticalCentered="1"/>
  <pageMargins left="0.39370078740157483" right="0.39370078740157483" top="0.6692913385826772" bottom="0.62992125984251968" header="0.31496062992125984" footer="0.35433070866141736"/>
  <pageSetup paperSize="9" scale="41"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view="pageBreakPreview" zoomScale="90" zoomScaleNormal="100" zoomScaleSheetLayoutView="90" workbookViewId="0">
      <selection activeCell="H19" sqref="H19"/>
    </sheetView>
  </sheetViews>
  <sheetFormatPr defaultRowHeight="13.5"/>
  <cols>
    <col min="1" max="1" width="27.5" customWidth="1"/>
    <col min="2" max="2" width="12.625" customWidth="1"/>
    <col min="3" max="3" width="15" customWidth="1"/>
    <col min="4" max="8" width="12.5" customWidth="1"/>
  </cols>
  <sheetData>
    <row r="1" spans="1:8">
      <c r="A1" t="s">
        <v>510</v>
      </c>
    </row>
    <row r="3" spans="1:8" ht="17.25">
      <c r="A3" s="1360" t="s">
        <v>511</v>
      </c>
      <c r="B3" s="1360"/>
      <c r="C3" s="1360"/>
      <c r="D3" s="1360"/>
      <c r="E3" s="1360"/>
      <c r="F3" s="1360"/>
      <c r="G3" s="1360"/>
      <c r="H3" s="1360"/>
    </row>
    <row r="4" spans="1:8">
      <c r="A4" s="808"/>
      <c r="B4" s="808"/>
      <c r="C4" s="808"/>
      <c r="D4" s="808"/>
      <c r="E4" s="808"/>
      <c r="F4" s="808"/>
      <c r="G4" s="808"/>
      <c r="H4" s="808"/>
    </row>
    <row r="5" spans="1:8">
      <c r="A5" s="808"/>
      <c r="B5" s="808"/>
      <c r="C5" s="808"/>
      <c r="D5" s="808"/>
      <c r="E5" s="808"/>
      <c r="F5" s="808"/>
      <c r="G5" s="808"/>
      <c r="H5" s="808"/>
    </row>
    <row r="6" spans="1:8" ht="14.25" thickBot="1">
      <c r="A6" s="809" t="s">
        <v>512</v>
      </c>
      <c r="B6" s="810"/>
      <c r="C6" s="810"/>
      <c r="D6" s="810"/>
      <c r="E6" s="810"/>
      <c r="F6" s="810"/>
      <c r="G6" s="810"/>
      <c r="H6" s="810"/>
    </row>
    <row r="7" spans="1:8">
      <c r="A7" s="1361" t="s">
        <v>513</v>
      </c>
      <c r="B7" s="1363" t="s">
        <v>514</v>
      </c>
      <c r="C7" s="1364"/>
      <c r="D7" s="811"/>
      <c r="E7" s="810"/>
      <c r="F7" s="810"/>
      <c r="G7" s="811"/>
      <c r="H7" s="810"/>
    </row>
    <row r="8" spans="1:8" ht="14.25" thickBot="1">
      <c r="A8" s="1362"/>
      <c r="B8" s="812" t="s">
        <v>515</v>
      </c>
      <c r="C8" s="813" t="s">
        <v>516</v>
      </c>
      <c r="D8" s="811"/>
      <c r="E8" s="810"/>
      <c r="F8" s="810"/>
      <c r="G8" s="811"/>
      <c r="H8" s="810"/>
    </row>
    <row r="9" spans="1:8">
      <c r="A9" s="1365" t="s">
        <v>517</v>
      </c>
      <c r="B9" s="814" t="s">
        <v>518</v>
      </c>
      <c r="C9" s="815">
        <f>SUMIF('[4]別紙様式2-2 個表_処遇'!L:L,B9,'[4]別紙様式2-2 個表_処遇'!AH:AH)</f>
        <v>0</v>
      </c>
      <c r="D9" s="816"/>
      <c r="E9" s="810"/>
      <c r="F9" s="810"/>
      <c r="G9" s="816"/>
      <c r="H9" s="810"/>
    </row>
    <row r="10" spans="1:8" ht="14.25" thickBot="1">
      <c r="A10" s="1365"/>
      <c r="B10" s="817" t="s">
        <v>43</v>
      </c>
      <c r="C10" s="818" t="e">
        <f>C11-C9</f>
        <v>#VALUE!</v>
      </c>
      <c r="D10" s="816"/>
      <c r="E10" s="810"/>
      <c r="F10" s="810"/>
      <c r="G10" s="816"/>
      <c r="H10" s="810"/>
    </row>
    <row r="11" spans="1:8" ht="15" thickTop="1" thickBot="1">
      <c r="A11" s="1366"/>
      <c r="B11" s="819" t="s">
        <v>519</v>
      </c>
      <c r="C11" s="820" t="str">
        <f>'[4]別紙様式2-2 個表_処遇'!O5</f>
        <v/>
      </c>
      <c r="D11" s="816"/>
      <c r="E11" s="810"/>
      <c r="F11" s="810"/>
      <c r="G11" s="816"/>
      <c r="H11" s="810"/>
    </row>
    <row r="12" spans="1:8">
      <c r="A12" s="1367" t="s">
        <v>259</v>
      </c>
      <c r="B12" s="814" t="s">
        <v>518</v>
      </c>
      <c r="C12" s="815">
        <f>SUMIF('[4]別紙様式2-3 個表_特定'!L:L,B12,'[4]別紙様式2-3 個表_特定'!AI:AI)</f>
        <v>0</v>
      </c>
      <c r="D12" s="816"/>
      <c r="E12" s="810"/>
      <c r="F12" s="810"/>
      <c r="G12" s="816"/>
      <c r="H12" s="810"/>
    </row>
    <row r="13" spans="1:8" ht="14.25" thickBot="1">
      <c r="A13" s="1368"/>
      <c r="B13" s="821" t="s">
        <v>43</v>
      </c>
      <c r="C13" s="822" t="e">
        <f>C14-C12</f>
        <v>#VALUE!</v>
      </c>
      <c r="D13" s="810"/>
      <c r="E13" s="810"/>
      <c r="F13" s="810"/>
      <c r="G13" s="810"/>
      <c r="H13" s="810"/>
    </row>
    <row r="14" spans="1:8" ht="15" thickTop="1" thickBot="1">
      <c r="A14" s="1369"/>
      <c r="B14" s="823" t="s">
        <v>519</v>
      </c>
      <c r="C14" s="820" t="str">
        <f>'[4]別紙様式2-3 個表_特定'!O5</f>
        <v/>
      </c>
      <c r="D14" s="810"/>
      <c r="E14" s="810"/>
      <c r="F14" s="810"/>
      <c r="G14" s="810"/>
      <c r="H14" s="810"/>
    </row>
    <row r="15" spans="1:8">
      <c r="A15" s="1367" t="s">
        <v>520</v>
      </c>
      <c r="B15" s="814" t="s">
        <v>518</v>
      </c>
      <c r="C15" s="815">
        <f>SUMIF('別紙様式2-4 個表_ベースアップ'!L:L,B15,'別紙様式2-4 個表_ベースアップ'!AH:AH)</f>
        <v>2000208</v>
      </c>
      <c r="D15" s="816"/>
      <c r="E15" s="810"/>
      <c r="F15" s="810"/>
      <c r="G15" s="816"/>
      <c r="H15" s="810"/>
    </row>
    <row r="16" spans="1:8" ht="14.25" thickBot="1">
      <c r="A16" s="1368"/>
      <c r="B16" s="821" t="s">
        <v>43</v>
      </c>
      <c r="C16" s="822">
        <f>C17-C15</f>
        <v>2596992</v>
      </c>
      <c r="D16" s="810"/>
      <c r="E16" s="810"/>
      <c r="F16" s="810"/>
      <c r="G16" s="810"/>
      <c r="H16" s="810"/>
    </row>
    <row r="17" spans="1:8" ht="15" thickTop="1" thickBot="1">
      <c r="A17" s="1369"/>
      <c r="B17" s="823" t="s">
        <v>519</v>
      </c>
      <c r="C17" s="820">
        <f>'別紙様式2-4 個表_ベースアップ'!O5</f>
        <v>4597200</v>
      </c>
      <c r="D17" s="810"/>
      <c r="E17" s="810"/>
      <c r="F17" s="810"/>
      <c r="G17" s="810"/>
      <c r="H17" s="810"/>
    </row>
    <row r="18" spans="1:8">
      <c r="A18" s="809"/>
      <c r="B18" s="810"/>
      <c r="C18" s="810"/>
      <c r="D18" s="810"/>
      <c r="E18" s="810"/>
      <c r="F18" s="810"/>
      <c r="G18" s="810"/>
      <c r="H18" s="810"/>
    </row>
    <row r="19" spans="1:8">
      <c r="A19" s="809"/>
      <c r="B19" s="810"/>
      <c r="C19" s="810"/>
      <c r="D19" s="810"/>
      <c r="E19" s="810"/>
      <c r="F19" s="810"/>
      <c r="G19" s="810"/>
      <c r="H19" s="810"/>
    </row>
    <row r="20" spans="1:8">
      <c r="A20" s="809"/>
      <c r="B20" s="810"/>
      <c r="C20" s="810"/>
      <c r="D20" s="810"/>
      <c r="E20" s="810"/>
      <c r="F20" s="810"/>
      <c r="G20" s="810"/>
      <c r="H20" s="810"/>
    </row>
    <row r="21" spans="1:8" ht="14.25" thickBot="1">
      <c r="A21" s="810" t="s">
        <v>521</v>
      </c>
    </row>
    <row r="22" spans="1:8" ht="14.25" thickBot="1">
      <c r="A22" s="824" t="s">
        <v>513</v>
      </c>
      <c r="B22" s="1354" t="s">
        <v>522</v>
      </c>
      <c r="C22" s="1355"/>
      <c r="D22" s="1355"/>
      <c r="E22" s="1355"/>
      <c r="F22" s="1356"/>
    </row>
    <row r="23" spans="1:8">
      <c r="A23" s="1357" t="s">
        <v>517</v>
      </c>
      <c r="B23" s="825" t="s">
        <v>515</v>
      </c>
      <c r="C23" s="825" t="s">
        <v>523</v>
      </c>
      <c r="D23" s="825" t="s">
        <v>77</v>
      </c>
      <c r="E23" s="825" t="s">
        <v>78</v>
      </c>
      <c r="F23" s="826" t="s">
        <v>79</v>
      </c>
    </row>
    <row r="24" spans="1:8">
      <c r="A24" s="1357"/>
      <c r="B24" s="827" t="s">
        <v>518</v>
      </c>
      <c r="C24" s="828">
        <f>SUM(D24:F24)</f>
        <v>0</v>
      </c>
      <c r="D24" s="828">
        <f>COUNTIFS('[4]別紙様式2-2 個表_処遇'!L:L,B24,'[4]別紙様式2-2 個表_処遇'!T:T,D23)</f>
        <v>0</v>
      </c>
      <c r="E24" s="828">
        <f>COUNTIFS('[4]別紙様式2-2 個表_処遇'!L:L,B24,'[4]別紙様式2-2 個表_処遇'!T:T,E23)</f>
        <v>0</v>
      </c>
      <c r="F24" s="829">
        <f>COUNTIFS('[4]別紙様式2-2 個表_処遇'!L:L,B24,'[4]別紙様式2-2 個表_処遇'!T:T,F23)</f>
        <v>0</v>
      </c>
    </row>
    <row r="25" spans="1:8">
      <c r="A25" s="1357"/>
      <c r="B25" s="827" t="s">
        <v>43</v>
      </c>
      <c r="C25" s="828">
        <f>SUM(D25:F25)</f>
        <v>0</v>
      </c>
      <c r="D25" s="828">
        <f>D26-D24</f>
        <v>0</v>
      </c>
      <c r="E25" s="828">
        <f t="shared" ref="E25:F25" si="0">E26-E24</f>
        <v>0</v>
      </c>
      <c r="F25" s="829">
        <f t="shared" si="0"/>
        <v>0</v>
      </c>
    </row>
    <row r="26" spans="1:8" ht="14.25" thickBot="1">
      <c r="A26" s="1358"/>
      <c r="B26" s="830" t="s">
        <v>519</v>
      </c>
      <c r="C26" s="831">
        <f>SUM(D26:F26)</f>
        <v>0</v>
      </c>
      <c r="D26" s="831">
        <f>COUNTIF('[4]別紙様式2-2 個表_処遇'!T:T,D23)</f>
        <v>0</v>
      </c>
      <c r="E26" s="831">
        <f>COUNTIF('[4]別紙様式2-2 個表_処遇'!T:T,E23)</f>
        <v>0</v>
      </c>
      <c r="F26" s="832">
        <f>COUNTIF('[4]別紙様式2-2 個表_処遇'!T:T,F23)</f>
        <v>0</v>
      </c>
    </row>
    <row r="27" spans="1:8">
      <c r="A27" s="1359" t="s">
        <v>259</v>
      </c>
      <c r="B27" s="833" t="s">
        <v>515</v>
      </c>
      <c r="C27" s="833" t="s">
        <v>523</v>
      </c>
      <c r="D27" s="833" t="s">
        <v>35</v>
      </c>
      <c r="E27" s="834" t="s">
        <v>36</v>
      </c>
      <c r="F27" s="835"/>
      <c r="G27" s="835"/>
      <c r="H27" s="835"/>
    </row>
    <row r="28" spans="1:8">
      <c r="A28" s="1357"/>
      <c r="B28" s="827" t="s">
        <v>518</v>
      </c>
      <c r="C28" s="836">
        <f>SUM(D28:E28)</f>
        <v>0</v>
      </c>
      <c r="D28" s="836">
        <f>COUNTIFS('[4]別紙様式2-3 個表_特定'!L:L,B28,'[4]別紙様式2-3 個表_特定'!T:T,D27)</f>
        <v>0</v>
      </c>
      <c r="E28" s="837">
        <f>COUNTIFS('[4]別紙様式2-3 個表_特定'!L:L,B28,'[4]別紙様式2-3 個表_特定'!T:T,E27)</f>
        <v>0</v>
      </c>
      <c r="F28" s="838"/>
      <c r="G28" s="838"/>
      <c r="H28" s="838"/>
    </row>
    <row r="29" spans="1:8">
      <c r="A29" s="1357"/>
      <c r="B29" s="827" t="s">
        <v>43</v>
      </c>
      <c r="C29" s="836">
        <f>SUM(D29:E29)</f>
        <v>0</v>
      </c>
      <c r="D29" s="836">
        <f>D30-D28</f>
        <v>0</v>
      </c>
      <c r="E29" s="837">
        <f>E30-E28</f>
        <v>0</v>
      </c>
      <c r="F29" s="838"/>
      <c r="G29" s="838"/>
      <c r="H29" s="838"/>
    </row>
    <row r="30" spans="1:8" ht="14.25" thickBot="1">
      <c r="A30" s="1358"/>
      <c r="B30" s="830" t="s">
        <v>519</v>
      </c>
      <c r="C30" s="839">
        <f>SUM(D30:E30)</f>
        <v>0</v>
      </c>
      <c r="D30" s="839">
        <f>COUNTIF('[4]別紙様式2-3 個表_特定'!T:T,D27)</f>
        <v>0</v>
      </c>
      <c r="E30" s="840">
        <f>COUNTIF('[4]別紙様式2-3 個表_特定'!T:T,E27)</f>
        <v>0</v>
      </c>
      <c r="F30" s="838"/>
      <c r="G30" s="838"/>
      <c r="H30" s="838"/>
    </row>
    <row r="31" spans="1:8">
      <c r="A31" s="1359" t="s">
        <v>520</v>
      </c>
      <c r="B31" s="833" t="s">
        <v>515</v>
      </c>
      <c r="C31" s="834" t="s">
        <v>519</v>
      </c>
      <c r="D31" s="835"/>
      <c r="E31" s="835"/>
      <c r="F31" s="835"/>
    </row>
    <row r="32" spans="1:8">
      <c r="A32" s="1357"/>
      <c r="B32" s="827" t="s">
        <v>518</v>
      </c>
      <c r="C32" s="837">
        <f>COUNTIF('別紙様式2-4 個表_ベースアップ'!L:L,B32)</f>
        <v>4</v>
      </c>
      <c r="D32" s="838"/>
      <c r="E32" s="838"/>
      <c r="F32" s="838"/>
    </row>
    <row r="33" spans="1:6">
      <c r="A33" s="1357"/>
      <c r="B33" s="827" t="s">
        <v>43</v>
      </c>
      <c r="C33" s="837">
        <f>C34-C32</f>
        <v>2</v>
      </c>
      <c r="D33" s="838"/>
      <c r="E33" s="838"/>
      <c r="F33" s="838"/>
    </row>
    <row r="34" spans="1:6" ht="14.25" thickBot="1">
      <c r="A34" s="1358"/>
      <c r="B34" s="830" t="s">
        <v>519</v>
      </c>
      <c r="C34" s="840">
        <f>COUNTA('別紙様式2-4 個表_ベースアップ'!Q:Q)-2</f>
        <v>6</v>
      </c>
      <c r="D34" s="838"/>
      <c r="E34" s="838"/>
      <c r="F34" s="838"/>
    </row>
  </sheetData>
  <mergeCells count="10">
    <mergeCell ref="B22:F22"/>
    <mergeCell ref="A23:A26"/>
    <mergeCell ref="A27:A30"/>
    <mergeCell ref="A31:A34"/>
    <mergeCell ref="A3:H3"/>
    <mergeCell ref="A7:A8"/>
    <mergeCell ref="B7:C7"/>
    <mergeCell ref="A9:A11"/>
    <mergeCell ref="A12:A14"/>
    <mergeCell ref="A15:A17"/>
  </mergeCells>
  <phoneticPr fontId="7"/>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454</v>
      </c>
      <c r="B1" s="6"/>
      <c r="C1" s="6"/>
      <c r="D1" s="6"/>
      <c r="E1" s="6"/>
      <c r="F1" s="6"/>
      <c r="G1" s="6"/>
    </row>
    <row r="2" spans="1:13" s="3" customFormat="1" ht="27.75" customHeight="1">
      <c r="A2" s="1384" t="s">
        <v>29</v>
      </c>
      <c r="B2" s="1374"/>
      <c r="C2" s="1381" t="s">
        <v>82</v>
      </c>
      <c r="D2" s="1382"/>
      <c r="E2" s="1382"/>
      <c r="F2" s="1382"/>
      <c r="G2" s="1383"/>
      <c r="H2" s="1370" t="s">
        <v>259</v>
      </c>
      <c r="I2" s="1371"/>
      <c r="J2" s="1371"/>
      <c r="K2" s="1371"/>
      <c r="L2" s="1372"/>
    </row>
    <row r="3" spans="1:13" ht="39" customHeight="1">
      <c r="A3" s="1385"/>
      <c r="B3" s="1386"/>
      <c r="C3" s="1388" t="s">
        <v>83</v>
      </c>
      <c r="D3" s="1390"/>
      <c r="E3" s="1390"/>
      <c r="F3" s="1390"/>
      <c r="G3" s="1389"/>
      <c r="H3" s="1388" t="s">
        <v>80</v>
      </c>
      <c r="I3" s="1389"/>
      <c r="J3" s="1373" t="s">
        <v>202</v>
      </c>
      <c r="K3" s="1374"/>
      <c r="L3" s="1375"/>
    </row>
    <row r="4" spans="1:13" ht="18" customHeight="1">
      <c r="A4" s="1387"/>
      <c r="B4" s="1377"/>
      <c r="C4" s="15" t="s">
        <v>77</v>
      </c>
      <c r="D4" s="16" t="s">
        <v>78</v>
      </c>
      <c r="E4" s="16" t="s">
        <v>79</v>
      </c>
      <c r="F4" s="16"/>
      <c r="G4" s="17"/>
      <c r="H4" s="25" t="s">
        <v>35</v>
      </c>
      <c r="I4" s="24" t="s">
        <v>36</v>
      </c>
      <c r="J4" s="1376"/>
      <c r="K4" s="1377"/>
      <c r="L4" s="1378"/>
    </row>
    <row r="5" spans="1:13" ht="18" customHeight="1">
      <c r="A5" s="1379" t="s">
        <v>30</v>
      </c>
      <c r="B5" s="138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79" t="s">
        <v>20</v>
      </c>
      <c r="B6" s="138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79" t="s">
        <v>260</v>
      </c>
      <c r="B7" s="138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79" t="s">
        <v>349</v>
      </c>
      <c r="B8" s="138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79" t="s">
        <v>31</v>
      </c>
      <c r="B9" s="138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79" t="s">
        <v>21</v>
      </c>
      <c r="B10" s="138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79" t="s">
        <v>350</v>
      </c>
      <c r="B11" s="138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79" t="s">
        <v>351</v>
      </c>
      <c r="B12" s="138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79" t="s">
        <v>22</v>
      </c>
      <c r="B13" s="138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79" t="s">
        <v>352</v>
      </c>
      <c r="B14" s="138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79" t="s">
        <v>353</v>
      </c>
      <c r="B15" s="138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79" t="s">
        <v>24</v>
      </c>
      <c r="B16" s="138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79" t="s">
        <v>354</v>
      </c>
      <c r="B17" s="138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79" t="s">
        <v>25</v>
      </c>
      <c r="B18" s="138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79" t="s">
        <v>23</v>
      </c>
      <c r="B19" s="138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79" t="s">
        <v>355</v>
      </c>
      <c r="B20" s="138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79" t="s">
        <v>26</v>
      </c>
      <c r="B21" s="138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79" t="s">
        <v>356</v>
      </c>
      <c r="B22" s="138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79" t="s">
        <v>27</v>
      </c>
      <c r="B23" s="138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79" t="s">
        <v>357</v>
      </c>
      <c r="B24" s="138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79" t="s">
        <v>32</v>
      </c>
      <c r="B25" s="138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91" t="s">
        <v>358</v>
      </c>
      <c r="B26" s="139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93" t="s">
        <v>328</v>
      </c>
      <c r="B27" s="139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91" t="s">
        <v>329</v>
      </c>
      <c r="B28" s="139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79" t="s">
        <v>339</v>
      </c>
      <c r="B29" s="138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79" t="s">
        <v>340</v>
      </c>
      <c r="B30" s="138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79" t="s">
        <v>341</v>
      </c>
      <c r="B31" s="138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79" t="s">
        <v>342</v>
      </c>
      <c r="B32" s="138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79" t="s">
        <v>343</v>
      </c>
      <c r="B33" s="138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79" t="s">
        <v>344</v>
      </c>
      <c r="B34" s="138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79" t="s">
        <v>345</v>
      </c>
      <c r="B35" s="138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79" t="s">
        <v>346</v>
      </c>
      <c r="B36" s="138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79" t="s">
        <v>347</v>
      </c>
      <c r="B37" s="138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91" t="s">
        <v>348</v>
      </c>
      <c r="B38" s="139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455</v>
      </c>
      <c r="B1" s="6"/>
      <c r="C1" s="6"/>
    </row>
    <row r="2" spans="1:7" ht="27.75" customHeight="1">
      <c r="A2" s="1384" t="s">
        <v>29</v>
      </c>
      <c r="B2" s="1374"/>
      <c r="C2" s="654" t="s">
        <v>364</v>
      </c>
      <c r="E2" s="1381" t="s">
        <v>82</v>
      </c>
      <c r="F2" s="1382"/>
      <c r="G2" s="1382"/>
    </row>
    <row r="3" spans="1:7" ht="18" customHeight="1">
      <c r="A3" s="593" t="s">
        <v>30</v>
      </c>
      <c r="B3" s="594"/>
      <c r="C3" s="655">
        <v>2.4E-2</v>
      </c>
      <c r="E3" s="1388" t="s">
        <v>330</v>
      </c>
      <c r="F3" s="1390"/>
      <c r="G3" s="139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福岡県様式</vt:lpstr>
      <vt:lpstr>【参考】数式用</vt:lpstr>
      <vt:lpstr>【参考】数式用2</vt:lpstr>
      <vt:lpstr>【参考】数式用!Print_Area</vt:lpstr>
      <vt:lpstr>【参考】数式用2!Print_Area</vt:lpstr>
      <vt:lpstr>はじめに!Print_Area</vt:lpstr>
      <vt:lpstr>基本情報入力シート!Print_Area</vt:lpstr>
      <vt:lpstr>福岡県様式!Print_Area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2022-08-02T09:06:35Z</dcterms:modified>
</cp:coreProperties>
</file>