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lgfilesv-01\ファイルｓｖ\市長部局\企画総務部\契約検査室\04 検査担当\02 検査共通\★検査関係様式(HPﾌｧｲﾙ）\提出様式\週休2日工事\"/>
    </mc:Choice>
  </mc:AlternateContent>
  <xr:revisionPtr revIDLastSave="0" documentId="13_ncr:1_{AD0BE70A-E79D-416A-892F-9A4C77083E11}" xr6:coauthVersionLast="47" xr6:coauthVersionMax="47" xr10:uidLastSave="{00000000-0000-0000-0000-000000000000}"/>
  <bookViews>
    <workbookView xWindow="-120" yWindow="-120" windowWidth="19440" windowHeight="15000" activeTab="1" xr2:uid="{AF1F579F-16A8-454C-97A9-CB19D0CA7AE7}"/>
  </bookViews>
  <sheets>
    <sheet name="(月単位)" sheetId="2" r:id="rId1"/>
    <sheet name="(週単位)" sheetId="3" r:id="rId2"/>
  </sheets>
  <externalReferences>
    <externalReference r:id="rId3"/>
    <externalReference r:id="rId4"/>
  </externalReferences>
  <definedNames>
    <definedName name="jimusho">[1]成績採点表!$A$3:$B$23</definedName>
    <definedName name="page1">#REF!</definedName>
    <definedName name="page2">#REF!</definedName>
    <definedName name="_xlnm.Print_Area" localSheetId="0">'(月単位)'!$A$1:$AI$419</definedName>
    <definedName name="_xlnm.Print_Area" localSheetId="1">'(週単位)'!$A$1:$BQ$170</definedName>
    <definedName name="_xlnm.Print_Titles" localSheetId="0">'(月単位)'!$1:$6</definedName>
    <definedName name="夏休" localSheetId="0">#REF!</definedName>
    <definedName name="夏休">#REF!</definedName>
    <definedName name="技能講習名">#REF!</definedName>
    <definedName name="許可業種">#REF!</definedName>
    <definedName name="血液型">#REF!</definedName>
    <definedName name="工種">#REF!</definedName>
    <definedName name="工種１">#REF!</definedName>
    <definedName name="工種工種">#REF!</definedName>
    <definedName name="週休">[2]入力画面!$R$43:$S$46</definedName>
    <definedName name="祝日" localSheetId="0">#REF!</definedName>
    <definedName name="祝日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>#REF!</definedName>
    <definedName name="特別教育名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63" i="3" l="1"/>
  <c r="BE163" i="3"/>
  <c r="AS163" i="3"/>
  <c r="AH163" i="3"/>
  <c r="V163" i="3"/>
  <c r="K163" i="3"/>
  <c r="BP161" i="3"/>
  <c r="BE161" i="3"/>
  <c r="AS161" i="3"/>
  <c r="AH161" i="3"/>
  <c r="V161" i="3"/>
  <c r="K161" i="3"/>
  <c r="BP159" i="3"/>
  <c r="BE159" i="3"/>
  <c r="AS159" i="3"/>
  <c r="AH159" i="3"/>
  <c r="V159" i="3"/>
  <c r="K159" i="3"/>
  <c r="BP142" i="3"/>
  <c r="BE142" i="3"/>
  <c r="AS142" i="3"/>
  <c r="AH142" i="3"/>
  <c r="V142" i="3"/>
  <c r="K142" i="3"/>
  <c r="BP140" i="3"/>
  <c r="BE140" i="3"/>
  <c r="AS140" i="3"/>
  <c r="AH140" i="3"/>
  <c r="V140" i="3"/>
  <c r="K140" i="3"/>
  <c r="BP138" i="3"/>
  <c r="BE138" i="3"/>
  <c r="AS138" i="3"/>
  <c r="AH138" i="3"/>
  <c r="V138" i="3"/>
  <c r="K138" i="3"/>
  <c r="BP121" i="3"/>
  <c r="BE121" i="3"/>
  <c r="AS121" i="3"/>
  <c r="AH121" i="3"/>
  <c r="V121" i="3"/>
  <c r="K121" i="3"/>
  <c r="BP119" i="3"/>
  <c r="BE119" i="3"/>
  <c r="AS119" i="3"/>
  <c r="AH119" i="3"/>
  <c r="V119" i="3"/>
  <c r="K119" i="3"/>
  <c r="BP117" i="3"/>
  <c r="BE117" i="3"/>
  <c r="AS117" i="3"/>
  <c r="AH117" i="3"/>
  <c r="V117" i="3"/>
  <c r="K117" i="3"/>
  <c r="BP100" i="3"/>
  <c r="BE100" i="3"/>
  <c r="AS100" i="3"/>
  <c r="AH100" i="3"/>
  <c r="V100" i="3"/>
  <c r="K100" i="3"/>
  <c r="BP98" i="3"/>
  <c r="BE98" i="3"/>
  <c r="AS98" i="3"/>
  <c r="AH98" i="3"/>
  <c r="V98" i="3"/>
  <c r="K98" i="3"/>
  <c r="BP96" i="3"/>
  <c r="BE96" i="3"/>
  <c r="AS96" i="3"/>
  <c r="AH96" i="3"/>
  <c r="V96" i="3"/>
  <c r="K96" i="3"/>
  <c r="BP79" i="3"/>
  <c r="BE79" i="3"/>
  <c r="AS79" i="3"/>
  <c r="AH79" i="3"/>
  <c r="V79" i="3"/>
  <c r="K79" i="3"/>
  <c r="BP77" i="3"/>
  <c r="BE77" i="3"/>
  <c r="AS77" i="3"/>
  <c r="AH77" i="3"/>
  <c r="V77" i="3"/>
  <c r="K77" i="3"/>
  <c r="BP75" i="3"/>
  <c r="BE75" i="3"/>
  <c r="AS75" i="3"/>
  <c r="AH75" i="3"/>
  <c r="V75" i="3"/>
  <c r="K75" i="3"/>
  <c r="BP58" i="3"/>
  <c r="BE58" i="3"/>
  <c r="AS58" i="3"/>
  <c r="AH58" i="3"/>
  <c r="V58" i="3"/>
  <c r="K58" i="3"/>
  <c r="BP56" i="3"/>
  <c r="BE56" i="3"/>
  <c r="AS56" i="3"/>
  <c r="AH56" i="3"/>
  <c r="V56" i="3"/>
  <c r="K56" i="3"/>
  <c r="BP54" i="3"/>
  <c r="BE54" i="3"/>
  <c r="AS54" i="3"/>
  <c r="AH54" i="3"/>
  <c r="V54" i="3"/>
  <c r="K54" i="3"/>
  <c r="BP37" i="3"/>
  <c r="BE37" i="3"/>
  <c r="AS37" i="3"/>
  <c r="AH37" i="3"/>
  <c r="V37" i="3"/>
  <c r="K37" i="3"/>
  <c r="BP35" i="3"/>
  <c r="BE35" i="3"/>
  <c r="AS35" i="3"/>
  <c r="AH35" i="3"/>
  <c r="V35" i="3"/>
  <c r="K35" i="3"/>
  <c r="BP33" i="3"/>
  <c r="BE33" i="3"/>
  <c r="AS33" i="3"/>
  <c r="AH33" i="3"/>
  <c r="V33" i="3"/>
  <c r="K33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C10" i="3" s="1"/>
  <c r="AD5" i="3"/>
  <c r="AH5" i="3" s="1"/>
  <c r="M5" i="3"/>
  <c r="K5" i="3"/>
  <c r="AD4" i="3"/>
  <c r="BA4" i="3" s="1"/>
  <c r="BE4" i="3" s="1"/>
  <c r="K4" i="3"/>
  <c r="C11" i="3" s="1"/>
  <c r="C12" i="3" s="1"/>
  <c r="AD3" i="3"/>
  <c r="BA3" i="3" s="1"/>
  <c r="AL416" i="2"/>
  <c r="AI415" i="2"/>
  <c r="AI413" i="2"/>
  <c r="AI411" i="2"/>
  <c r="AL396" i="2"/>
  <c r="AI395" i="2"/>
  <c r="AI393" i="2"/>
  <c r="AI391" i="2"/>
  <c r="AL376" i="2"/>
  <c r="AI375" i="2"/>
  <c r="AI373" i="2"/>
  <c r="AI371" i="2"/>
  <c r="AL356" i="2"/>
  <c r="AI355" i="2"/>
  <c r="AI353" i="2"/>
  <c r="AI351" i="2"/>
  <c r="AL336" i="2"/>
  <c r="AI335" i="2"/>
  <c r="AI333" i="2"/>
  <c r="AI331" i="2"/>
  <c r="AL316" i="2"/>
  <c r="AI315" i="2"/>
  <c r="AI313" i="2"/>
  <c r="AI311" i="2"/>
  <c r="AL296" i="2"/>
  <c r="AI295" i="2"/>
  <c r="AI293" i="2"/>
  <c r="AI291" i="2"/>
  <c r="AL276" i="2"/>
  <c r="AI275" i="2"/>
  <c r="AI273" i="2"/>
  <c r="AI271" i="2"/>
  <c r="AL256" i="2"/>
  <c r="AI255" i="2"/>
  <c r="AI253" i="2"/>
  <c r="AI251" i="2"/>
  <c r="AL236" i="2"/>
  <c r="AI235" i="2"/>
  <c r="AI233" i="2"/>
  <c r="AI231" i="2"/>
  <c r="AL216" i="2"/>
  <c r="AI215" i="2"/>
  <c r="AI213" i="2"/>
  <c r="AI211" i="2"/>
  <c r="AL196" i="2"/>
  <c r="AI195" i="2"/>
  <c r="AI193" i="2"/>
  <c r="AI191" i="2"/>
  <c r="AL176" i="2"/>
  <c r="AI175" i="2"/>
  <c r="AI173" i="2"/>
  <c r="AI171" i="2"/>
  <c r="AL156" i="2"/>
  <c r="AI155" i="2"/>
  <c r="AI153" i="2"/>
  <c r="AI151" i="2"/>
  <c r="AL136" i="2"/>
  <c r="AI135" i="2"/>
  <c r="AI133" i="2"/>
  <c r="AI131" i="2"/>
  <c r="AL116" i="2"/>
  <c r="AI115" i="2"/>
  <c r="AI113" i="2"/>
  <c r="AI111" i="2"/>
  <c r="AL96" i="2"/>
  <c r="AI95" i="2"/>
  <c r="AI93" i="2"/>
  <c r="AI91" i="2"/>
  <c r="AL76" i="2"/>
  <c r="AI75" i="2"/>
  <c r="AI73" i="2"/>
  <c r="AI71" i="2"/>
  <c r="AL56" i="2"/>
  <c r="AI55" i="2"/>
  <c r="AI53" i="2"/>
  <c r="AI51" i="2"/>
  <c r="AL36" i="2"/>
  <c r="AI35" i="2"/>
  <c r="AI33" i="2"/>
  <c r="AI31" i="2"/>
  <c r="AL16" i="2"/>
  <c r="AI15" i="2"/>
  <c r="AI13" i="2"/>
  <c r="W3" i="2" s="1"/>
  <c r="AI11" i="2"/>
  <c r="D7" i="2"/>
  <c r="C7" i="2"/>
  <c r="P5" i="2"/>
  <c r="F7" i="2" l="1"/>
  <c r="C9" i="2"/>
  <c r="D9" i="2" s="1"/>
  <c r="BA5" i="3"/>
  <c r="BE5" i="3" s="1"/>
  <c r="AH4" i="3"/>
  <c r="D11" i="3"/>
  <c r="D10" i="2"/>
  <c r="E9" i="2"/>
  <c r="W4" i="2"/>
  <c r="C10" i="2"/>
  <c r="C8" i="2"/>
  <c r="C30" i="2"/>
  <c r="D12" i="3" l="1"/>
  <c r="E11" i="3"/>
  <c r="C11" i="2"/>
  <c r="F9" i="2"/>
  <c r="E10" i="2"/>
  <c r="D11" i="2"/>
  <c r="D24" i="2" s="1"/>
  <c r="C27" i="2"/>
  <c r="C28" i="2"/>
  <c r="C31" i="2"/>
  <c r="C38" i="2" s="1"/>
  <c r="D27" i="2"/>
  <c r="F11" i="3" l="1"/>
  <c r="E12" i="3"/>
  <c r="F10" i="2"/>
  <c r="G9" i="2"/>
  <c r="C40" i="2"/>
  <c r="D20" i="2"/>
  <c r="D23" i="2"/>
  <c r="C19" i="2"/>
  <c r="C22" i="2"/>
  <c r="C44" i="2"/>
  <c r="D22" i="2"/>
  <c r="C25" i="2"/>
  <c r="C43" i="2"/>
  <c r="D25" i="2"/>
  <c r="C18" i="2"/>
  <c r="D19" i="2"/>
  <c r="C21" i="2"/>
  <c r="C45" i="2"/>
  <c r="C41" i="2"/>
  <c r="D18" i="2"/>
  <c r="C24" i="2"/>
  <c r="C29" i="2"/>
  <c r="D21" i="2"/>
  <c r="C20" i="2"/>
  <c r="C39" i="2"/>
  <c r="C23" i="2"/>
  <c r="C42" i="2"/>
  <c r="E11" i="2"/>
  <c r="E20" i="2" s="1"/>
  <c r="G11" i="3" l="1"/>
  <c r="F12" i="3"/>
  <c r="E23" i="2"/>
  <c r="C50" i="2"/>
  <c r="D29" i="2"/>
  <c r="E19" i="2"/>
  <c r="E22" i="2"/>
  <c r="E25" i="2"/>
  <c r="E18" i="2"/>
  <c r="E21" i="2"/>
  <c r="E24" i="2"/>
  <c r="G10" i="2"/>
  <c r="H9" i="2"/>
  <c r="F11" i="2"/>
  <c r="F18" i="2" s="1"/>
  <c r="G12" i="3" l="1"/>
  <c r="H11" i="3"/>
  <c r="H10" i="2"/>
  <c r="I9" i="2"/>
  <c r="F21" i="2"/>
  <c r="G11" i="2"/>
  <c r="G23" i="2" s="1"/>
  <c r="F23" i="2"/>
  <c r="D30" i="2"/>
  <c r="E29" i="2"/>
  <c r="D47" i="2"/>
  <c r="C51" i="2"/>
  <c r="C63" i="2"/>
  <c r="C60" i="2"/>
  <c r="C58" i="2"/>
  <c r="C48" i="2"/>
  <c r="C47" i="2"/>
  <c r="C49" i="2" s="1"/>
  <c r="C64" i="2"/>
  <c r="C61" i="2"/>
  <c r="F24" i="2"/>
  <c r="F19" i="2"/>
  <c r="F22" i="2"/>
  <c r="F25" i="2"/>
  <c r="F20" i="2"/>
  <c r="C65" i="2" l="1"/>
  <c r="C62" i="2"/>
  <c r="I11" i="3"/>
  <c r="H12" i="3"/>
  <c r="G21" i="2"/>
  <c r="G18" i="2"/>
  <c r="G24" i="2"/>
  <c r="E30" i="2"/>
  <c r="F29" i="2"/>
  <c r="D31" i="2"/>
  <c r="D41" i="2" s="1"/>
  <c r="I10" i="2"/>
  <c r="J9" i="2"/>
  <c r="H11" i="2"/>
  <c r="H25" i="2" s="1"/>
  <c r="G20" i="2"/>
  <c r="D49" i="2"/>
  <c r="C70" i="2"/>
  <c r="G19" i="2"/>
  <c r="G22" i="2"/>
  <c r="C59" i="2"/>
  <c r="G25" i="2"/>
  <c r="H22" i="3" l="1"/>
  <c r="I12" i="3"/>
  <c r="K11" i="3" s="1"/>
  <c r="K18" i="3" s="1"/>
  <c r="I9" i="3"/>
  <c r="K13" i="3"/>
  <c r="H20" i="3"/>
  <c r="H19" i="3"/>
  <c r="H21" i="3"/>
  <c r="I11" i="2"/>
  <c r="I25" i="2" s="1"/>
  <c r="I24" i="2"/>
  <c r="I18" i="2"/>
  <c r="H18" i="2"/>
  <c r="D38" i="2"/>
  <c r="G29" i="2"/>
  <c r="F30" i="2"/>
  <c r="H21" i="2"/>
  <c r="D39" i="2"/>
  <c r="E31" i="2"/>
  <c r="E43" i="2" s="1"/>
  <c r="K9" i="2"/>
  <c r="J10" i="2"/>
  <c r="H24" i="2"/>
  <c r="D44" i="2"/>
  <c r="H20" i="2"/>
  <c r="H23" i="2"/>
  <c r="D42" i="2"/>
  <c r="D45" i="2"/>
  <c r="H19" i="2"/>
  <c r="C71" i="2"/>
  <c r="C83" i="2" s="1"/>
  <c r="C80" i="2"/>
  <c r="C68" i="2"/>
  <c r="D67" i="2"/>
  <c r="C84" i="2"/>
  <c r="C81" i="2"/>
  <c r="C78" i="2"/>
  <c r="C67" i="2"/>
  <c r="C82" i="2"/>
  <c r="C79" i="2"/>
  <c r="C85" i="2"/>
  <c r="H22" i="2"/>
  <c r="D40" i="2"/>
  <c r="D50" i="2"/>
  <c r="E49" i="2"/>
  <c r="D43" i="2"/>
  <c r="I24" i="3" l="1"/>
  <c r="C30" i="3"/>
  <c r="C32" i="3" s="1"/>
  <c r="E29" i="3"/>
  <c r="D29" i="3"/>
  <c r="C29" i="3"/>
  <c r="C31" i="3" s="1"/>
  <c r="H9" i="3"/>
  <c r="G9" i="3" s="1"/>
  <c r="F9" i="3" s="1"/>
  <c r="E9" i="3" s="1"/>
  <c r="D9" i="3" s="1"/>
  <c r="C9" i="3" s="1"/>
  <c r="K15" i="3"/>
  <c r="K17" i="3"/>
  <c r="I25" i="3"/>
  <c r="I23" i="3"/>
  <c r="I26" i="3"/>
  <c r="E39" i="2"/>
  <c r="I20" i="2"/>
  <c r="F49" i="2"/>
  <c r="E50" i="2"/>
  <c r="E42" i="2"/>
  <c r="I23" i="2"/>
  <c r="E45" i="2"/>
  <c r="J11" i="2"/>
  <c r="J22" i="2" s="1"/>
  <c r="I21" i="2"/>
  <c r="D51" i="2"/>
  <c r="L9" i="2"/>
  <c r="K10" i="2"/>
  <c r="I19" i="2"/>
  <c r="F31" i="2"/>
  <c r="F44" i="2" s="1"/>
  <c r="F45" i="2"/>
  <c r="I22" i="2"/>
  <c r="E40" i="2"/>
  <c r="H29" i="2"/>
  <c r="G30" i="2"/>
  <c r="E41" i="2"/>
  <c r="E38" i="2"/>
  <c r="E44" i="2"/>
  <c r="C69" i="2"/>
  <c r="D62" i="2" l="1"/>
  <c r="D64" i="2"/>
  <c r="D32" i="3"/>
  <c r="D33" i="3" s="1"/>
  <c r="D30" i="3"/>
  <c r="C33" i="3"/>
  <c r="J18" i="2"/>
  <c r="K11" i="2"/>
  <c r="K18" i="2" s="1"/>
  <c r="M9" i="2"/>
  <c r="L10" i="2"/>
  <c r="F40" i="2"/>
  <c r="F39" i="2"/>
  <c r="D60" i="2"/>
  <c r="J21" i="2"/>
  <c r="E51" i="2"/>
  <c r="E62" i="2"/>
  <c r="E61" i="2"/>
  <c r="F38" i="2"/>
  <c r="J24" i="2"/>
  <c r="F50" i="2"/>
  <c r="G49" i="2"/>
  <c r="J20" i="2"/>
  <c r="F43" i="2"/>
  <c r="J23" i="2"/>
  <c r="D65" i="2"/>
  <c r="D69" i="2"/>
  <c r="C90" i="2"/>
  <c r="G31" i="2"/>
  <c r="G41" i="2" s="1"/>
  <c r="G42" i="2"/>
  <c r="G38" i="2"/>
  <c r="G44" i="2"/>
  <c r="G39" i="2"/>
  <c r="G45" i="2"/>
  <c r="F41" i="2"/>
  <c r="D59" i="2"/>
  <c r="J19" i="2"/>
  <c r="F42" i="2"/>
  <c r="I29" i="2"/>
  <c r="H30" i="2"/>
  <c r="D58" i="2"/>
  <c r="J25" i="2"/>
  <c r="D63" i="2"/>
  <c r="D61" i="2"/>
  <c r="E64" i="2" l="1"/>
  <c r="E65" i="2"/>
  <c r="E63" i="2"/>
  <c r="E60" i="2"/>
  <c r="E59" i="2"/>
  <c r="E58" i="2"/>
  <c r="E32" i="3"/>
  <c r="E30" i="3"/>
  <c r="K20" i="2"/>
  <c r="K21" i="2"/>
  <c r="G50" i="2"/>
  <c r="H49" i="2"/>
  <c r="K23" i="2"/>
  <c r="F51" i="2"/>
  <c r="J29" i="2"/>
  <c r="I30" i="2"/>
  <c r="G40" i="2"/>
  <c r="K19" i="2"/>
  <c r="G43" i="2"/>
  <c r="K22" i="2"/>
  <c r="K24" i="2"/>
  <c r="K25" i="2"/>
  <c r="L11" i="2"/>
  <c r="L18" i="2" s="1"/>
  <c r="H31" i="2"/>
  <c r="H39" i="2" s="1"/>
  <c r="C91" i="2"/>
  <c r="C103" i="2" s="1"/>
  <c r="C88" i="2"/>
  <c r="D87" i="2"/>
  <c r="C87" i="2"/>
  <c r="C89" i="2" s="1"/>
  <c r="D70" i="2"/>
  <c r="E69" i="2"/>
  <c r="N9" i="2"/>
  <c r="M10" i="2"/>
  <c r="F65" i="2" l="1"/>
  <c r="F62" i="2"/>
  <c r="F59" i="2"/>
  <c r="F58" i="2"/>
  <c r="F32" i="3"/>
  <c r="F33" i="3" s="1"/>
  <c r="F30" i="3"/>
  <c r="E33" i="3"/>
  <c r="M11" i="2"/>
  <c r="M23" i="2" s="1"/>
  <c r="C99" i="2"/>
  <c r="H38" i="2"/>
  <c r="I31" i="2"/>
  <c r="I38" i="2"/>
  <c r="I44" i="2"/>
  <c r="I45" i="2"/>
  <c r="I41" i="2"/>
  <c r="C105" i="2"/>
  <c r="H44" i="2"/>
  <c r="H50" i="2"/>
  <c r="I49" i="2"/>
  <c r="G51" i="2"/>
  <c r="G63" i="2" s="1"/>
  <c r="C100" i="2"/>
  <c r="K29" i="2"/>
  <c r="J30" i="2"/>
  <c r="F69" i="2"/>
  <c r="E70" i="2"/>
  <c r="D71" i="2"/>
  <c r="D80" i="2"/>
  <c r="D84" i="2"/>
  <c r="D78" i="2"/>
  <c r="L22" i="2"/>
  <c r="C104" i="2"/>
  <c r="L25" i="2"/>
  <c r="F61" i="2"/>
  <c r="L23" i="2"/>
  <c r="N10" i="2"/>
  <c r="O9" i="2"/>
  <c r="H41" i="2"/>
  <c r="C98" i="2"/>
  <c r="L19" i="2"/>
  <c r="C101" i="2"/>
  <c r="L20" i="2"/>
  <c r="C110" i="2"/>
  <c r="D89" i="2"/>
  <c r="L24" i="2"/>
  <c r="F60" i="2"/>
  <c r="H43" i="2"/>
  <c r="H42" i="2"/>
  <c r="C102" i="2"/>
  <c r="H45" i="2"/>
  <c r="L21" i="2"/>
  <c r="F64" i="2"/>
  <c r="H40" i="2"/>
  <c r="F63" i="2"/>
  <c r="D83" i="2" l="1"/>
  <c r="D79" i="2"/>
  <c r="I43" i="2"/>
  <c r="I40" i="2"/>
  <c r="G32" i="3"/>
  <c r="G30" i="3"/>
  <c r="L29" i="2"/>
  <c r="K30" i="2"/>
  <c r="G59" i="2"/>
  <c r="P9" i="2"/>
  <c r="O10" i="2"/>
  <c r="G62" i="2"/>
  <c r="M19" i="2"/>
  <c r="G65" i="2"/>
  <c r="M25" i="2"/>
  <c r="M18" i="2"/>
  <c r="N11" i="2"/>
  <c r="N22" i="2" s="1"/>
  <c r="D82" i="2"/>
  <c r="G58" i="2"/>
  <c r="M21" i="2"/>
  <c r="D85" i="2"/>
  <c r="G61" i="2"/>
  <c r="M24" i="2"/>
  <c r="E89" i="2"/>
  <c r="D90" i="2"/>
  <c r="E71" i="2"/>
  <c r="G64" i="2"/>
  <c r="I39" i="2"/>
  <c r="M22" i="2"/>
  <c r="C108" i="2"/>
  <c r="D107" i="2"/>
  <c r="C111" i="2"/>
  <c r="C107" i="2"/>
  <c r="C109" i="2" s="1"/>
  <c r="G69" i="2"/>
  <c r="F70" i="2"/>
  <c r="G60" i="2"/>
  <c r="M20" i="2"/>
  <c r="J31" i="2"/>
  <c r="J39" i="2"/>
  <c r="J40" i="2"/>
  <c r="I42" i="2"/>
  <c r="D81" i="2"/>
  <c r="I50" i="2"/>
  <c r="J49" i="2"/>
  <c r="H51" i="2"/>
  <c r="H62" i="2" s="1"/>
  <c r="J43" i="2" l="1"/>
  <c r="J45" i="2"/>
  <c r="C125" i="2"/>
  <c r="C122" i="2"/>
  <c r="C119" i="2"/>
  <c r="C123" i="2"/>
  <c r="C120" i="2"/>
  <c r="C124" i="2"/>
  <c r="C121" i="2"/>
  <c r="C118" i="2"/>
  <c r="H32" i="3"/>
  <c r="H30" i="3"/>
  <c r="G33" i="3"/>
  <c r="D109" i="2"/>
  <c r="C130" i="2"/>
  <c r="K49" i="2"/>
  <c r="J50" i="2"/>
  <c r="J42" i="2"/>
  <c r="E82" i="2"/>
  <c r="N25" i="2"/>
  <c r="N18" i="2"/>
  <c r="E85" i="2"/>
  <c r="N21" i="2"/>
  <c r="O11" i="2"/>
  <c r="O23" i="2" s="1"/>
  <c r="H65" i="2"/>
  <c r="H61" i="2"/>
  <c r="H63" i="2"/>
  <c r="H60" i="2"/>
  <c r="E79" i="2"/>
  <c r="N24" i="2"/>
  <c r="P10" i="2"/>
  <c r="Q9" i="2"/>
  <c r="E78" i="2"/>
  <c r="N20" i="2"/>
  <c r="I51" i="2"/>
  <c r="I65" i="2"/>
  <c r="I63" i="2"/>
  <c r="I62" i="2"/>
  <c r="I59" i="2"/>
  <c r="I60" i="2"/>
  <c r="H58" i="2"/>
  <c r="J41" i="2"/>
  <c r="E81" i="2"/>
  <c r="N23" i="2"/>
  <c r="E84" i="2"/>
  <c r="H64" i="2"/>
  <c r="F71" i="2"/>
  <c r="F81" i="2" s="1"/>
  <c r="H59" i="2"/>
  <c r="J44" i="2"/>
  <c r="G70" i="2"/>
  <c r="H69" i="2"/>
  <c r="E80" i="2"/>
  <c r="J38" i="2"/>
  <c r="E83" i="2"/>
  <c r="K31" i="2"/>
  <c r="K39" i="2" s="1"/>
  <c r="D91" i="2"/>
  <c r="D100" i="2" s="1"/>
  <c r="N19" i="2"/>
  <c r="L30" i="2"/>
  <c r="M29" i="2"/>
  <c r="E90" i="2"/>
  <c r="F89" i="2"/>
  <c r="I58" i="2" l="1"/>
  <c r="I64" i="2"/>
  <c r="I61" i="2"/>
  <c r="I32" i="3"/>
  <c r="I30" i="3"/>
  <c r="H33" i="3"/>
  <c r="H41" i="3" s="1"/>
  <c r="L31" i="2"/>
  <c r="L40" i="2" s="1"/>
  <c r="K42" i="2"/>
  <c r="O19" i="2"/>
  <c r="M30" i="2"/>
  <c r="N29" i="2"/>
  <c r="F78" i="2"/>
  <c r="K45" i="2"/>
  <c r="F80" i="2"/>
  <c r="O22" i="2"/>
  <c r="F84" i="2"/>
  <c r="K40" i="2"/>
  <c r="F83" i="2"/>
  <c r="Q10" i="2"/>
  <c r="R9" i="2"/>
  <c r="O25" i="2"/>
  <c r="I69" i="2"/>
  <c r="H70" i="2"/>
  <c r="G71" i="2"/>
  <c r="G85" i="2" s="1"/>
  <c r="O18" i="2"/>
  <c r="D105" i="2"/>
  <c r="K43" i="2"/>
  <c r="O21" i="2"/>
  <c r="D103" i="2"/>
  <c r="D104" i="2"/>
  <c r="K38" i="2"/>
  <c r="O24" i="2"/>
  <c r="J51" i="2"/>
  <c r="J59" i="2" s="1"/>
  <c r="J60" i="2"/>
  <c r="J58" i="2"/>
  <c r="P11" i="2"/>
  <c r="P24" i="2" s="1"/>
  <c r="D98" i="2"/>
  <c r="K41" i="2"/>
  <c r="F79" i="2"/>
  <c r="O20" i="2"/>
  <c r="K50" i="2"/>
  <c r="L49" i="2"/>
  <c r="F90" i="2"/>
  <c r="G89" i="2"/>
  <c r="D99" i="2"/>
  <c r="K44" i="2"/>
  <c r="F82" i="2"/>
  <c r="C127" i="2"/>
  <c r="C131" i="2"/>
  <c r="C139" i="2"/>
  <c r="C141" i="2"/>
  <c r="C142" i="2"/>
  <c r="C128" i="2"/>
  <c r="D127" i="2"/>
  <c r="C143" i="2"/>
  <c r="E91" i="2"/>
  <c r="E105" i="2"/>
  <c r="E99" i="2"/>
  <c r="E102" i="2"/>
  <c r="E98" i="2"/>
  <c r="E101" i="2"/>
  <c r="D101" i="2"/>
  <c r="F85" i="2"/>
  <c r="D110" i="2"/>
  <c r="E109" i="2"/>
  <c r="D102" i="2"/>
  <c r="E103" i="2" l="1"/>
  <c r="E100" i="2"/>
  <c r="E104" i="2"/>
  <c r="C145" i="2"/>
  <c r="C138" i="2"/>
  <c r="H43" i="3"/>
  <c r="H42" i="3"/>
  <c r="H40" i="3"/>
  <c r="E50" i="3"/>
  <c r="C51" i="3"/>
  <c r="D50" i="3"/>
  <c r="C50" i="3"/>
  <c r="C52" i="3" s="1"/>
  <c r="C53" i="3"/>
  <c r="I33" i="3"/>
  <c r="K34" i="3"/>
  <c r="J62" i="2"/>
  <c r="G78" i="2"/>
  <c r="L44" i="2"/>
  <c r="E110" i="2"/>
  <c r="F109" i="2"/>
  <c r="C129" i="2"/>
  <c r="J65" i="2"/>
  <c r="G81" i="2"/>
  <c r="L38" i="2"/>
  <c r="P20" i="2"/>
  <c r="G84" i="2"/>
  <c r="D111" i="2"/>
  <c r="D125" i="2"/>
  <c r="D118" i="2"/>
  <c r="D124" i="2"/>
  <c r="P23" i="2"/>
  <c r="J61" i="2"/>
  <c r="H71" i="2"/>
  <c r="L43" i="2"/>
  <c r="J64" i="2"/>
  <c r="I70" i="2"/>
  <c r="J69" i="2"/>
  <c r="L39" i="2"/>
  <c r="N30" i="2"/>
  <c r="O29" i="2"/>
  <c r="L42" i="2"/>
  <c r="G90" i="2"/>
  <c r="H89" i="2"/>
  <c r="P22" i="2"/>
  <c r="J63" i="2"/>
  <c r="G80" i="2"/>
  <c r="M31" i="2"/>
  <c r="M40" i="2"/>
  <c r="M45" i="2"/>
  <c r="M42" i="2"/>
  <c r="L45" i="2"/>
  <c r="F91" i="2"/>
  <c r="P25" i="2"/>
  <c r="R10" i="2"/>
  <c r="S9" i="2"/>
  <c r="P19" i="2"/>
  <c r="M49" i="2"/>
  <c r="L50" i="2"/>
  <c r="Q11" i="2"/>
  <c r="Q24" i="2" s="1"/>
  <c r="K51" i="2"/>
  <c r="K63" i="2"/>
  <c r="K60" i="2"/>
  <c r="P21" i="2"/>
  <c r="G79" i="2"/>
  <c r="P18" i="2"/>
  <c r="C144" i="2"/>
  <c r="G82" i="2"/>
  <c r="L41" i="2"/>
  <c r="G83" i="2"/>
  <c r="C140" i="2"/>
  <c r="K32" i="3" l="1"/>
  <c r="K39" i="3" s="1"/>
  <c r="I47" i="3"/>
  <c r="K58" i="2"/>
  <c r="K64" i="2"/>
  <c r="K61" i="2"/>
  <c r="K65" i="2"/>
  <c r="K59" i="2"/>
  <c r="F104" i="2"/>
  <c r="F105" i="2"/>
  <c r="F103" i="2"/>
  <c r="M41" i="2"/>
  <c r="M44" i="2"/>
  <c r="M38" i="2"/>
  <c r="H81" i="2"/>
  <c r="H80" i="2"/>
  <c r="H84" i="2"/>
  <c r="H78" i="2"/>
  <c r="D123" i="2"/>
  <c r="D122" i="2"/>
  <c r="D121" i="2"/>
  <c r="D120" i="2"/>
  <c r="I45" i="3"/>
  <c r="C54" i="3"/>
  <c r="D53" i="3"/>
  <c r="D54" i="3" s="1"/>
  <c r="D51" i="3"/>
  <c r="K36" i="3"/>
  <c r="K38" i="3"/>
  <c r="I44" i="3"/>
  <c r="I46" i="3"/>
  <c r="L51" i="2"/>
  <c r="L58" i="2" s="1"/>
  <c r="N49" i="2"/>
  <c r="M50" i="2"/>
  <c r="K69" i="2"/>
  <c r="J70" i="2"/>
  <c r="C150" i="2"/>
  <c r="D129" i="2"/>
  <c r="I71" i="2"/>
  <c r="H83" i="2"/>
  <c r="G109" i="2"/>
  <c r="F110" i="2"/>
  <c r="E111" i="2"/>
  <c r="E124" i="2" s="1"/>
  <c r="H90" i="2"/>
  <c r="I89" i="2"/>
  <c r="S10" i="2"/>
  <c r="T9" i="2"/>
  <c r="Q25" i="2"/>
  <c r="Q20" i="2"/>
  <c r="F98" i="2"/>
  <c r="M39" i="2"/>
  <c r="H79" i="2"/>
  <c r="Q19" i="2"/>
  <c r="G91" i="2"/>
  <c r="Q23" i="2"/>
  <c r="F99" i="2"/>
  <c r="H82" i="2"/>
  <c r="K62" i="2"/>
  <c r="Q18" i="2"/>
  <c r="F100" i="2"/>
  <c r="M43" i="2"/>
  <c r="O30" i="2"/>
  <c r="P29" i="2"/>
  <c r="H85" i="2"/>
  <c r="R11" i="2"/>
  <c r="R19" i="2" s="1"/>
  <c r="Q22" i="2"/>
  <c r="Q21" i="2"/>
  <c r="F101" i="2"/>
  <c r="N31" i="2"/>
  <c r="N44" i="2" s="1"/>
  <c r="F102" i="2"/>
  <c r="D119" i="2"/>
  <c r="G100" i="2" l="1"/>
  <c r="G105" i="2"/>
  <c r="G99" i="2"/>
  <c r="G103" i="2"/>
  <c r="G101" i="2"/>
  <c r="G98" i="2"/>
  <c r="I85" i="2"/>
  <c r="I84" i="2"/>
  <c r="I81" i="2"/>
  <c r="I78" i="2"/>
  <c r="E53" i="3"/>
  <c r="E54" i="3" s="1"/>
  <c r="E51" i="3"/>
  <c r="U9" i="2"/>
  <c r="T10" i="2"/>
  <c r="L59" i="2"/>
  <c r="S11" i="2"/>
  <c r="S20" i="2" s="1"/>
  <c r="L61" i="2"/>
  <c r="N38" i="2"/>
  <c r="R25" i="2"/>
  <c r="N40" i="2"/>
  <c r="R18" i="2"/>
  <c r="G102" i="2"/>
  <c r="I90" i="2"/>
  <c r="J89" i="2"/>
  <c r="F111" i="2"/>
  <c r="F118" i="2"/>
  <c r="F123" i="2"/>
  <c r="L62" i="2"/>
  <c r="R22" i="2"/>
  <c r="N39" i="2"/>
  <c r="N43" i="2"/>
  <c r="R24" i="2"/>
  <c r="H91" i="2"/>
  <c r="H105" i="2" s="1"/>
  <c r="H104" i="2"/>
  <c r="H109" i="2"/>
  <c r="G110" i="2"/>
  <c r="D130" i="2"/>
  <c r="E129" i="2"/>
  <c r="L64" i="2"/>
  <c r="R21" i="2"/>
  <c r="E120" i="2"/>
  <c r="C151" i="2"/>
  <c r="C158" i="2" s="1"/>
  <c r="C148" i="2"/>
  <c r="D147" i="2"/>
  <c r="C147" i="2"/>
  <c r="C149" i="2" s="1"/>
  <c r="E123" i="2"/>
  <c r="L65" i="2"/>
  <c r="E119" i="2"/>
  <c r="I80" i="2"/>
  <c r="J71" i="2"/>
  <c r="J83" i="2"/>
  <c r="J80" i="2"/>
  <c r="L60" i="2"/>
  <c r="G104" i="2"/>
  <c r="E122" i="2"/>
  <c r="I83" i="2"/>
  <c r="K70" i="2"/>
  <c r="L69" i="2"/>
  <c r="L63" i="2"/>
  <c r="N42" i="2"/>
  <c r="R20" i="2"/>
  <c r="P30" i="2"/>
  <c r="Q29" i="2"/>
  <c r="E125" i="2"/>
  <c r="M51" i="2"/>
  <c r="M64" i="2"/>
  <c r="M63" i="2"/>
  <c r="M61" i="2"/>
  <c r="M60" i="2"/>
  <c r="M58" i="2"/>
  <c r="N41" i="2"/>
  <c r="R23" i="2"/>
  <c r="O31" i="2"/>
  <c r="E118" i="2"/>
  <c r="I79" i="2"/>
  <c r="O49" i="2"/>
  <c r="N50" i="2"/>
  <c r="E121" i="2"/>
  <c r="I82" i="2"/>
  <c r="N45" i="2"/>
  <c r="O39" i="2" l="1"/>
  <c r="O45" i="2"/>
  <c r="O42" i="2"/>
  <c r="M59" i="2"/>
  <c r="M65" i="2"/>
  <c r="M62" i="2"/>
  <c r="J78" i="2"/>
  <c r="J84" i="2"/>
  <c r="J81" i="2"/>
  <c r="J82" i="2"/>
  <c r="J79" i="2"/>
  <c r="F124" i="2"/>
  <c r="F121" i="2"/>
  <c r="F125" i="2"/>
  <c r="F122" i="2"/>
  <c r="F119" i="2"/>
  <c r="F120" i="2"/>
  <c r="F53" i="3"/>
  <c r="F54" i="3" s="1"/>
  <c r="F51" i="3"/>
  <c r="C163" i="2"/>
  <c r="D131" i="2"/>
  <c r="D139" i="2" s="1"/>
  <c r="S23" i="2"/>
  <c r="P49" i="2"/>
  <c r="O50" i="2"/>
  <c r="I109" i="2"/>
  <c r="H110" i="2"/>
  <c r="S19" i="2"/>
  <c r="K89" i="2"/>
  <c r="J90" i="2"/>
  <c r="S22" i="2"/>
  <c r="Q30" i="2"/>
  <c r="R29" i="2"/>
  <c r="C159" i="2"/>
  <c r="I91" i="2"/>
  <c r="I100" i="2" s="1"/>
  <c r="I98" i="2"/>
  <c r="I105" i="2"/>
  <c r="I103" i="2"/>
  <c r="I102" i="2"/>
  <c r="S25" i="2"/>
  <c r="N51" i="2"/>
  <c r="C162" i="2"/>
  <c r="H99" i="2"/>
  <c r="S18" i="2"/>
  <c r="C165" i="2"/>
  <c r="H100" i="2"/>
  <c r="S21" i="2"/>
  <c r="O43" i="2"/>
  <c r="O41" i="2"/>
  <c r="C170" i="2"/>
  <c r="D149" i="2"/>
  <c r="C164" i="2"/>
  <c r="H102" i="2"/>
  <c r="S24" i="2"/>
  <c r="P31" i="2"/>
  <c r="P45" i="2"/>
  <c r="P41" i="2"/>
  <c r="C160" i="2"/>
  <c r="H103" i="2"/>
  <c r="H98" i="2"/>
  <c r="T11" i="2"/>
  <c r="T18" i="2" s="1"/>
  <c r="O44" i="2"/>
  <c r="O38" i="2"/>
  <c r="L70" i="2"/>
  <c r="M69" i="2"/>
  <c r="J85" i="2"/>
  <c r="C161" i="2"/>
  <c r="H101" i="2"/>
  <c r="U10" i="2"/>
  <c r="V9" i="2"/>
  <c r="G111" i="2"/>
  <c r="G120" i="2" s="1"/>
  <c r="O40" i="2"/>
  <c r="K71" i="2"/>
  <c r="K83" i="2"/>
  <c r="K80" i="2"/>
  <c r="K84" i="2"/>
  <c r="K81" i="2"/>
  <c r="K78" i="2"/>
  <c r="E130" i="2"/>
  <c r="F129" i="2"/>
  <c r="K85" i="2" l="1"/>
  <c r="K82" i="2"/>
  <c r="K79" i="2"/>
  <c r="P39" i="2"/>
  <c r="P43" i="2"/>
  <c r="P40" i="2"/>
  <c r="P44" i="2"/>
  <c r="N64" i="2"/>
  <c r="N59" i="2"/>
  <c r="N63" i="2"/>
  <c r="G53" i="3"/>
  <c r="G54" i="3" s="1"/>
  <c r="G51" i="3"/>
  <c r="U11" i="2"/>
  <c r="U25" i="2" s="1"/>
  <c r="T21" i="2"/>
  <c r="J91" i="2"/>
  <c r="D145" i="2"/>
  <c r="T23" i="2"/>
  <c r="G118" i="2"/>
  <c r="G123" i="2"/>
  <c r="W9" i="2"/>
  <c r="V10" i="2"/>
  <c r="T24" i="2"/>
  <c r="P42" i="2"/>
  <c r="E149" i="2"/>
  <c r="D150" i="2"/>
  <c r="N60" i="2"/>
  <c r="K90" i="2"/>
  <c r="L89" i="2"/>
  <c r="D144" i="2"/>
  <c r="N62" i="2"/>
  <c r="I101" i="2"/>
  <c r="H111" i="2"/>
  <c r="H121" i="2" s="1"/>
  <c r="H122" i="2"/>
  <c r="H118" i="2"/>
  <c r="H124" i="2"/>
  <c r="H123" i="2"/>
  <c r="D142" i="2"/>
  <c r="G129" i="2"/>
  <c r="F130" i="2"/>
  <c r="G119" i="2"/>
  <c r="T19" i="2"/>
  <c r="N65" i="2"/>
  <c r="I104" i="2"/>
  <c r="I110" i="2"/>
  <c r="J109" i="2"/>
  <c r="D140" i="2"/>
  <c r="C171" i="2"/>
  <c r="C180" i="2" s="1"/>
  <c r="C168" i="2"/>
  <c r="D167" i="2"/>
  <c r="C167" i="2"/>
  <c r="G122" i="2"/>
  <c r="N69" i="2"/>
  <c r="M70" i="2"/>
  <c r="T22" i="2"/>
  <c r="P38" i="2"/>
  <c r="N58" i="2"/>
  <c r="D138" i="2"/>
  <c r="T20" i="2"/>
  <c r="E131" i="2"/>
  <c r="E141" i="2"/>
  <c r="E144" i="2"/>
  <c r="G125" i="2"/>
  <c r="L71" i="2"/>
  <c r="L83" i="2"/>
  <c r="L80" i="2"/>
  <c r="T25" i="2"/>
  <c r="N61" i="2"/>
  <c r="O51" i="2"/>
  <c r="O60" i="2" s="1"/>
  <c r="O63" i="2"/>
  <c r="D141" i="2"/>
  <c r="S29" i="2"/>
  <c r="R30" i="2"/>
  <c r="P50" i="2"/>
  <c r="Q49" i="2"/>
  <c r="Q31" i="2"/>
  <c r="Q39" i="2" s="1"/>
  <c r="I99" i="2"/>
  <c r="G121" i="2"/>
  <c r="G124" i="2"/>
  <c r="D143" i="2"/>
  <c r="L84" i="2" l="1"/>
  <c r="L81" i="2"/>
  <c r="L78" i="2"/>
  <c r="L85" i="2"/>
  <c r="L82" i="2"/>
  <c r="L79" i="2"/>
  <c r="E138" i="2"/>
  <c r="E145" i="2"/>
  <c r="E139" i="2"/>
  <c r="E143" i="2"/>
  <c r="J105" i="2"/>
  <c r="J101" i="2"/>
  <c r="H53" i="3"/>
  <c r="H51" i="3"/>
  <c r="C185" i="2"/>
  <c r="M89" i="2"/>
  <c r="L90" i="2"/>
  <c r="C184" i="2"/>
  <c r="Q45" i="2"/>
  <c r="O59" i="2"/>
  <c r="E142" i="2"/>
  <c r="C169" i="2"/>
  <c r="H125" i="2"/>
  <c r="K91" i="2"/>
  <c r="K103" i="2" s="1"/>
  <c r="J104" i="2"/>
  <c r="U21" i="2"/>
  <c r="O62" i="2"/>
  <c r="K109" i="2"/>
  <c r="J110" i="2"/>
  <c r="U24" i="2"/>
  <c r="R49" i="2"/>
  <c r="Q50" i="2"/>
  <c r="P51" i="2"/>
  <c r="O65" i="2"/>
  <c r="C178" i="2"/>
  <c r="I111" i="2"/>
  <c r="I118" i="2" s="1"/>
  <c r="H119" i="2"/>
  <c r="D151" i="2"/>
  <c r="J98" i="2"/>
  <c r="U20" i="2"/>
  <c r="Q38" i="2"/>
  <c r="H120" i="2"/>
  <c r="F149" i="2"/>
  <c r="E150" i="2"/>
  <c r="J99" i="2"/>
  <c r="U23" i="2"/>
  <c r="Q42" i="2"/>
  <c r="R31" i="2"/>
  <c r="R43" i="2"/>
  <c r="R39" i="2"/>
  <c r="Q43" i="2"/>
  <c r="T29" i="2"/>
  <c r="S30" i="2"/>
  <c r="C179" i="2"/>
  <c r="J100" i="2"/>
  <c r="U18" i="2"/>
  <c r="V11" i="2"/>
  <c r="V20" i="2" s="1"/>
  <c r="J102" i="2"/>
  <c r="U19" i="2"/>
  <c r="Q41" i="2"/>
  <c r="O58" i="2"/>
  <c r="C181" i="2"/>
  <c r="F131" i="2"/>
  <c r="F143" i="2"/>
  <c r="F138" i="2"/>
  <c r="X9" i="2"/>
  <c r="W10" i="2"/>
  <c r="J103" i="2"/>
  <c r="U22" i="2"/>
  <c r="Q40" i="2"/>
  <c r="O61" i="2"/>
  <c r="O64" i="2"/>
  <c r="E140" i="2"/>
  <c r="M71" i="2"/>
  <c r="M82" i="2" s="1"/>
  <c r="M78" i="2"/>
  <c r="C182" i="2"/>
  <c r="H129" i="2"/>
  <c r="G130" i="2"/>
  <c r="Q44" i="2"/>
  <c r="N70" i="2"/>
  <c r="O69" i="2"/>
  <c r="C183" i="2"/>
  <c r="F140" i="2" l="1"/>
  <c r="F142" i="2"/>
  <c r="F144" i="2"/>
  <c r="F139" i="2"/>
  <c r="F141" i="2"/>
  <c r="F145" i="2"/>
  <c r="R41" i="2"/>
  <c r="R44" i="2"/>
  <c r="R45" i="2"/>
  <c r="R42" i="2"/>
  <c r="D163" i="2"/>
  <c r="D159" i="2"/>
  <c r="P60" i="2"/>
  <c r="P64" i="2"/>
  <c r="P61" i="2"/>
  <c r="P58" i="2"/>
  <c r="P63" i="2"/>
  <c r="P65" i="2"/>
  <c r="P62" i="2"/>
  <c r="I51" i="3"/>
  <c r="I53" i="3"/>
  <c r="H54" i="3"/>
  <c r="H62" i="3" s="1"/>
  <c r="U29" i="2"/>
  <c r="T30" i="2"/>
  <c r="M85" i="2"/>
  <c r="V18" i="2"/>
  <c r="D160" i="2"/>
  <c r="I121" i="2"/>
  <c r="G131" i="2"/>
  <c r="G145" i="2" s="1"/>
  <c r="G138" i="2"/>
  <c r="V21" i="2"/>
  <c r="S31" i="2"/>
  <c r="S43" i="2" s="1"/>
  <c r="S39" i="2"/>
  <c r="I120" i="2"/>
  <c r="D169" i="2"/>
  <c r="C190" i="2"/>
  <c r="I123" i="2"/>
  <c r="K105" i="2"/>
  <c r="M84" i="2"/>
  <c r="V23" i="2"/>
  <c r="D162" i="2"/>
  <c r="I119" i="2"/>
  <c r="K99" i="2"/>
  <c r="E151" i="2"/>
  <c r="E161" i="2"/>
  <c r="E158" i="2"/>
  <c r="D165" i="2"/>
  <c r="I122" i="2"/>
  <c r="K102" i="2"/>
  <c r="M81" i="2"/>
  <c r="V22" i="2"/>
  <c r="R38" i="2"/>
  <c r="F150" i="2"/>
  <c r="G149" i="2"/>
  <c r="D158" i="2"/>
  <c r="I125" i="2"/>
  <c r="Q51" i="2"/>
  <c r="K98" i="2"/>
  <c r="H130" i="2"/>
  <c r="I129" i="2"/>
  <c r="V24" i="2"/>
  <c r="M80" i="2"/>
  <c r="W11" i="2"/>
  <c r="W20" i="2" s="1"/>
  <c r="V25" i="2"/>
  <c r="D161" i="2"/>
  <c r="R50" i="2"/>
  <c r="S49" i="2"/>
  <c r="K101" i="2"/>
  <c r="L91" i="2"/>
  <c r="L104" i="2"/>
  <c r="L105" i="2"/>
  <c r="M83" i="2"/>
  <c r="Y9" i="2"/>
  <c r="X10" i="2"/>
  <c r="V19" i="2"/>
  <c r="D164" i="2"/>
  <c r="K104" i="2"/>
  <c r="N89" i="2"/>
  <c r="M90" i="2"/>
  <c r="J111" i="2"/>
  <c r="J124" i="2" s="1"/>
  <c r="K100" i="2"/>
  <c r="R40" i="2"/>
  <c r="I124" i="2"/>
  <c r="P59" i="2"/>
  <c r="L109" i="2"/>
  <c r="K110" i="2"/>
  <c r="P69" i="2"/>
  <c r="O70" i="2"/>
  <c r="N71" i="2"/>
  <c r="N83" i="2"/>
  <c r="N80" i="2"/>
  <c r="N84" i="2"/>
  <c r="N81" i="2"/>
  <c r="N78" i="2"/>
  <c r="M79" i="2"/>
  <c r="N79" i="2" l="1"/>
  <c r="N85" i="2"/>
  <c r="N82" i="2"/>
  <c r="L103" i="2"/>
  <c r="L102" i="2"/>
  <c r="L99" i="2"/>
  <c r="Q65" i="2"/>
  <c r="Q63" i="2"/>
  <c r="Q60" i="2"/>
  <c r="Q64" i="2"/>
  <c r="Q62" i="2"/>
  <c r="Q61" i="2"/>
  <c r="Q59" i="2"/>
  <c r="Q58" i="2"/>
  <c r="E163" i="2"/>
  <c r="E164" i="2"/>
  <c r="E165" i="2"/>
  <c r="E162" i="2"/>
  <c r="E159" i="2"/>
  <c r="H61" i="3"/>
  <c r="H63" i="3"/>
  <c r="H64" i="3"/>
  <c r="I54" i="3"/>
  <c r="I66" i="3"/>
  <c r="I65" i="3"/>
  <c r="I68" i="3"/>
  <c r="K55" i="3"/>
  <c r="C72" i="3"/>
  <c r="C74" i="3"/>
  <c r="E71" i="3"/>
  <c r="D71" i="3"/>
  <c r="C71" i="3"/>
  <c r="C73" i="3" s="1"/>
  <c r="W23" i="2"/>
  <c r="C191" i="2"/>
  <c r="C200" i="2" s="1"/>
  <c r="C188" i="2"/>
  <c r="D187" i="2"/>
  <c r="C187" i="2"/>
  <c r="C189" i="2" s="1"/>
  <c r="C198" i="2"/>
  <c r="J118" i="2"/>
  <c r="W22" i="2"/>
  <c r="D170" i="2"/>
  <c r="E169" i="2"/>
  <c r="K111" i="2"/>
  <c r="K123" i="2"/>
  <c r="J123" i="2"/>
  <c r="R51" i="2"/>
  <c r="W25" i="2"/>
  <c r="S44" i="2"/>
  <c r="G140" i="2"/>
  <c r="T31" i="2"/>
  <c r="T43" i="2"/>
  <c r="T39" i="2"/>
  <c r="G143" i="2"/>
  <c r="V29" i="2"/>
  <c r="U30" i="2"/>
  <c r="T49" i="2"/>
  <c r="S50" i="2"/>
  <c r="L110" i="2"/>
  <c r="M109" i="2"/>
  <c r="S38" i="2"/>
  <c r="G141" i="2"/>
  <c r="P70" i="2"/>
  <c r="Q69" i="2"/>
  <c r="W19" i="2"/>
  <c r="S42" i="2"/>
  <c r="G139" i="2"/>
  <c r="Z9" i="2"/>
  <c r="Y10" i="2"/>
  <c r="X11" i="2"/>
  <c r="X24" i="2" s="1"/>
  <c r="J119" i="2"/>
  <c r="I130" i="2"/>
  <c r="J129" i="2"/>
  <c r="L98" i="2"/>
  <c r="W18" i="2"/>
  <c r="S41" i="2"/>
  <c r="O89" i="2"/>
  <c r="N90" i="2"/>
  <c r="L100" i="2"/>
  <c r="W21" i="2"/>
  <c r="H149" i="2"/>
  <c r="G150" i="2"/>
  <c r="E160" i="2"/>
  <c r="S45" i="2"/>
  <c r="G144" i="2"/>
  <c r="J121" i="2"/>
  <c r="J122" i="2"/>
  <c r="J125" i="2"/>
  <c r="L101" i="2"/>
  <c r="W24" i="2"/>
  <c r="F151" i="2"/>
  <c r="S40" i="2"/>
  <c r="G142" i="2"/>
  <c r="O71" i="2"/>
  <c r="O83" i="2" s="1"/>
  <c r="O80" i="2"/>
  <c r="O79" i="2"/>
  <c r="O82" i="2"/>
  <c r="J120" i="2"/>
  <c r="M91" i="2"/>
  <c r="M104" i="2"/>
  <c r="H131" i="2"/>
  <c r="H141" i="2"/>
  <c r="H143" i="2"/>
  <c r="H140" i="2"/>
  <c r="H145" i="2"/>
  <c r="H139" i="2"/>
  <c r="I67" i="3" l="1"/>
  <c r="K53" i="3"/>
  <c r="K60" i="3" s="1"/>
  <c r="H144" i="2"/>
  <c r="H138" i="2"/>
  <c r="H142" i="2"/>
  <c r="M105" i="2"/>
  <c r="M101" i="2"/>
  <c r="F163" i="2"/>
  <c r="F164" i="2"/>
  <c r="F161" i="2"/>
  <c r="F159" i="2"/>
  <c r="F160" i="2"/>
  <c r="F158" i="2"/>
  <c r="T42" i="2"/>
  <c r="T44" i="2"/>
  <c r="T41" i="2"/>
  <c r="T38" i="2"/>
  <c r="T40" i="2"/>
  <c r="T45" i="2"/>
  <c r="R64" i="2"/>
  <c r="R59" i="2"/>
  <c r="R63" i="2"/>
  <c r="R60" i="2"/>
  <c r="K125" i="2"/>
  <c r="K124" i="2"/>
  <c r="K121" i="2"/>
  <c r="K118" i="2"/>
  <c r="K57" i="3"/>
  <c r="K59" i="3"/>
  <c r="D74" i="3"/>
  <c r="D75" i="3" s="1"/>
  <c r="D72" i="3"/>
  <c r="C75" i="3"/>
  <c r="O85" i="2"/>
  <c r="X20" i="2"/>
  <c r="Y11" i="2"/>
  <c r="Y21" i="2" s="1"/>
  <c r="Y20" i="2"/>
  <c r="K129" i="2"/>
  <c r="J130" i="2"/>
  <c r="M110" i="2"/>
  <c r="N109" i="2"/>
  <c r="O78" i="2"/>
  <c r="I131" i="2"/>
  <c r="I141" i="2"/>
  <c r="I142" i="2"/>
  <c r="I138" i="2"/>
  <c r="L111" i="2"/>
  <c r="L125" i="2" s="1"/>
  <c r="M98" i="2"/>
  <c r="O81" i="2"/>
  <c r="F162" i="2"/>
  <c r="Z10" i="2"/>
  <c r="AA9" i="2"/>
  <c r="S51" i="2"/>
  <c r="R62" i="2"/>
  <c r="F169" i="2"/>
  <c r="E170" i="2"/>
  <c r="X23" i="2"/>
  <c r="C210" i="2"/>
  <c r="D189" i="2"/>
  <c r="M100" i="2"/>
  <c r="O84" i="2"/>
  <c r="F165" i="2"/>
  <c r="G151" i="2"/>
  <c r="G161" i="2" s="1"/>
  <c r="G163" i="2"/>
  <c r="G160" i="2"/>
  <c r="G158" i="2"/>
  <c r="G162" i="2"/>
  <c r="G164" i="2"/>
  <c r="G159" i="2"/>
  <c r="U49" i="2"/>
  <c r="T50" i="2"/>
  <c r="R65" i="2"/>
  <c r="D171" i="2"/>
  <c r="M103" i="2"/>
  <c r="X19" i="2"/>
  <c r="V30" i="2"/>
  <c r="W29" i="2"/>
  <c r="K120" i="2"/>
  <c r="C199" i="2"/>
  <c r="H150" i="2"/>
  <c r="I149" i="2"/>
  <c r="M99" i="2"/>
  <c r="X22" i="2"/>
  <c r="C202" i="2"/>
  <c r="R69" i="2"/>
  <c r="Q70" i="2"/>
  <c r="M102" i="2"/>
  <c r="N91" i="2"/>
  <c r="N105" i="2"/>
  <c r="X25" i="2"/>
  <c r="P71" i="2"/>
  <c r="P81" i="2" s="1"/>
  <c r="P80" i="2"/>
  <c r="P84" i="2"/>
  <c r="C205" i="2"/>
  <c r="U31" i="2"/>
  <c r="U43" i="2" s="1"/>
  <c r="U39" i="2"/>
  <c r="U38" i="2"/>
  <c r="O90" i="2"/>
  <c r="P89" i="2"/>
  <c r="X18" i="2"/>
  <c r="R58" i="2"/>
  <c r="K119" i="2"/>
  <c r="C203" i="2"/>
  <c r="X21" i="2"/>
  <c r="R61" i="2"/>
  <c r="K122" i="2"/>
  <c r="C201" i="2"/>
  <c r="C204" i="2"/>
  <c r="N98" i="2" l="1"/>
  <c r="N102" i="2"/>
  <c r="N101" i="2"/>
  <c r="N100" i="2"/>
  <c r="N99" i="2"/>
  <c r="D184" i="2"/>
  <c r="D182" i="2"/>
  <c r="D180" i="2"/>
  <c r="S64" i="2"/>
  <c r="S63" i="2"/>
  <c r="I144" i="2"/>
  <c r="I143" i="2"/>
  <c r="I140" i="2"/>
  <c r="E74" i="3"/>
  <c r="E75" i="3" s="1"/>
  <c r="E72" i="3"/>
  <c r="C208" i="2"/>
  <c r="C211" i="2"/>
  <c r="D207" i="2"/>
  <c r="C207" i="2"/>
  <c r="C218" i="2"/>
  <c r="C222" i="2"/>
  <c r="C219" i="2"/>
  <c r="S60" i="2"/>
  <c r="L118" i="2"/>
  <c r="Y24" i="2"/>
  <c r="U44" i="2"/>
  <c r="P83" i="2"/>
  <c r="D181" i="2"/>
  <c r="E171" i="2"/>
  <c r="E184" i="2"/>
  <c r="E181" i="2"/>
  <c r="AB9" i="2"/>
  <c r="AA10" i="2"/>
  <c r="L119" i="2"/>
  <c r="Y23" i="2"/>
  <c r="G169" i="2"/>
  <c r="F170" i="2"/>
  <c r="Z11" i="2"/>
  <c r="Z23" i="2" s="1"/>
  <c r="L120" i="2"/>
  <c r="N110" i="2"/>
  <c r="O109" i="2"/>
  <c r="U42" i="2"/>
  <c r="P79" i="2"/>
  <c r="N103" i="2"/>
  <c r="X29" i="2"/>
  <c r="W30" i="2"/>
  <c r="D183" i="2"/>
  <c r="M111" i="2"/>
  <c r="M121" i="2" s="1"/>
  <c r="M123" i="2"/>
  <c r="M124" i="2"/>
  <c r="J131" i="2"/>
  <c r="U41" i="2"/>
  <c r="D185" i="2"/>
  <c r="S59" i="2"/>
  <c r="L129" i="2"/>
  <c r="K130" i="2"/>
  <c r="U40" i="2"/>
  <c r="Q71" i="2"/>
  <c r="G165" i="2"/>
  <c r="S65" i="2"/>
  <c r="L121" i="2"/>
  <c r="Y25" i="2"/>
  <c r="J149" i="2"/>
  <c r="I150" i="2"/>
  <c r="T51" i="2"/>
  <c r="T65" i="2" s="1"/>
  <c r="T61" i="2"/>
  <c r="T60" i="2"/>
  <c r="T58" i="2"/>
  <c r="S62" i="2"/>
  <c r="L122" i="2"/>
  <c r="I145" i="2"/>
  <c r="Y22" i="2"/>
  <c r="P82" i="2"/>
  <c r="N104" i="2"/>
  <c r="U50" i="2"/>
  <c r="V49" i="2"/>
  <c r="S58" i="2"/>
  <c r="L123" i="2"/>
  <c r="I139" i="2"/>
  <c r="Y19" i="2"/>
  <c r="H151" i="2"/>
  <c r="H165" i="2" s="1"/>
  <c r="H163" i="2"/>
  <c r="H160" i="2"/>
  <c r="H164" i="2"/>
  <c r="H161" i="2"/>
  <c r="H158" i="2"/>
  <c r="V31" i="2"/>
  <c r="V45" i="2" s="1"/>
  <c r="V38" i="2"/>
  <c r="V44" i="2"/>
  <c r="V40" i="2"/>
  <c r="U45" i="2"/>
  <c r="P85" i="2"/>
  <c r="Q89" i="2"/>
  <c r="P90" i="2"/>
  <c r="P78" i="2"/>
  <c r="D178" i="2"/>
  <c r="S61" i="2"/>
  <c r="L124" i="2"/>
  <c r="Y18" i="2"/>
  <c r="S69" i="2"/>
  <c r="R70" i="2"/>
  <c r="O91" i="2"/>
  <c r="D179" i="2"/>
  <c r="D190" i="2"/>
  <c r="E189" i="2"/>
  <c r="O98" i="2" l="1"/>
  <c r="O104" i="2"/>
  <c r="O101" i="2"/>
  <c r="Q81" i="2"/>
  <c r="Q83" i="2"/>
  <c r="Q80" i="2"/>
  <c r="Q84" i="2"/>
  <c r="J142" i="2"/>
  <c r="J140" i="2"/>
  <c r="J139" i="2"/>
  <c r="J141" i="2"/>
  <c r="J143" i="2"/>
  <c r="J145" i="2"/>
  <c r="J138" i="2"/>
  <c r="E179" i="2"/>
  <c r="E185" i="2"/>
  <c r="E182" i="2"/>
  <c r="E183" i="2"/>
  <c r="E180" i="2"/>
  <c r="F74" i="3"/>
  <c r="F75" i="3" s="1"/>
  <c r="F72" i="3"/>
  <c r="J150" i="2"/>
  <c r="K149" i="2"/>
  <c r="M120" i="2"/>
  <c r="P109" i="2"/>
  <c r="O110" i="2"/>
  <c r="F171" i="2"/>
  <c r="F178" i="2" s="1"/>
  <c r="U51" i="2"/>
  <c r="C209" i="2"/>
  <c r="W49" i="2"/>
  <c r="V50" i="2"/>
  <c r="N111" i="2"/>
  <c r="R71" i="2"/>
  <c r="R83" i="2" s="1"/>
  <c r="R81" i="2"/>
  <c r="R78" i="2"/>
  <c r="R85" i="2"/>
  <c r="R82" i="2"/>
  <c r="R79" i="2"/>
  <c r="AA11" i="2"/>
  <c r="AA20" i="2" s="1"/>
  <c r="V43" i="2"/>
  <c r="T63" i="2"/>
  <c r="Q82" i="2"/>
  <c r="W31" i="2"/>
  <c r="W43" i="2"/>
  <c r="W39" i="2"/>
  <c r="W40" i="2"/>
  <c r="W45" i="2"/>
  <c r="Z22" i="2"/>
  <c r="AB10" i="2"/>
  <c r="AC9" i="2"/>
  <c r="C224" i="2"/>
  <c r="H169" i="2"/>
  <c r="G170" i="2"/>
  <c r="L130" i="2"/>
  <c r="M129" i="2"/>
  <c r="H159" i="2"/>
  <c r="T64" i="2"/>
  <c r="M122" i="2"/>
  <c r="X30" i="2"/>
  <c r="Y29" i="2"/>
  <c r="Z25" i="2"/>
  <c r="C225" i="2"/>
  <c r="S70" i="2"/>
  <c r="T69" i="2"/>
  <c r="Z19" i="2"/>
  <c r="V41" i="2"/>
  <c r="Q85" i="2"/>
  <c r="M125" i="2"/>
  <c r="Z18" i="2"/>
  <c r="C221" i="2"/>
  <c r="H162" i="2"/>
  <c r="O102" i="2"/>
  <c r="V39" i="2"/>
  <c r="T59" i="2"/>
  <c r="Q79" i="2"/>
  <c r="J144" i="2"/>
  <c r="M119" i="2"/>
  <c r="Z21" i="2"/>
  <c r="E178" i="2"/>
  <c r="K131" i="2"/>
  <c r="K144" i="2"/>
  <c r="O105" i="2"/>
  <c r="V42" i="2"/>
  <c r="T62" i="2"/>
  <c r="Q78" i="2"/>
  <c r="M118" i="2"/>
  <c r="Z24" i="2"/>
  <c r="C220" i="2"/>
  <c r="D191" i="2"/>
  <c r="O100" i="2"/>
  <c r="O103" i="2"/>
  <c r="O99" i="2"/>
  <c r="P91" i="2"/>
  <c r="P103" i="2" s="1"/>
  <c r="P99" i="2"/>
  <c r="P98" i="2"/>
  <c r="P104" i="2"/>
  <c r="P105" i="2"/>
  <c r="Z20" i="2"/>
  <c r="C223" i="2"/>
  <c r="F189" i="2"/>
  <c r="E190" i="2"/>
  <c r="Q90" i="2"/>
  <c r="R89" i="2"/>
  <c r="I151" i="2"/>
  <c r="I162" i="2"/>
  <c r="I159" i="2" l="1"/>
  <c r="I161" i="2"/>
  <c r="I158" i="2"/>
  <c r="D200" i="2"/>
  <c r="D204" i="2"/>
  <c r="K140" i="2"/>
  <c r="K142" i="2"/>
  <c r="K139" i="2"/>
  <c r="K141" i="2"/>
  <c r="K145" i="2"/>
  <c r="K138" i="2"/>
  <c r="W41" i="2"/>
  <c r="W44" i="2"/>
  <c r="N125" i="2"/>
  <c r="N118" i="2"/>
  <c r="N119" i="2"/>
  <c r="U64" i="2"/>
  <c r="U58" i="2"/>
  <c r="U63" i="2"/>
  <c r="U62" i="2"/>
  <c r="U65" i="2"/>
  <c r="U60" i="2"/>
  <c r="U59" i="2"/>
  <c r="G72" i="3"/>
  <c r="G74" i="3"/>
  <c r="G75" i="3" s="1"/>
  <c r="Y30" i="2"/>
  <c r="Z29" i="2"/>
  <c r="AB11" i="2"/>
  <c r="AB20" i="2" s="1"/>
  <c r="AA23" i="2"/>
  <c r="F179" i="2"/>
  <c r="F180" i="2"/>
  <c r="N121" i="2"/>
  <c r="I164" i="2"/>
  <c r="P101" i="2"/>
  <c r="AA19" i="2"/>
  <c r="N124" i="2"/>
  <c r="F181" i="2"/>
  <c r="AA22" i="2"/>
  <c r="N120" i="2"/>
  <c r="F184" i="2"/>
  <c r="P102" i="2"/>
  <c r="R90" i="2"/>
  <c r="S89" i="2"/>
  <c r="D205" i="2"/>
  <c r="M130" i="2"/>
  <c r="N129" i="2"/>
  <c r="AA25" i="2"/>
  <c r="R84" i="2"/>
  <c r="N123" i="2"/>
  <c r="U61" i="2"/>
  <c r="O111" i="2"/>
  <c r="O125" i="2" s="1"/>
  <c r="X31" i="2"/>
  <c r="X44" i="2"/>
  <c r="X40" i="2"/>
  <c r="Q91" i="2"/>
  <c r="P100" i="2"/>
  <c r="D199" i="2"/>
  <c r="K143" i="2"/>
  <c r="U69" i="2"/>
  <c r="T70" i="2"/>
  <c r="L131" i="2"/>
  <c r="L142" i="2"/>
  <c r="W42" i="2"/>
  <c r="AA18" i="2"/>
  <c r="R80" i="2"/>
  <c r="V51" i="2"/>
  <c r="V64" i="2" s="1"/>
  <c r="V63" i="2"/>
  <c r="V60" i="2"/>
  <c r="P110" i="2"/>
  <c r="Q109" i="2"/>
  <c r="E191" i="2"/>
  <c r="E202" i="2"/>
  <c r="D198" i="2"/>
  <c r="S71" i="2"/>
  <c r="S80" i="2"/>
  <c r="G171" i="2"/>
  <c r="G180" i="2" s="1"/>
  <c r="G179" i="2"/>
  <c r="G185" i="2"/>
  <c r="G183" i="2"/>
  <c r="G181" i="2"/>
  <c r="G184" i="2"/>
  <c r="G182" i="2"/>
  <c r="G178" i="2"/>
  <c r="W38" i="2"/>
  <c r="AA21" i="2"/>
  <c r="W50" i="2"/>
  <c r="X49" i="2"/>
  <c r="I160" i="2"/>
  <c r="I163" i="2"/>
  <c r="D202" i="2"/>
  <c r="I165" i="2"/>
  <c r="D203" i="2"/>
  <c r="F190" i="2"/>
  <c r="G189" i="2"/>
  <c r="D201" i="2"/>
  <c r="I169" i="2"/>
  <c r="H170" i="2"/>
  <c r="AA24" i="2"/>
  <c r="F183" i="2"/>
  <c r="K150" i="2"/>
  <c r="L149" i="2"/>
  <c r="N122" i="2"/>
  <c r="D209" i="2"/>
  <c r="C230" i="2"/>
  <c r="F185" i="2"/>
  <c r="J151" i="2"/>
  <c r="J164" i="2"/>
  <c r="J161" i="2"/>
  <c r="J158" i="2"/>
  <c r="AC10" i="2"/>
  <c r="AD9" i="2"/>
  <c r="F182" i="2"/>
  <c r="J165" i="2" l="1"/>
  <c r="J163" i="2"/>
  <c r="J160" i="2"/>
  <c r="S83" i="2"/>
  <c r="S84" i="2"/>
  <c r="S81" i="2"/>
  <c r="S78" i="2"/>
  <c r="S85" i="2"/>
  <c r="S82" i="2"/>
  <c r="S79" i="2"/>
  <c r="E198" i="2"/>
  <c r="E203" i="2"/>
  <c r="E200" i="2"/>
  <c r="E204" i="2"/>
  <c r="E201" i="2"/>
  <c r="E205" i="2"/>
  <c r="L143" i="2"/>
  <c r="L144" i="2"/>
  <c r="L139" i="2"/>
  <c r="L141" i="2"/>
  <c r="L138" i="2"/>
  <c r="Q98" i="2"/>
  <c r="Q100" i="2"/>
  <c r="Q102" i="2"/>
  <c r="Q101" i="2"/>
  <c r="Q99" i="2"/>
  <c r="Q105" i="2"/>
  <c r="X39" i="2"/>
  <c r="X45" i="2"/>
  <c r="X42" i="2"/>
  <c r="H72" i="3"/>
  <c r="H74" i="3"/>
  <c r="D210" i="2"/>
  <c r="E209" i="2"/>
  <c r="AB23" i="2"/>
  <c r="AB19" i="2"/>
  <c r="T71" i="2"/>
  <c r="O118" i="2"/>
  <c r="N130" i="2"/>
  <c r="O129" i="2"/>
  <c r="AB22" i="2"/>
  <c r="Q110" i="2"/>
  <c r="R109" i="2"/>
  <c r="U70" i="2"/>
  <c r="V69" i="2"/>
  <c r="Q103" i="2"/>
  <c r="O121" i="2"/>
  <c r="M131" i="2"/>
  <c r="M144" i="2" s="1"/>
  <c r="M145" i="2"/>
  <c r="M140" i="2"/>
  <c r="M142" i="2"/>
  <c r="M139" i="2"/>
  <c r="AB25" i="2"/>
  <c r="L150" i="2"/>
  <c r="M149" i="2"/>
  <c r="P111" i="2"/>
  <c r="P120" i="2" s="1"/>
  <c r="P124" i="2"/>
  <c r="P123" i="2"/>
  <c r="P122" i="2"/>
  <c r="P121" i="2"/>
  <c r="O124" i="2"/>
  <c r="AB18" i="2"/>
  <c r="O120" i="2"/>
  <c r="S90" i="2"/>
  <c r="T89" i="2"/>
  <c r="AB21" i="2"/>
  <c r="G190" i="2"/>
  <c r="H189" i="2"/>
  <c r="V59" i="2"/>
  <c r="J159" i="2"/>
  <c r="V62" i="2"/>
  <c r="X38" i="2"/>
  <c r="O123" i="2"/>
  <c r="R91" i="2"/>
  <c r="R100" i="2" s="1"/>
  <c r="R101" i="2"/>
  <c r="R105" i="2"/>
  <c r="R99" i="2"/>
  <c r="R98" i="2"/>
  <c r="AB24" i="2"/>
  <c r="K151" i="2"/>
  <c r="K163" i="2"/>
  <c r="K162" i="2"/>
  <c r="K165" i="2"/>
  <c r="K160" i="2"/>
  <c r="J162" i="2"/>
  <c r="Y49" i="2"/>
  <c r="X50" i="2"/>
  <c r="V65" i="2"/>
  <c r="L140" i="2"/>
  <c r="X43" i="2"/>
  <c r="O119" i="2"/>
  <c r="Z30" i="2"/>
  <c r="AA29" i="2"/>
  <c r="F191" i="2"/>
  <c r="AD10" i="2"/>
  <c r="AE9" i="2"/>
  <c r="H171" i="2"/>
  <c r="H178" i="2" s="1"/>
  <c r="W51" i="2"/>
  <c r="V58" i="2"/>
  <c r="O122" i="2"/>
  <c r="Y31" i="2"/>
  <c r="J169" i="2"/>
  <c r="I170" i="2"/>
  <c r="E199" i="2"/>
  <c r="V61" i="2"/>
  <c r="L145" i="2"/>
  <c r="Q104" i="2"/>
  <c r="X41" i="2"/>
  <c r="AC11" i="2"/>
  <c r="AC24" i="2" s="1"/>
  <c r="C228" i="2"/>
  <c r="D227" i="2"/>
  <c r="C227" i="2"/>
  <c r="C229" i="2" s="1"/>
  <c r="C231" i="2"/>
  <c r="C238" i="2"/>
  <c r="C243" i="2" l="1"/>
  <c r="C245" i="2"/>
  <c r="C242" i="2"/>
  <c r="Y43" i="2"/>
  <c r="Y42" i="2"/>
  <c r="W60" i="2"/>
  <c r="W64" i="2"/>
  <c r="W61" i="2"/>
  <c r="W58" i="2"/>
  <c r="W65" i="2"/>
  <c r="W62" i="2"/>
  <c r="W59" i="2"/>
  <c r="F203" i="2"/>
  <c r="F200" i="2"/>
  <c r="F204" i="2"/>
  <c r="K164" i="2"/>
  <c r="K159" i="2"/>
  <c r="T85" i="2"/>
  <c r="T80" i="2"/>
  <c r="T84" i="2"/>
  <c r="T81" i="2"/>
  <c r="T78" i="2"/>
  <c r="H75" i="3"/>
  <c r="H82" i="3" s="1"/>
  <c r="I72" i="3"/>
  <c r="I74" i="3"/>
  <c r="H179" i="2"/>
  <c r="U71" i="2"/>
  <c r="H180" i="2"/>
  <c r="I189" i="2"/>
  <c r="H190" i="2"/>
  <c r="Q111" i="2"/>
  <c r="Q123" i="2" s="1"/>
  <c r="Q121" i="2"/>
  <c r="Q118" i="2"/>
  <c r="Q125" i="2"/>
  <c r="Q122" i="2"/>
  <c r="Q119" i="2"/>
  <c r="R110" i="2"/>
  <c r="S109" i="2"/>
  <c r="AE10" i="2"/>
  <c r="AF9" i="2"/>
  <c r="AA30" i="2"/>
  <c r="AB29" i="2"/>
  <c r="G191" i="2"/>
  <c r="AC23" i="2"/>
  <c r="AD11" i="2"/>
  <c r="AD22" i="2" s="1"/>
  <c r="Z31" i="2"/>
  <c r="Z41" i="2" s="1"/>
  <c r="Z43" i="2"/>
  <c r="Z40" i="2"/>
  <c r="Z42" i="2"/>
  <c r="Z39" i="2"/>
  <c r="Z38" i="2"/>
  <c r="Z44" i="2"/>
  <c r="Z45" i="2"/>
  <c r="R102" i="2"/>
  <c r="P125" i="2"/>
  <c r="M143" i="2"/>
  <c r="T83" i="2"/>
  <c r="Y38" i="2"/>
  <c r="Y41" i="2"/>
  <c r="R103" i="2"/>
  <c r="T90" i="2"/>
  <c r="U89" i="2"/>
  <c r="P118" i="2"/>
  <c r="P129" i="2"/>
  <c r="O130" i="2"/>
  <c r="S91" i="2"/>
  <c r="M138" i="2"/>
  <c r="N131" i="2"/>
  <c r="N138" i="2"/>
  <c r="N144" i="2"/>
  <c r="N139" i="2"/>
  <c r="I171" i="2"/>
  <c r="AC19" i="2"/>
  <c r="C241" i="2"/>
  <c r="AC25" i="2"/>
  <c r="H182" i="2"/>
  <c r="F199" i="2"/>
  <c r="K158" i="2"/>
  <c r="R104" i="2"/>
  <c r="P119" i="2"/>
  <c r="M141" i="2"/>
  <c r="C244" i="2"/>
  <c r="AC18" i="2"/>
  <c r="Y45" i="2"/>
  <c r="H183" i="2"/>
  <c r="F202" i="2"/>
  <c r="K161" i="2"/>
  <c r="C240" i="2"/>
  <c r="K169" i="2"/>
  <c r="J170" i="2"/>
  <c r="AC22" i="2"/>
  <c r="AC21" i="2"/>
  <c r="Y40" i="2"/>
  <c r="W63" i="2"/>
  <c r="H184" i="2"/>
  <c r="F205" i="2"/>
  <c r="M150" i="2"/>
  <c r="N149" i="2"/>
  <c r="T79" i="2"/>
  <c r="E210" i="2"/>
  <c r="F209" i="2"/>
  <c r="AC20" i="2"/>
  <c r="Y44" i="2"/>
  <c r="Y39" i="2"/>
  <c r="H185" i="2"/>
  <c r="F198" i="2"/>
  <c r="X51" i="2"/>
  <c r="X58" i="2"/>
  <c r="X64" i="2"/>
  <c r="L151" i="2"/>
  <c r="L159" i="2" s="1"/>
  <c r="L162" i="2"/>
  <c r="L165" i="2"/>
  <c r="T82" i="2"/>
  <c r="D211" i="2"/>
  <c r="D222" i="2" s="1"/>
  <c r="D220" i="2"/>
  <c r="C250" i="2"/>
  <c r="D229" i="2"/>
  <c r="H181" i="2"/>
  <c r="C239" i="2"/>
  <c r="F201" i="2"/>
  <c r="Y50" i="2"/>
  <c r="Z49" i="2"/>
  <c r="W69" i="2"/>
  <c r="V70" i="2"/>
  <c r="X59" i="2" l="1"/>
  <c r="X63" i="2"/>
  <c r="X60" i="2"/>
  <c r="X65" i="2"/>
  <c r="X62" i="2"/>
  <c r="X61" i="2"/>
  <c r="I184" i="2"/>
  <c r="I183" i="2"/>
  <c r="I178" i="2"/>
  <c r="I185" i="2"/>
  <c r="N141" i="2"/>
  <c r="N143" i="2"/>
  <c r="N140" i="2"/>
  <c r="S105" i="2"/>
  <c r="S102" i="2"/>
  <c r="S99" i="2"/>
  <c r="S103" i="2"/>
  <c r="S100" i="2"/>
  <c r="S101" i="2"/>
  <c r="S98" i="2"/>
  <c r="S104" i="2"/>
  <c r="G205" i="2"/>
  <c r="G200" i="2"/>
  <c r="G198" i="2"/>
  <c r="U83" i="2"/>
  <c r="U79" i="2"/>
  <c r="C92" i="3"/>
  <c r="C95" i="3"/>
  <c r="E92" i="3"/>
  <c r="C93" i="3"/>
  <c r="D92" i="3"/>
  <c r="H83" i="3"/>
  <c r="H84" i="3"/>
  <c r="I75" i="3"/>
  <c r="K76" i="3"/>
  <c r="H85" i="3"/>
  <c r="E211" i="2"/>
  <c r="E221" i="2" s="1"/>
  <c r="U90" i="2"/>
  <c r="V89" i="2"/>
  <c r="AD25" i="2"/>
  <c r="T91" i="2"/>
  <c r="T103" i="2" s="1"/>
  <c r="T101" i="2"/>
  <c r="O149" i="2"/>
  <c r="N150" i="2"/>
  <c r="AD21" i="2"/>
  <c r="G203" i="2"/>
  <c r="U82" i="2"/>
  <c r="M151" i="2"/>
  <c r="AD18" i="2"/>
  <c r="AB30" i="2"/>
  <c r="AC29" i="2"/>
  <c r="U85" i="2"/>
  <c r="D223" i="2"/>
  <c r="L158" i="2"/>
  <c r="W70" i="2"/>
  <c r="X69" i="2"/>
  <c r="D219" i="2"/>
  <c r="L161" i="2"/>
  <c r="AD24" i="2"/>
  <c r="AA31" i="2"/>
  <c r="AA41" i="2"/>
  <c r="AA43" i="2"/>
  <c r="AA38" i="2"/>
  <c r="AA44" i="2"/>
  <c r="AA40" i="2"/>
  <c r="U78" i="2"/>
  <c r="V71" i="2"/>
  <c r="V84" i="2" s="1"/>
  <c r="L164" i="2"/>
  <c r="I182" i="2"/>
  <c r="N142" i="2"/>
  <c r="AF10" i="2"/>
  <c r="AG9" i="2"/>
  <c r="Q124" i="2"/>
  <c r="U81" i="2"/>
  <c r="Y51" i="2"/>
  <c r="Y60" i="2" s="1"/>
  <c r="AE11" i="2"/>
  <c r="AE23" i="2" s="1"/>
  <c r="U84" i="2"/>
  <c r="D224" i="2"/>
  <c r="D225" i="2"/>
  <c r="L163" i="2"/>
  <c r="I180" i="2"/>
  <c r="N145" i="2"/>
  <c r="G199" i="2"/>
  <c r="T109" i="2"/>
  <c r="S110" i="2"/>
  <c r="H191" i="2"/>
  <c r="H203" i="2"/>
  <c r="H200" i="2"/>
  <c r="AD20" i="2"/>
  <c r="G201" i="2"/>
  <c r="R111" i="2"/>
  <c r="J189" i="2"/>
  <c r="I190" i="2"/>
  <c r="I179" i="2"/>
  <c r="O131" i="2"/>
  <c r="O139" i="2" s="1"/>
  <c r="AD23" i="2"/>
  <c r="G202" i="2"/>
  <c r="J171" i="2"/>
  <c r="J185" i="2" s="1"/>
  <c r="I181" i="2"/>
  <c r="P130" i="2"/>
  <c r="Q129" i="2"/>
  <c r="AD19" i="2"/>
  <c r="G204" i="2"/>
  <c r="Q120" i="2"/>
  <c r="U80" i="2"/>
  <c r="Z50" i="2"/>
  <c r="AA49" i="2"/>
  <c r="L160" i="2"/>
  <c r="D218" i="2"/>
  <c r="D221" i="2"/>
  <c r="D230" i="2"/>
  <c r="E229" i="2"/>
  <c r="C248" i="2"/>
  <c r="C247" i="2"/>
  <c r="C251" i="2"/>
  <c r="D247" i="2"/>
  <c r="C259" i="2"/>
  <c r="G209" i="2"/>
  <c r="F210" i="2"/>
  <c r="K170" i="2"/>
  <c r="L169" i="2"/>
  <c r="K74" i="3" l="1"/>
  <c r="K81" i="3" s="1"/>
  <c r="I89" i="3"/>
  <c r="C258" i="2"/>
  <c r="C265" i="2"/>
  <c r="R121" i="2"/>
  <c r="R124" i="2"/>
  <c r="H205" i="2"/>
  <c r="H199" i="2"/>
  <c r="AA42" i="2"/>
  <c r="AA45" i="2"/>
  <c r="M163" i="2"/>
  <c r="M161" i="2"/>
  <c r="M158" i="2"/>
  <c r="M165" i="2"/>
  <c r="M162" i="2"/>
  <c r="M159" i="2"/>
  <c r="M160" i="2"/>
  <c r="I86" i="3"/>
  <c r="I87" i="3"/>
  <c r="D95" i="3"/>
  <c r="D96" i="3" s="1"/>
  <c r="D93" i="3"/>
  <c r="C96" i="3"/>
  <c r="C94" i="3"/>
  <c r="K78" i="3"/>
  <c r="K80" i="3"/>
  <c r="I88" i="3"/>
  <c r="Y61" i="2"/>
  <c r="O150" i="2"/>
  <c r="P149" i="2"/>
  <c r="U91" i="2"/>
  <c r="U102" i="2" s="1"/>
  <c r="U105" i="2"/>
  <c r="U99" i="2"/>
  <c r="U103" i="2"/>
  <c r="AE19" i="2"/>
  <c r="I191" i="2"/>
  <c r="I204" i="2" s="1"/>
  <c r="AE22" i="2"/>
  <c r="Y59" i="2"/>
  <c r="V80" i="2"/>
  <c r="W71" i="2"/>
  <c r="W85" i="2" s="1"/>
  <c r="W81" i="2"/>
  <c r="W78" i="2"/>
  <c r="W84" i="2"/>
  <c r="T98" i="2"/>
  <c r="E220" i="2"/>
  <c r="J180" i="2"/>
  <c r="O140" i="2"/>
  <c r="K189" i="2"/>
  <c r="J190" i="2"/>
  <c r="H201" i="2"/>
  <c r="AE25" i="2"/>
  <c r="Y62" i="2"/>
  <c r="V83" i="2"/>
  <c r="AE18" i="2"/>
  <c r="Y65" i="2"/>
  <c r="T105" i="2"/>
  <c r="E223" i="2"/>
  <c r="V79" i="2"/>
  <c r="M164" i="2"/>
  <c r="T104" i="2"/>
  <c r="E219" i="2"/>
  <c r="S111" i="2"/>
  <c r="T110" i="2"/>
  <c r="U109" i="2"/>
  <c r="X70" i="2"/>
  <c r="Y69" i="2"/>
  <c r="AE21" i="2"/>
  <c r="C249" i="2"/>
  <c r="AB49" i="2"/>
  <c r="AA50" i="2"/>
  <c r="J181" i="2"/>
  <c r="O144" i="2"/>
  <c r="R123" i="2"/>
  <c r="H204" i="2"/>
  <c r="AE24" i="2"/>
  <c r="V82" i="2"/>
  <c r="AA39" i="2"/>
  <c r="AC30" i="2"/>
  <c r="AD29" i="2"/>
  <c r="T99" i="2"/>
  <c r="E222" i="2"/>
  <c r="P131" i="2"/>
  <c r="P142" i="2"/>
  <c r="P143" i="2"/>
  <c r="P139" i="2"/>
  <c r="J184" i="2"/>
  <c r="R120" i="2"/>
  <c r="Z51" i="2"/>
  <c r="Z64" i="2" s="1"/>
  <c r="J183" i="2"/>
  <c r="O142" i="2"/>
  <c r="R118" i="2"/>
  <c r="H198" i="2"/>
  <c r="V85" i="2"/>
  <c r="AB31" i="2"/>
  <c r="AB38" i="2"/>
  <c r="AB39" i="2"/>
  <c r="AB44" i="2"/>
  <c r="AB45" i="2"/>
  <c r="AB41" i="2"/>
  <c r="T100" i="2"/>
  <c r="E224" i="2"/>
  <c r="L170" i="2"/>
  <c r="M169" i="2"/>
  <c r="J178" i="2"/>
  <c r="O138" i="2"/>
  <c r="R119" i="2"/>
  <c r="Y63" i="2"/>
  <c r="AG10" i="2"/>
  <c r="V78" i="2"/>
  <c r="T102" i="2"/>
  <c r="E225" i="2"/>
  <c r="Q130" i="2"/>
  <c r="R129" i="2"/>
  <c r="C261" i="2"/>
  <c r="K171" i="2"/>
  <c r="Y64" i="2"/>
  <c r="AF11" i="2"/>
  <c r="AF18" i="2" s="1"/>
  <c r="V81" i="2"/>
  <c r="E218" i="2"/>
  <c r="F229" i="2"/>
  <c r="E230" i="2"/>
  <c r="O141" i="2"/>
  <c r="R122" i="2"/>
  <c r="C260" i="2"/>
  <c r="J182" i="2"/>
  <c r="O143" i="2"/>
  <c r="R125" i="2"/>
  <c r="H202" i="2"/>
  <c r="AE20" i="2"/>
  <c r="Y58" i="2"/>
  <c r="D231" i="2"/>
  <c r="D244" i="2" s="1"/>
  <c r="D245" i="2"/>
  <c r="D242" i="2"/>
  <c r="C263" i="2"/>
  <c r="C264" i="2"/>
  <c r="J179" i="2"/>
  <c r="O145" i="2"/>
  <c r="F211" i="2"/>
  <c r="G210" i="2"/>
  <c r="H209" i="2"/>
  <c r="C262" i="2"/>
  <c r="N151" i="2"/>
  <c r="V90" i="2"/>
  <c r="W89" i="2"/>
  <c r="N159" i="2" l="1"/>
  <c r="N158" i="2"/>
  <c r="N165" i="2"/>
  <c r="N162" i="2"/>
  <c r="K180" i="2"/>
  <c r="K185" i="2"/>
  <c r="K184" i="2"/>
  <c r="K183" i="2"/>
  <c r="K182" i="2"/>
  <c r="K181" i="2"/>
  <c r="AB43" i="2"/>
  <c r="AB40" i="2"/>
  <c r="AB42" i="2"/>
  <c r="P145" i="2"/>
  <c r="P144" i="2"/>
  <c r="S121" i="2"/>
  <c r="S123" i="2"/>
  <c r="S120" i="2"/>
  <c r="S124" i="2"/>
  <c r="E95" i="3"/>
  <c r="E96" i="3" s="1"/>
  <c r="E93" i="3"/>
  <c r="AG11" i="2"/>
  <c r="AI10" i="2" s="1"/>
  <c r="AI12" i="2"/>
  <c r="AD30" i="2"/>
  <c r="AE29" i="2"/>
  <c r="D249" i="2"/>
  <c r="C270" i="2"/>
  <c r="I200" i="2"/>
  <c r="Z60" i="2"/>
  <c r="Z69" i="2"/>
  <c r="Y70" i="2"/>
  <c r="I203" i="2"/>
  <c r="Z63" i="2"/>
  <c r="X71" i="2"/>
  <c r="W80" i="2"/>
  <c r="I199" i="2"/>
  <c r="U98" i="2"/>
  <c r="F218" i="2"/>
  <c r="D243" i="2"/>
  <c r="AF23" i="2"/>
  <c r="K178" i="2"/>
  <c r="Z59" i="2"/>
  <c r="P141" i="2"/>
  <c r="U110" i="2"/>
  <c r="V109" i="2"/>
  <c r="W83" i="2"/>
  <c r="I202" i="2"/>
  <c r="U101" i="2"/>
  <c r="F225" i="2"/>
  <c r="AF20" i="2"/>
  <c r="N160" i="2"/>
  <c r="N163" i="2"/>
  <c r="F221" i="2"/>
  <c r="D239" i="2"/>
  <c r="AF19" i="2"/>
  <c r="K179" i="2"/>
  <c r="Z62" i="2"/>
  <c r="T111" i="2"/>
  <c r="T124" i="2" s="1"/>
  <c r="T118" i="2"/>
  <c r="T119" i="2"/>
  <c r="J191" i="2"/>
  <c r="I205" i="2"/>
  <c r="U104" i="2"/>
  <c r="F222" i="2"/>
  <c r="N164" i="2"/>
  <c r="D240" i="2"/>
  <c r="M170" i="2"/>
  <c r="N169" i="2"/>
  <c r="Z65" i="2"/>
  <c r="K190" i="2"/>
  <c r="L189" i="2"/>
  <c r="W79" i="2"/>
  <c r="I198" i="2"/>
  <c r="AF24" i="2"/>
  <c r="AC31" i="2"/>
  <c r="N161" i="2"/>
  <c r="F224" i="2"/>
  <c r="D238" i="2"/>
  <c r="AF22" i="2"/>
  <c r="X89" i="2"/>
  <c r="W90" i="2"/>
  <c r="H210" i="2"/>
  <c r="I209" i="2"/>
  <c r="D241" i="2"/>
  <c r="E231" i="2"/>
  <c r="AF25" i="2"/>
  <c r="S129" i="2"/>
  <c r="R130" i="2"/>
  <c r="L171" i="2"/>
  <c r="Z58" i="2"/>
  <c r="P140" i="2"/>
  <c r="S119" i="2"/>
  <c r="W82" i="2"/>
  <c r="I201" i="2"/>
  <c r="P150" i="2"/>
  <c r="Q149" i="2"/>
  <c r="AF21" i="2"/>
  <c r="F219" i="2"/>
  <c r="G211" i="2"/>
  <c r="G220" i="2"/>
  <c r="Z61" i="2"/>
  <c r="P138" i="2"/>
  <c r="S122" i="2"/>
  <c r="O151" i="2"/>
  <c r="O163" i="2" s="1"/>
  <c r="F230" i="2"/>
  <c r="G229" i="2"/>
  <c r="Q131" i="2"/>
  <c r="S125" i="2"/>
  <c r="V91" i="2"/>
  <c r="V103" i="2"/>
  <c r="V102" i="2"/>
  <c r="V101" i="2"/>
  <c r="F220" i="2"/>
  <c r="AA51" i="2"/>
  <c r="AA63" i="2"/>
  <c r="AA60" i="2"/>
  <c r="S118" i="2"/>
  <c r="U100" i="2"/>
  <c r="F223" i="2"/>
  <c r="AB50" i="2"/>
  <c r="AC49" i="2"/>
  <c r="AA61" i="2" l="1"/>
  <c r="AA65" i="2"/>
  <c r="V100" i="2"/>
  <c r="V105" i="2"/>
  <c r="Q144" i="2"/>
  <c r="Q145" i="2"/>
  <c r="Q141" i="2"/>
  <c r="Q138" i="2"/>
  <c r="Q140" i="2"/>
  <c r="G223" i="2"/>
  <c r="G221" i="2"/>
  <c r="G225" i="2"/>
  <c r="G224" i="2"/>
  <c r="G222" i="2"/>
  <c r="G219" i="2"/>
  <c r="L178" i="2"/>
  <c r="L181" i="2"/>
  <c r="E243" i="2"/>
  <c r="E239" i="2"/>
  <c r="AC41" i="2"/>
  <c r="AC45" i="2"/>
  <c r="AC42" i="2"/>
  <c r="AC43" i="2"/>
  <c r="AC38" i="2"/>
  <c r="AC44" i="2"/>
  <c r="AC40" i="2"/>
  <c r="J204" i="2"/>
  <c r="J201" i="2"/>
  <c r="J205" i="2"/>
  <c r="J202" i="2"/>
  <c r="J199" i="2"/>
  <c r="J203" i="2"/>
  <c r="J200" i="2"/>
  <c r="J198" i="2"/>
  <c r="X84" i="2"/>
  <c r="X79" i="2"/>
  <c r="F95" i="3"/>
  <c r="F96" i="3" s="1"/>
  <c r="F93" i="3"/>
  <c r="O158" i="2"/>
  <c r="R131" i="2"/>
  <c r="R143" i="2" s="1"/>
  <c r="T125" i="2"/>
  <c r="AL17" i="2"/>
  <c r="AI16" i="2"/>
  <c r="AI17" i="2" s="1"/>
  <c r="AI14" i="2"/>
  <c r="AJ13" i="2" s="1"/>
  <c r="O159" i="2"/>
  <c r="H211" i="2"/>
  <c r="H220" i="2" s="1"/>
  <c r="M171" i="2"/>
  <c r="AG21" i="2"/>
  <c r="AI21" i="2" s="1"/>
  <c r="AG18" i="2"/>
  <c r="AI18" i="2" s="1"/>
  <c r="AD49" i="2"/>
  <c r="AC50" i="2"/>
  <c r="AA59" i="2"/>
  <c r="Q139" i="2"/>
  <c r="O162" i="2"/>
  <c r="L180" i="2"/>
  <c r="E242" i="2"/>
  <c r="W91" i="2"/>
  <c r="W102" i="2"/>
  <c r="W99" i="2"/>
  <c r="W109" i="2"/>
  <c r="V110" i="2"/>
  <c r="X80" i="2"/>
  <c r="Y71" i="2"/>
  <c r="AG24" i="2"/>
  <c r="AI24" i="2" s="1"/>
  <c r="I210" i="2"/>
  <c r="J209" i="2"/>
  <c r="N170" i="2"/>
  <c r="O169" i="2"/>
  <c r="AB51" i="2"/>
  <c r="AB63" i="2"/>
  <c r="AA62" i="2"/>
  <c r="V104" i="2"/>
  <c r="Q142" i="2"/>
  <c r="O165" i="2"/>
  <c r="G218" i="2"/>
  <c r="L179" i="2"/>
  <c r="E245" i="2"/>
  <c r="X90" i="2"/>
  <c r="Y89" i="2"/>
  <c r="AC39" i="2"/>
  <c r="U111" i="2"/>
  <c r="U123" i="2"/>
  <c r="U121" i="2"/>
  <c r="X83" i="2"/>
  <c r="Z70" i="2"/>
  <c r="AA69" i="2"/>
  <c r="AG20" i="2"/>
  <c r="AI20" i="2" s="1"/>
  <c r="T129" i="2"/>
  <c r="S130" i="2"/>
  <c r="O164" i="2"/>
  <c r="AG23" i="2"/>
  <c r="AI23" i="2" s="1"/>
  <c r="L182" i="2"/>
  <c r="E238" i="2"/>
  <c r="T120" i="2"/>
  <c r="X82" i="2"/>
  <c r="AG19" i="2"/>
  <c r="AI19" i="2" s="1"/>
  <c r="R149" i="2"/>
  <c r="Q150" i="2"/>
  <c r="L183" i="2"/>
  <c r="E241" i="2"/>
  <c r="T121" i="2"/>
  <c r="X85" i="2"/>
  <c r="C271" i="2"/>
  <c r="C283" i="2"/>
  <c r="C280" i="2"/>
  <c r="C268" i="2"/>
  <c r="C281" i="2"/>
  <c r="D267" i="2"/>
  <c r="C278" i="2"/>
  <c r="C267" i="2"/>
  <c r="AG22" i="2"/>
  <c r="AI22" i="2" s="1"/>
  <c r="AA64" i="2"/>
  <c r="V98" i="2"/>
  <c r="Q143" i="2"/>
  <c r="O160" i="2"/>
  <c r="P151" i="2"/>
  <c r="L184" i="2"/>
  <c r="E244" i="2"/>
  <c r="T122" i="2"/>
  <c r="X78" i="2"/>
  <c r="D250" i="2"/>
  <c r="E249" i="2"/>
  <c r="AG25" i="2"/>
  <c r="AI25" i="2" s="1"/>
  <c r="V99" i="2"/>
  <c r="L185" i="2"/>
  <c r="E240" i="2"/>
  <c r="M189" i="2"/>
  <c r="L190" i="2"/>
  <c r="T123" i="2"/>
  <c r="X81" i="2"/>
  <c r="AE30" i="2"/>
  <c r="AF29" i="2"/>
  <c r="G230" i="2"/>
  <c r="H229" i="2"/>
  <c r="F231" i="2"/>
  <c r="F240" i="2"/>
  <c r="F238" i="2"/>
  <c r="AA58" i="2"/>
  <c r="O161" i="2"/>
  <c r="K191" i="2"/>
  <c r="K204" i="2" s="1"/>
  <c r="K205" i="2"/>
  <c r="K203" i="2"/>
  <c r="K202" i="2"/>
  <c r="K200" i="2"/>
  <c r="K199" i="2"/>
  <c r="AD31" i="2"/>
  <c r="AD41" i="2" l="1"/>
  <c r="AD44" i="2"/>
  <c r="F245" i="2"/>
  <c r="F244" i="2"/>
  <c r="F241" i="2"/>
  <c r="P162" i="2"/>
  <c r="P164" i="2"/>
  <c r="P158" i="2"/>
  <c r="P165" i="2"/>
  <c r="C284" i="2"/>
  <c r="C285" i="2"/>
  <c r="C282" i="2"/>
  <c r="C279" i="2"/>
  <c r="U120" i="2"/>
  <c r="U119" i="2"/>
  <c r="AB65" i="2"/>
  <c r="AB64" i="2"/>
  <c r="AB61" i="2"/>
  <c r="AB58" i="2"/>
  <c r="AB59" i="2"/>
  <c r="Y83" i="2"/>
  <c r="Y82" i="2"/>
  <c r="W105" i="2"/>
  <c r="W103" i="2"/>
  <c r="W100" i="2"/>
  <c r="W104" i="2"/>
  <c r="W101" i="2"/>
  <c r="W98" i="2"/>
  <c r="M184" i="2"/>
  <c r="M180" i="2"/>
  <c r="G93" i="3"/>
  <c r="G95" i="3"/>
  <c r="G96" i="3" s="1"/>
  <c r="AJ17" i="2"/>
  <c r="AG29" i="2"/>
  <c r="AF30" i="2"/>
  <c r="D251" i="2"/>
  <c r="D260" i="2"/>
  <c r="D265" i="2"/>
  <c r="D261" i="2"/>
  <c r="P161" i="2"/>
  <c r="Y79" i="2"/>
  <c r="H223" i="2"/>
  <c r="S149" i="2"/>
  <c r="R150" i="2"/>
  <c r="U129" i="2"/>
  <c r="T130" i="2"/>
  <c r="U122" i="2"/>
  <c r="N171" i="2"/>
  <c r="N179" i="2"/>
  <c r="Y85" i="2"/>
  <c r="M183" i="2"/>
  <c r="H219" i="2"/>
  <c r="U125" i="2"/>
  <c r="K209" i="2"/>
  <c r="J210" i="2"/>
  <c r="M178" i="2"/>
  <c r="H222" i="2"/>
  <c r="R145" i="2"/>
  <c r="G231" i="2"/>
  <c r="G238" i="2"/>
  <c r="G245" i="2"/>
  <c r="G242" i="2"/>
  <c r="G239" i="2"/>
  <c r="AE31" i="2"/>
  <c r="AE40" i="2" s="1"/>
  <c r="AE43" i="2"/>
  <c r="AE38" i="2"/>
  <c r="O170" i="2"/>
  <c r="P169" i="2"/>
  <c r="AD45" i="2"/>
  <c r="AB69" i="2"/>
  <c r="AA70" i="2"/>
  <c r="AB62" i="2"/>
  <c r="I211" i="2"/>
  <c r="V111" i="2"/>
  <c r="M179" i="2"/>
  <c r="H224" i="2"/>
  <c r="R141" i="2"/>
  <c r="E250" i="2"/>
  <c r="F249" i="2"/>
  <c r="L191" i="2"/>
  <c r="L199" i="2"/>
  <c r="L198" i="2"/>
  <c r="Z71" i="2"/>
  <c r="Z80" i="2"/>
  <c r="Z84" i="2"/>
  <c r="Z81" i="2"/>
  <c r="Z78" i="2"/>
  <c r="W110" i="2"/>
  <c r="X109" i="2"/>
  <c r="M182" i="2"/>
  <c r="H225" i="2"/>
  <c r="R139" i="2"/>
  <c r="S131" i="2"/>
  <c r="S141" i="2"/>
  <c r="S143" i="2"/>
  <c r="S138" i="2"/>
  <c r="AD40" i="2"/>
  <c r="F239" i="2"/>
  <c r="P160" i="2"/>
  <c r="AD39" i="2"/>
  <c r="K198" i="2"/>
  <c r="F242" i="2"/>
  <c r="N189" i="2"/>
  <c r="M190" i="2"/>
  <c r="P163" i="2"/>
  <c r="Z89" i="2"/>
  <c r="Y90" i="2"/>
  <c r="Y84" i="2"/>
  <c r="M185" i="2"/>
  <c r="R144" i="2"/>
  <c r="AD42" i="2"/>
  <c r="X91" i="2"/>
  <c r="X104" i="2" s="1"/>
  <c r="X99" i="2"/>
  <c r="X101" i="2"/>
  <c r="X100" i="2"/>
  <c r="X98" i="2"/>
  <c r="Y78" i="2"/>
  <c r="M181" i="2"/>
  <c r="R142" i="2"/>
  <c r="H230" i="2"/>
  <c r="I229" i="2"/>
  <c r="AD43" i="2"/>
  <c r="K201" i="2"/>
  <c r="AD38" i="2"/>
  <c r="F243" i="2"/>
  <c r="U124" i="2"/>
  <c r="AB60" i="2"/>
  <c r="Y81" i="2"/>
  <c r="AC51" i="2"/>
  <c r="AC58" i="2"/>
  <c r="AC62" i="2"/>
  <c r="AC61" i="2"/>
  <c r="R140" i="2"/>
  <c r="Q151" i="2"/>
  <c r="Q163" i="2"/>
  <c r="Q160" i="2"/>
  <c r="Q161" i="2"/>
  <c r="Q158" i="2"/>
  <c r="P159" i="2"/>
  <c r="C269" i="2"/>
  <c r="U118" i="2"/>
  <c r="Y80" i="2"/>
  <c r="AD50" i="2"/>
  <c r="AE49" i="2"/>
  <c r="H218" i="2"/>
  <c r="R138" i="2"/>
  <c r="H221" i="2"/>
  <c r="AG30" i="2" l="1"/>
  <c r="Q164" i="2"/>
  <c r="Q165" i="2"/>
  <c r="Q162" i="2"/>
  <c r="Q159" i="2"/>
  <c r="AC63" i="2"/>
  <c r="AC65" i="2"/>
  <c r="S142" i="2"/>
  <c r="S140" i="2"/>
  <c r="Z83" i="2"/>
  <c r="Z85" i="2"/>
  <c r="Z82" i="2"/>
  <c r="Z79" i="2"/>
  <c r="L200" i="2"/>
  <c r="L203" i="2"/>
  <c r="V122" i="2"/>
  <c r="V125" i="2"/>
  <c r="V119" i="2"/>
  <c r="I224" i="2"/>
  <c r="I225" i="2"/>
  <c r="G240" i="2"/>
  <c r="G243" i="2"/>
  <c r="G241" i="2"/>
  <c r="N183" i="2"/>
  <c r="N182" i="2"/>
  <c r="N181" i="2"/>
  <c r="D264" i="2"/>
  <c r="D262" i="2"/>
  <c r="D258" i="2"/>
  <c r="D263" i="2"/>
  <c r="D259" i="2"/>
  <c r="H95" i="3"/>
  <c r="H93" i="3"/>
  <c r="C290" i="2"/>
  <c r="D269" i="2"/>
  <c r="T149" i="2"/>
  <c r="S150" i="2"/>
  <c r="X110" i="2"/>
  <c r="Y109" i="2"/>
  <c r="J211" i="2"/>
  <c r="AC64" i="2"/>
  <c r="X103" i="2"/>
  <c r="S145" i="2"/>
  <c r="L201" i="2"/>
  <c r="V118" i="2"/>
  <c r="I221" i="2"/>
  <c r="O171" i="2"/>
  <c r="O180" i="2"/>
  <c r="O179" i="2"/>
  <c r="K210" i="2"/>
  <c r="L209" i="2"/>
  <c r="N184" i="2"/>
  <c r="W111" i="2"/>
  <c r="W124" i="2" s="1"/>
  <c r="W123" i="2"/>
  <c r="W120" i="2"/>
  <c r="I220" i="2"/>
  <c r="AE42" i="2"/>
  <c r="N185" i="2"/>
  <c r="P170" i="2"/>
  <c r="Q169" i="2"/>
  <c r="X102" i="2"/>
  <c r="M191" i="2"/>
  <c r="M201" i="2"/>
  <c r="S139" i="2"/>
  <c r="L202" i="2"/>
  <c r="V121" i="2"/>
  <c r="I223" i="2"/>
  <c r="AE41" i="2"/>
  <c r="N178" i="2"/>
  <c r="AF31" i="2"/>
  <c r="Y91" i="2"/>
  <c r="Y100" i="2" s="1"/>
  <c r="Y101" i="2"/>
  <c r="AA89" i="2"/>
  <c r="Z90" i="2"/>
  <c r="I218" i="2"/>
  <c r="L204" i="2"/>
  <c r="V124" i="2"/>
  <c r="I219" i="2"/>
  <c r="AE45" i="2"/>
  <c r="N180" i="2"/>
  <c r="AG31" i="2"/>
  <c r="AG38" i="2"/>
  <c r="AI32" i="2"/>
  <c r="O189" i="2"/>
  <c r="N190" i="2"/>
  <c r="AC60" i="2"/>
  <c r="I230" i="2"/>
  <c r="J229" i="2"/>
  <c r="X105" i="2"/>
  <c r="S144" i="2"/>
  <c r="L205" i="2"/>
  <c r="V120" i="2"/>
  <c r="I222" i="2"/>
  <c r="AE44" i="2"/>
  <c r="G244" i="2"/>
  <c r="AC59" i="2"/>
  <c r="AF49" i="2"/>
  <c r="AE50" i="2"/>
  <c r="H231" i="2"/>
  <c r="H243" i="2"/>
  <c r="H240" i="2"/>
  <c r="H238" i="2"/>
  <c r="H244" i="2"/>
  <c r="H241" i="2"/>
  <c r="V123" i="2"/>
  <c r="AE39" i="2"/>
  <c r="AD51" i="2"/>
  <c r="AD65" i="2" s="1"/>
  <c r="T131" i="2"/>
  <c r="G249" i="2"/>
  <c r="F250" i="2"/>
  <c r="AA71" i="2"/>
  <c r="AA80" i="2" s="1"/>
  <c r="AA83" i="2"/>
  <c r="U130" i="2"/>
  <c r="V129" i="2"/>
  <c r="E251" i="2"/>
  <c r="E260" i="2"/>
  <c r="AB70" i="2"/>
  <c r="AC69" i="2"/>
  <c r="R151" i="2"/>
  <c r="R158" i="2" l="1"/>
  <c r="R164" i="2"/>
  <c r="R161" i="2"/>
  <c r="R165" i="2"/>
  <c r="E262" i="2"/>
  <c r="E265" i="2"/>
  <c r="E263" i="2"/>
  <c r="T144" i="2"/>
  <c r="T142" i="2"/>
  <c r="H242" i="2"/>
  <c r="H245" i="2"/>
  <c r="AI30" i="2"/>
  <c r="AG40" i="2"/>
  <c r="AG41" i="2"/>
  <c r="AF43" i="2"/>
  <c r="AF44" i="2"/>
  <c r="AF38" i="2"/>
  <c r="M198" i="2"/>
  <c r="M205" i="2"/>
  <c r="M202" i="2"/>
  <c r="M199" i="2"/>
  <c r="M203" i="2"/>
  <c r="M200" i="2"/>
  <c r="M204" i="2"/>
  <c r="O185" i="2"/>
  <c r="O178" i="2"/>
  <c r="O182" i="2"/>
  <c r="J224" i="2"/>
  <c r="J225" i="2"/>
  <c r="J219" i="2"/>
  <c r="I95" i="3"/>
  <c r="I93" i="3"/>
  <c r="H96" i="3"/>
  <c r="H105" i="3" s="1"/>
  <c r="H106" i="3"/>
  <c r="H104" i="3"/>
  <c r="T145" i="2"/>
  <c r="P189" i="2"/>
  <c r="O190" i="2"/>
  <c r="Y103" i="2"/>
  <c r="AF41" i="2"/>
  <c r="K211" i="2"/>
  <c r="K223" i="2" s="1"/>
  <c r="J222" i="2"/>
  <c r="W129" i="2"/>
  <c r="V130" i="2"/>
  <c r="AD58" i="2"/>
  <c r="AI38" i="2"/>
  <c r="Y99" i="2"/>
  <c r="Y110" i="2"/>
  <c r="Z109" i="2"/>
  <c r="Y102" i="2"/>
  <c r="W119" i="2"/>
  <c r="X111" i="2"/>
  <c r="X119" i="2"/>
  <c r="F251" i="2"/>
  <c r="F259" i="2"/>
  <c r="AA82" i="2"/>
  <c r="T140" i="2"/>
  <c r="AD64" i="2"/>
  <c r="AG42" i="2"/>
  <c r="Y105" i="2"/>
  <c r="W122" i="2"/>
  <c r="O181" i="2"/>
  <c r="AD61" i="2"/>
  <c r="Z91" i="2"/>
  <c r="Z102" i="2"/>
  <c r="Z101" i="2"/>
  <c r="Z100" i="2"/>
  <c r="Z98" i="2"/>
  <c r="W125" i="2"/>
  <c r="N191" i="2"/>
  <c r="AI36" i="2"/>
  <c r="AI37" i="2" s="1"/>
  <c r="AJ37" i="2" s="1"/>
  <c r="AL37" i="2"/>
  <c r="AI34" i="2"/>
  <c r="AJ33" i="2" s="1"/>
  <c r="AB71" i="2"/>
  <c r="AB81" i="2"/>
  <c r="G250" i="2"/>
  <c r="H249" i="2"/>
  <c r="U131" i="2"/>
  <c r="U141" i="2"/>
  <c r="U145" i="2"/>
  <c r="E264" i="2"/>
  <c r="R160" i="2"/>
  <c r="AA85" i="2"/>
  <c r="T138" i="2"/>
  <c r="AD60" i="2"/>
  <c r="R163" i="2"/>
  <c r="AA79" i="2"/>
  <c r="T143" i="2"/>
  <c r="AD63" i="2"/>
  <c r="AG45" i="2"/>
  <c r="AA90" i="2"/>
  <c r="AB89" i="2"/>
  <c r="AF42" i="2"/>
  <c r="R169" i="2"/>
  <c r="Q170" i="2"/>
  <c r="W118" i="2"/>
  <c r="O183" i="2"/>
  <c r="J218" i="2"/>
  <c r="S151" i="2"/>
  <c r="S162" i="2" s="1"/>
  <c r="S160" i="2"/>
  <c r="S161" i="2"/>
  <c r="S159" i="2"/>
  <c r="AI41" i="2"/>
  <c r="R159" i="2"/>
  <c r="AA78" i="2"/>
  <c r="T141" i="2"/>
  <c r="AD59" i="2"/>
  <c r="H239" i="2"/>
  <c r="AG44" i="2"/>
  <c r="AI44" i="2" s="1"/>
  <c r="AF45" i="2"/>
  <c r="P171" i="2"/>
  <c r="P185" i="2" s="1"/>
  <c r="W121" i="2"/>
  <c r="O184" i="2"/>
  <c r="J221" i="2"/>
  <c r="U149" i="2"/>
  <c r="T150" i="2"/>
  <c r="AD69" i="2"/>
  <c r="AC70" i="2"/>
  <c r="E261" i="2"/>
  <c r="E259" i="2"/>
  <c r="R162" i="2"/>
  <c r="E258" i="2"/>
  <c r="AA81" i="2"/>
  <c r="T139" i="2"/>
  <c r="AD62" i="2"/>
  <c r="K229" i="2"/>
  <c r="J230" i="2"/>
  <c r="AG39" i="2"/>
  <c r="Y104" i="2"/>
  <c r="AF40" i="2"/>
  <c r="J220" i="2"/>
  <c r="D270" i="2"/>
  <c r="E269" i="2"/>
  <c r="AA84" i="2"/>
  <c r="AI40" i="2"/>
  <c r="Y98" i="2"/>
  <c r="AF39" i="2"/>
  <c r="J223" i="2"/>
  <c r="C288" i="2"/>
  <c r="D287" i="2"/>
  <c r="C287" i="2"/>
  <c r="C289" i="2" s="1"/>
  <c r="C291" i="2"/>
  <c r="AG49" i="2"/>
  <c r="AF50" i="2"/>
  <c r="L210" i="2"/>
  <c r="M209" i="2"/>
  <c r="I231" i="2"/>
  <c r="I243" i="2"/>
  <c r="I240" i="2"/>
  <c r="AE51" i="2"/>
  <c r="AE62" i="2"/>
  <c r="AG43" i="2"/>
  <c r="AI43" i="2" s="1"/>
  <c r="AG50" i="2" l="1"/>
  <c r="AE60" i="2"/>
  <c r="AE63" i="2"/>
  <c r="AE61" i="2"/>
  <c r="I244" i="2"/>
  <c r="I241" i="2"/>
  <c r="I238" i="2"/>
  <c r="I245" i="2"/>
  <c r="I242" i="2"/>
  <c r="I239" i="2"/>
  <c r="C305" i="2"/>
  <c r="C299" i="2"/>
  <c r="AI45" i="2"/>
  <c r="U139" i="2"/>
  <c r="U140" i="2"/>
  <c r="U144" i="2"/>
  <c r="AB84" i="2"/>
  <c r="AB85" i="2"/>
  <c r="N205" i="2"/>
  <c r="N199" i="2"/>
  <c r="N203" i="2"/>
  <c r="N200" i="2"/>
  <c r="N204" i="2"/>
  <c r="N201" i="2"/>
  <c r="N198" i="2"/>
  <c r="Z99" i="2"/>
  <c r="Z103" i="2"/>
  <c r="Z105" i="2"/>
  <c r="AI42" i="2"/>
  <c r="F260" i="2"/>
  <c r="F265" i="2"/>
  <c r="X118" i="2"/>
  <c r="X120" i="2"/>
  <c r="H103" i="3"/>
  <c r="C116" i="3"/>
  <c r="C114" i="3"/>
  <c r="E113" i="3"/>
  <c r="C113" i="3"/>
  <c r="D113" i="3"/>
  <c r="I96" i="3"/>
  <c r="K97" i="3"/>
  <c r="AB80" i="2"/>
  <c r="Y111" i="2"/>
  <c r="Y123" i="2" s="1"/>
  <c r="Y120" i="2"/>
  <c r="Y124" i="2"/>
  <c r="Y121" i="2"/>
  <c r="Y118" i="2"/>
  <c r="Y125" i="2"/>
  <c r="Y122" i="2"/>
  <c r="Y119" i="2"/>
  <c r="J231" i="2"/>
  <c r="J238" i="2"/>
  <c r="J245" i="2"/>
  <c r="J242" i="2"/>
  <c r="J239" i="2"/>
  <c r="AE59" i="2"/>
  <c r="C298" i="2"/>
  <c r="S163" i="2"/>
  <c r="AB83" i="2"/>
  <c r="K224" i="2"/>
  <c r="V149" i="2"/>
  <c r="U150" i="2"/>
  <c r="P179" i="2"/>
  <c r="K219" i="2"/>
  <c r="AF51" i="2"/>
  <c r="AF60" i="2" s="1"/>
  <c r="AE65" i="2"/>
  <c r="C304" i="2"/>
  <c r="P178" i="2"/>
  <c r="S165" i="2"/>
  <c r="U142" i="2"/>
  <c r="AB79" i="2"/>
  <c r="F263" i="2"/>
  <c r="X121" i="2"/>
  <c r="K222" i="2"/>
  <c r="D289" i="2"/>
  <c r="C310" i="2"/>
  <c r="AE58" i="2"/>
  <c r="F269" i="2"/>
  <c r="E270" i="2"/>
  <c r="P180" i="2"/>
  <c r="U138" i="2"/>
  <c r="AB82" i="2"/>
  <c r="X122" i="2"/>
  <c r="V131" i="2"/>
  <c r="D271" i="2"/>
  <c r="D283" i="2"/>
  <c r="D280" i="2"/>
  <c r="D285" i="2"/>
  <c r="D282" i="2"/>
  <c r="X123" i="2"/>
  <c r="X129" i="2"/>
  <c r="W130" i="2"/>
  <c r="AE64" i="2"/>
  <c r="C300" i="2"/>
  <c r="P181" i="2"/>
  <c r="U143" i="2"/>
  <c r="N202" i="2"/>
  <c r="F258" i="2"/>
  <c r="X124" i="2"/>
  <c r="O191" i="2"/>
  <c r="O203" i="2" s="1"/>
  <c r="N209" i="2"/>
  <c r="M210" i="2"/>
  <c r="L211" i="2"/>
  <c r="L223" i="2"/>
  <c r="L220" i="2"/>
  <c r="L221" i="2"/>
  <c r="L218" i="2"/>
  <c r="L222" i="2"/>
  <c r="C303" i="2"/>
  <c r="AC71" i="2"/>
  <c r="AC79" i="2" s="1"/>
  <c r="P182" i="2"/>
  <c r="S158" i="2"/>
  <c r="Q171" i="2"/>
  <c r="Q179" i="2"/>
  <c r="H250" i="2"/>
  <c r="I249" i="2"/>
  <c r="F261" i="2"/>
  <c r="X125" i="2"/>
  <c r="K225" i="2"/>
  <c r="P190" i="2"/>
  <c r="Q189" i="2"/>
  <c r="P183" i="2"/>
  <c r="F264" i="2"/>
  <c r="K218" i="2"/>
  <c r="AE69" i="2"/>
  <c r="AD70" i="2"/>
  <c r="S169" i="2"/>
  <c r="R170" i="2"/>
  <c r="G251" i="2"/>
  <c r="G260" i="2" s="1"/>
  <c r="AG51" i="2"/>
  <c r="AI52" i="2"/>
  <c r="C302" i="2"/>
  <c r="AI39" i="2"/>
  <c r="T151" i="2"/>
  <c r="T163" i="2"/>
  <c r="T160" i="2"/>
  <c r="T161" i="2"/>
  <c r="T164" i="2"/>
  <c r="T158" i="2"/>
  <c r="P184" i="2"/>
  <c r="S164" i="2"/>
  <c r="AB78" i="2"/>
  <c r="Z104" i="2"/>
  <c r="F262" i="2"/>
  <c r="K221" i="2"/>
  <c r="K220" i="2"/>
  <c r="AC89" i="2"/>
  <c r="AB90" i="2"/>
  <c r="C301" i="2"/>
  <c r="K230" i="2"/>
  <c r="L229" i="2"/>
  <c r="AA91" i="2"/>
  <c r="AA103" i="2"/>
  <c r="AA109" i="2"/>
  <c r="Z110" i="2"/>
  <c r="I108" i="3" l="1"/>
  <c r="K95" i="3"/>
  <c r="K102" i="3" s="1"/>
  <c r="I107" i="3"/>
  <c r="C115" i="3"/>
  <c r="AA104" i="2"/>
  <c r="AA101" i="2"/>
  <c r="T162" i="2"/>
  <c r="T165" i="2"/>
  <c r="T159" i="2"/>
  <c r="AI50" i="2"/>
  <c r="AG64" i="2"/>
  <c r="AG60" i="2"/>
  <c r="Q185" i="2"/>
  <c r="Q180" i="2"/>
  <c r="Q181" i="2"/>
  <c r="L225" i="2"/>
  <c r="L224" i="2"/>
  <c r="V139" i="2"/>
  <c r="V143" i="2"/>
  <c r="J244" i="2"/>
  <c r="J241" i="2"/>
  <c r="D116" i="3"/>
  <c r="D117" i="3" s="1"/>
  <c r="D114" i="3"/>
  <c r="C117" i="3"/>
  <c r="K101" i="3"/>
  <c r="K99" i="3"/>
  <c r="I110" i="3"/>
  <c r="I109" i="3"/>
  <c r="L230" i="2"/>
  <c r="M229" i="2"/>
  <c r="G264" i="2"/>
  <c r="Q178" i="2"/>
  <c r="AC82" i="2"/>
  <c r="O204" i="2"/>
  <c r="V144" i="2"/>
  <c r="AF64" i="2"/>
  <c r="AI64" i="2" s="1"/>
  <c r="G261" i="2"/>
  <c r="AC85" i="2"/>
  <c r="O199" i="2"/>
  <c r="W131" i="2"/>
  <c r="W140" i="2" s="1"/>
  <c r="AF59" i="2"/>
  <c r="AF62" i="2"/>
  <c r="AL57" i="2"/>
  <c r="AI56" i="2"/>
  <c r="AI57" i="2"/>
  <c r="AJ57" i="2" s="1"/>
  <c r="AI54" i="2"/>
  <c r="AJ53" i="2" s="1"/>
  <c r="AB109" i="2"/>
  <c r="AA110" i="2"/>
  <c r="X130" i="2"/>
  <c r="Y129" i="2"/>
  <c r="AA100" i="2"/>
  <c r="AC90" i="2"/>
  <c r="AD89" i="2"/>
  <c r="AG65" i="2"/>
  <c r="G265" i="2"/>
  <c r="Q184" i="2"/>
  <c r="AC81" i="2"/>
  <c r="O205" i="2"/>
  <c r="V141" i="2"/>
  <c r="AF65" i="2"/>
  <c r="K231" i="2"/>
  <c r="K243" i="2"/>
  <c r="K240" i="2"/>
  <c r="K245" i="2"/>
  <c r="K242" i="2"/>
  <c r="K239" i="2"/>
  <c r="E271" i="2"/>
  <c r="AI60" i="2"/>
  <c r="AG62" i="2"/>
  <c r="AI62" i="2" s="1"/>
  <c r="R189" i="2"/>
  <c r="Q190" i="2"/>
  <c r="AC84" i="2"/>
  <c r="AA99" i="2"/>
  <c r="AG63" i="2"/>
  <c r="G262" i="2"/>
  <c r="P191" i="2"/>
  <c r="Q183" i="2"/>
  <c r="AC80" i="2"/>
  <c r="M211" i="2"/>
  <c r="M225" i="2" s="1"/>
  <c r="V140" i="2"/>
  <c r="G269" i="2"/>
  <c r="F270" i="2"/>
  <c r="AB91" i="2"/>
  <c r="AB105" i="2" s="1"/>
  <c r="AB104" i="2"/>
  <c r="G259" i="2"/>
  <c r="AC78" i="2"/>
  <c r="AA102" i="2"/>
  <c r="AG59" i="2"/>
  <c r="AI59" i="2" s="1"/>
  <c r="G263" i="2"/>
  <c r="Q182" i="2"/>
  <c r="AC83" i="2"/>
  <c r="O209" i="2"/>
  <c r="N210" i="2"/>
  <c r="D278" i="2"/>
  <c r="V138" i="2"/>
  <c r="O202" i="2"/>
  <c r="G258" i="2"/>
  <c r="AA105" i="2"/>
  <c r="AG58" i="2"/>
  <c r="R171" i="2"/>
  <c r="R180" i="2"/>
  <c r="R179" i="2"/>
  <c r="O198" i="2"/>
  <c r="D279" i="2"/>
  <c r="V142" i="2"/>
  <c r="C307" i="2"/>
  <c r="C311" i="2"/>
  <c r="D307" i="2"/>
  <c r="C308" i="2"/>
  <c r="AF61" i="2"/>
  <c r="U151" i="2"/>
  <c r="U159" i="2" s="1"/>
  <c r="J240" i="2"/>
  <c r="Z111" i="2"/>
  <c r="AA98" i="2"/>
  <c r="AG61" i="2"/>
  <c r="T169" i="2"/>
  <c r="S170" i="2"/>
  <c r="L219" i="2"/>
  <c r="O200" i="2"/>
  <c r="D281" i="2"/>
  <c r="V145" i="2"/>
  <c r="E289" i="2"/>
  <c r="D290" i="2"/>
  <c r="AF63" i="2"/>
  <c r="W149" i="2"/>
  <c r="V150" i="2"/>
  <c r="J243" i="2"/>
  <c r="AF58" i="2"/>
  <c r="AD71" i="2"/>
  <c r="AD83" i="2" s="1"/>
  <c r="AD78" i="2"/>
  <c r="AD85" i="2"/>
  <c r="AD82" i="2"/>
  <c r="AD79" i="2"/>
  <c r="I250" i="2"/>
  <c r="J249" i="2"/>
  <c r="O201" i="2"/>
  <c r="AE70" i="2"/>
  <c r="AF69" i="2"/>
  <c r="H251" i="2"/>
  <c r="D284" i="2"/>
  <c r="H261" i="2" l="1"/>
  <c r="H259" i="2"/>
  <c r="H263" i="2"/>
  <c r="H260" i="2"/>
  <c r="H264" i="2"/>
  <c r="Z123" i="2"/>
  <c r="Z119" i="2"/>
  <c r="C325" i="2"/>
  <c r="C324" i="2"/>
  <c r="C321" i="2"/>
  <c r="C318" i="2"/>
  <c r="C320" i="2"/>
  <c r="C319" i="2"/>
  <c r="C323" i="2"/>
  <c r="C322" i="2"/>
  <c r="R184" i="2"/>
  <c r="R181" i="2"/>
  <c r="R178" i="2"/>
  <c r="R185" i="2"/>
  <c r="R183" i="2"/>
  <c r="R182" i="2"/>
  <c r="P201" i="2"/>
  <c r="P204" i="2"/>
  <c r="P198" i="2"/>
  <c r="E284" i="2"/>
  <c r="E281" i="2"/>
  <c r="E278" i="2"/>
  <c r="E285" i="2"/>
  <c r="E279" i="2"/>
  <c r="K241" i="2"/>
  <c r="K244" i="2"/>
  <c r="K238" i="2"/>
  <c r="E116" i="3"/>
  <c r="E114" i="3"/>
  <c r="U162" i="2"/>
  <c r="G270" i="2"/>
  <c r="H269" i="2"/>
  <c r="AI63" i="2"/>
  <c r="X131" i="2"/>
  <c r="U158" i="2"/>
  <c r="AD81" i="2"/>
  <c r="Z122" i="2"/>
  <c r="AB98" i="2"/>
  <c r="P199" i="2"/>
  <c r="E280" i="2"/>
  <c r="AB110" i="2"/>
  <c r="AC109" i="2"/>
  <c r="W144" i="2"/>
  <c r="H265" i="2"/>
  <c r="F289" i="2"/>
  <c r="E290" i="2"/>
  <c r="U161" i="2"/>
  <c r="AG69" i="2"/>
  <c r="AF70" i="2"/>
  <c r="AD84" i="2"/>
  <c r="Z125" i="2"/>
  <c r="U164" i="2"/>
  <c r="AB99" i="2"/>
  <c r="M219" i="2"/>
  <c r="P200" i="2"/>
  <c r="Q191" i="2"/>
  <c r="Q205" i="2" s="1"/>
  <c r="Q202" i="2"/>
  <c r="Q199" i="2"/>
  <c r="E283" i="2"/>
  <c r="W142" i="2"/>
  <c r="AA111" i="2"/>
  <c r="AE71" i="2"/>
  <c r="AE84" i="2" s="1"/>
  <c r="AD80" i="2"/>
  <c r="Z118" i="2"/>
  <c r="U160" i="2"/>
  <c r="C309" i="2"/>
  <c r="N211" i="2"/>
  <c r="AB101" i="2"/>
  <c r="M222" i="2"/>
  <c r="P202" i="2"/>
  <c r="R190" i="2"/>
  <c r="S189" i="2"/>
  <c r="W138" i="2"/>
  <c r="V151" i="2"/>
  <c r="Z121" i="2"/>
  <c r="U163" i="2"/>
  <c r="P209" i="2"/>
  <c r="O210" i="2"/>
  <c r="AB102" i="2"/>
  <c r="M224" i="2"/>
  <c r="W145" i="2"/>
  <c r="H262" i="2"/>
  <c r="Z124" i="2"/>
  <c r="U165" i="2"/>
  <c r="AB103" i="2"/>
  <c r="M218" i="2"/>
  <c r="P203" i="2"/>
  <c r="W143" i="2"/>
  <c r="H258" i="2"/>
  <c r="S171" i="2"/>
  <c r="S180" i="2"/>
  <c r="S179" i="2"/>
  <c r="Z120" i="2"/>
  <c r="AB100" i="2"/>
  <c r="M221" i="2"/>
  <c r="P205" i="2"/>
  <c r="AI65" i="2"/>
  <c r="W141" i="2"/>
  <c r="J250" i="2"/>
  <c r="K249" i="2"/>
  <c r="M220" i="2"/>
  <c r="AD90" i="2"/>
  <c r="AE89" i="2"/>
  <c r="W139" i="2"/>
  <c r="D291" i="2"/>
  <c r="U169" i="2"/>
  <c r="T170" i="2"/>
  <c r="I251" i="2"/>
  <c r="AI61" i="2"/>
  <c r="M223" i="2"/>
  <c r="E282" i="2"/>
  <c r="AC91" i="2"/>
  <c r="AC101" i="2" s="1"/>
  <c r="N229" i="2"/>
  <c r="M230" i="2"/>
  <c r="AI58" i="2"/>
  <c r="L231" i="2"/>
  <c r="W150" i="2"/>
  <c r="X149" i="2"/>
  <c r="F271" i="2"/>
  <c r="Y130" i="2"/>
  <c r="Z129" i="2"/>
  <c r="AG70" i="2" l="1"/>
  <c r="F283" i="2"/>
  <c r="F280" i="2"/>
  <c r="F285" i="2"/>
  <c r="F281" i="2"/>
  <c r="L238" i="2"/>
  <c r="L240" i="2"/>
  <c r="I265" i="2"/>
  <c r="I263" i="2"/>
  <c r="I264" i="2"/>
  <c r="I261" i="2"/>
  <c r="D302" i="2"/>
  <c r="D303" i="2"/>
  <c r="D300" i="2"/>
  <c r="D305" i="2"/>
  <c r="S181" i="2"/>
  <c r="S185" i="2"/>
  <c r="S184" i="2"/>
  <c r="S183" i="2"/>
  <c r="S182" i="2"/>
  <c r="V164" i="2"/>
  <c r="V159" i="2"/>
  <c r="V160" i="2"/>
  <c r="V161" i="2"/>
  <c r="N223" i="2"/>
  <c r="N225" i="2"/>
  <c r="AA125" i="2"/>
  <c r="AA118" i="2"/>
  <c r="X143" i="2"/>
  <c r="X142" i="2"/>
  <c r="X139" i="2"/>
  <c r="X141" i="2"/>
  <c r="X145" i="2"/>
  <c r="X138" i="2"/>
  <c r="E117" i="3"/>
  <c r="F116" i="3"/>
  <c r="F117" i="3" s="1"/>
  <c r="F114" i="3"/>
  <c r="AC102" i="2"/>
  <c r="AB111" i="2"/>
  <c r="AB125" i="2" s="1"/>
  <c r="AB119" i="2"/>
  <c r="AB118" i="2"/>
  <c r="L243" i="2"/>
  <c r="AC100" i="2"/>
  <c r="I260" i="2"/>
  <c r="D304" i="2"/>
  <c r="V163" i="2"/>
  <c r="N224" i="2"/>
  <c r="AE80" i="2"/>
  <c r="AA121" i="2"/>
  <c r="N219" i="2"/>
  <c r="AA124" i="2"/>
  <c r="Q198" i="2"/>
  <c r="AF71" i="2"/>
  <c r="AF83" i="2" s="1"/>
  <c r="AC103" i="2"/>
  <c r="T171" i="2"/>
  <c r="T185" i="2" s="1"/>
  <c r="O211" i="2"/>
  <c r="V162" i="2"/>
  <c r="N222" i="2"/>
  <c r="AE83" i="2"/>
  <c r="AA120" i="2"/>
  <c r="Q201" i="2"/>
  <c r="AG71" i="2"/>
  <c r="AI70" i="2" s="1"/>
  <c r="AI72" i="2"/>
  <c r="P210" i="2"/>
  <c r="Q209" i="2"/>
  <c r="V165" i="2"/>
  <c r="N218" i="2"/>
  <c r="AE79" i="2"/>
  <c r="AA123" i="2"/>
  <c r="Q204" i="2"/>
  <c r="L244" i="2"/>
  <c r="N230" i="2"/>
  <c r="O229" i="2"/>
  <c r="N221" i="2"/>
  <c r="AE82" i="2"/>
  <c r="AA119" i="2"/>
  <c r="Q200" i="2"/>
  <c r="E291" i="2"/>
  <c r="E304" i="2" s="1"/>
  <c r="E301" i="2"/>
  <c r="E303" i="2"/>
  <c r="E300" i="2"/>
  <c r="E305" i="2"/>
  <c r="E299" i="2"/>
  <c r="E298" i="2"/>
  <c r="E302" i="2"/>
  <c r="H270" i="2"/>
  <c r="I269" i="2"/>
  <c r="Y131" i="2"/>
  <c r="Y144" i="2" s="1"/>
  <c r="Y143" i="2"/>
  <c r="Y145" i="2"/>
  <c r="V169" i="2"/>
  <c r="U170" i="2"/>
  <c r="AE90" i="2"/>
  <c r="AF89" i="2"/>
  <c r="F278" i="2"/>
  <c r="L241" i="2"/>
  <c r="AC105" i="2"/>
  <c r="I258" i="2"/>
  <c r="D298" i="2"/>
  <c r="AD91" i="2"/>
  <c r="AD100" i="2"/>
  <c r="AD99" i="2"/>
  <c r="S178" i="2"/>
  <c r="S190" i="2"/>
  <c r="T189" i="2"/>
  <c r="N220" i="2"/>
  <c r="AE85" i="2"/>
  <c r="AA122" i="2"/>
  <c r="Q203" i="2"/>
  <c r="F290" i="2"/>
  <c r="G289" i="2"/>
  <c r="G271" i="2"/>
  <c r="AC104" i="2"/>
  <c r="I262" i="2"/>
  <c r="R191" i="2"/>
  <c r="AE78" i="2"/>
  <c r="D309" i="2"/>
  <c r="C330" i="2"/>
  <c r="AE81" i="2"/>
  <c r="X140" i="2"/>
  <c r="Z130" i="2"/>
  <c r="AA129" i="2"/>
  <c r="M231" i="2"/>
  <c r="F284" i="2"/>
  <c r="L245" i="2"/>
  <c r="D301" i="2"/>
  <c r="L249" i="2"/>
  <c r="K250" i="2"/>
  <c r="V158" i="2"/>
  <c r="X144" i="2"/>
  <c r="X150" i="2"/>
  <c r="Y149" i="2"/>
  <c r="W151" i="2"/>
  <c r="L239" i="2"/>
  <c r="L242" i="2"/>
  <c r="AC98" i="2"/>
  <c r="F279" i="2"/>
  <c r="AC99" i="2"/>
  <c r="I259" i="2"/>
  <c r="F282" i="2"/>
  <c r="D299" i="2"/>
  <c r="J251" i="2"/>
  <c r="AC110" i="2"/>
  <c r="AD109" i="2"/>
  <c r="J258" i="2" l="1"/>
  <c r="J263" i="2"/>
  <c r="J265" i="2"/>
  <c r="J262" i="2"/>
  <c r="J259" i="2"/>
  <c r="J261" i="2"/>
  <c r="J260" i="2"/>
  <c r="W163" i="2"/>
  <c r="W162" i="2"/>
  <c r="W160" i="2"/>
  <c r="W159" i="2"/>
  <c r="M244" i="2"/>
  <c r="M245" i="2"/>
  <c r="M242" i="2"/>
  <c r="M239" i="2"/>
  <c r="M243" i="2"/>
  <c r="M240" i="2"/>
  <c r="M238" i="2"/>
  <c r="R203" i="2"/>
  <c r="R201" i="2"/>
  <c r="R205" i="2"/>
  <c r="R202" i="2"/>
  <c r="R199" i="2"/>
  <c r="G285" i="2"/>
  <c r="G284" i="2"/>
  <c r="G282" i="2"/>
  <c r="AD98" i="2"/>
  <c r="AD104" i="2"/>
  <c r="O221" i="2"/>
  <c r="O220" i="2"/>
  <c r="O223" i="2"/>
  <c r="G114" i="3"/>
  <c r="G116" i="3"/>
  <c r="G117" i="3" s="1"/>
  <c r="X151" i="2"/>
  <c r="X162" i="2" s="1"/>
  <c r="D310" i="2"/>
  <c r="E309" i="2"/>
  <c r="H289" i="2"/>
  <c r="G290" i="2"/>
  <c r="AE91" i="2"/>
  <c r="I270" i="2"/>
  <c r="J269" i="2"/>
  <c r="Q210" i="2"/>
  <c r="R209" i="2"/>
  <c r="F291" i="2"/>
  <c r="U171" i="2"/>
  <c r="H271" i="2"/>
  <c r="H280" i="2"/>
  <c r="P211" i="2"/>
  <c r="W165" i="2"/>
  <c r="AD101" i="2"/>
  <c r="W169" i="2"/>
  <c r="V170" i="2"/>
  <c r="AI74" i="2"/>
  <c r="AJ73" i="2" s="1"/>
  <c r="AL77" i="2"/>
  <c r="AI76" i="2"/>
  <c r="AI77" i="2" s="1"/>
  <c r="AJ77" i="2" s="1"/>
  <c r="T178" i="2"/>
  <c r="AF79" i="2"/>
  <c r="AB120" i="2"/>
  <c r="G279" i="2"/>
  <c r="AD102" i="2"/>
  <c r="Y142" i="2"/>
  <c r="P229" i="2"/>
  <c r="O230" i="2"/>
  <c r="AG80" i="2"/>
  <c r="T179" i="2"/>
  <c r="AF82" i="2"/>
  <c r="K251" i="2"/>
  <c r="K264" i="2" s="1"/>
  <c r="K263" i="2"/>
  <c r="K258" i="2"/>
  <c r="K260" i="2"/>
  <c r="Y140" i="2"/>
  <c r="N231" i="2"/>
  <c r="AG83" i="2"/>
  <c r="AI83" i="2" s="1"/>
  <c r="T180" i="2"/>
  <c r="AF85" i="2"/>
  <c r="AB121" i="2"/>
  <c r="AF78" i="2"/>
  <c r="AB122" i="2"/>
  <c r="AG79" i="2"/>
  <c r="AI79" i="2" s="1"/>
  <c r="O219" i="2"/>
  <c r="T181" i="2"/>
  <c r="AF81" i="2"/>
  <c r="AB123" i="2"/>
  <c r="U189" i="2"/>
  <c r="T190" i="2"/>
  <c r="AE109" i="2"/>
  <c r="AD110" i="2"/>
  <c r="W158" i="2"/>
  <c r="Z131" i="2"/>
  <c r="R198" i="2"/>
  <c r="G278" i="2"/>
  <c r="S191" i="2"/>
  <c r="S198" i="2"/>
  <c r="Y139" i="2"/>
  <c r="AG82" i="2"/>
  <c r="AI82" i="2" s="1"/>
  <c r="O222" i="2"/>
  <c r="T182" i="2"/>
  <c r="AF84" i="2"/>
  <c r="AB124" i="2"/>
  <c r="G281" i="2"/>
  <c r="AG85" i="2"/>
  <c r="AI85" i="2" s="1"/>
  <c r="O218" i="2"/>
  <c r="T183" i="2"/>
  <c r="AF80" i="2"/>
  <c r="AB129" i="2"/>
  <c r="AA130" i="2"/>
  <c r="J264" i="2"/>
  <c r="W164" i="2"/>
  <c r="R204" i="2"/>
  <c r="G280" i="2"/>
  <c r="AD105" i="2"/>
  <c r="Y138" i="2"/>
  <c r="AG78" i="2"/>
  <c r="AI78" i="2" s="1"/>
  <c r="O224" i="2"/>
  <c r="T184" i="2"/>
  <c r="L250" i="2"/>
  <c r="M249" i="2"/>
  <c r="W161" i="2"/>
  <c r="M241" i="2"/>
  <c r="R200" i="2"/>
  <c r="G283" i="2"/>
  <c r="AD103" i="2"/>
  <c r="Y141" i="2"/>
  <c r="AG81" i="2"/>
  <c r="AI81" i="2" s="1"/>
  <c r="O225" i="2"/>
  <c r="AC111" i="2"/>
  <c r="AC124" i="2" s="1"/>
  <c r="Y150" i="2"/>
  <c r="Z149" i="2"/>
  <c r="C331" i="2"/>
  <c r="C327" i="2"/>
  <c r="D327" i="2"/>
  <c r="C328" i="2"/>
  <c r="AF90" i="2"/>
  <c r="AG89" i="2"/>
  <c r="AG90" i="2" s="1"/>
  <c r="AG84" i="2"/>
  <c r="AI84" i="2" s="1"/>
  <c r="C344" i="2" l="1"/>
  <c r="C342" i="2"/>
  <c r="S203" i="2"/>
  <c r="S204" i="2"/>
  <c r="S199" i="2"/>
  <c r="S205" i="2"/>
  <c r="Z141" i="2"/>
  <c r="Z139" i="2"/>
  <c r="N242" i="2"/>
  <c r="N245" i="2"/>
  <c r="N241" i="2"/>
  <c r="N240" i="2"/>
  <c r="N239" i="2"/>
  <c r="P218" i="2"/>
  <c r="P223" i="2"/>
  <c r="P221" i="2"/>
  <c r="P225" i="2"/>
  <c r="H281" i="2"/>
  <c r="H285" i="2"/>
  <c r="U183" i="2"/>
  <c r="U184" i="2"/>
  <c r="U181" i="2"/>
  <c r="U180" i="2"/>
  <c r="U179" i="2"/>
  <c r="U178" i="2"/>
  <c r="U185" i="2"/>
  <c r="U182" i="2"/>
  <c r="F303" i="2"/>
  <c r="F305" i="2"/>
  <c r="F302" i="2"/>
  <c r="F304" i="2"/>
  <c r="F300" i="2"/>
  <c r="F299" i="2"/>
  <c r="F301" i="2"/>
  <c r="AE104" i="2"/>
  <c r="AE105" i="2"/>
  <c r="AE102" i="2"/>
  <c r="AE99" i="2"/>
  <c r="AE103" i="2"/>
  <c r="AE100" i="2"/>
  <c r="AE101" i="2"/>
  <c r="AE98" i="2"/>
  <c r="H114" i="3"/>
  <c r="H116" i="3"/>
  <c r="T191" i="2"/>
  <c r="T205" i="2" s="1"/>
  <c r="T201" i="2"/>
  <c r="T200" i="2"/>
  <c r="T198" i="2"/>
  <c r="T204" i="2"/>
  <c r="O231" i="2"/>
  <c r="O244" i="2"/>
  <c r="X165" i="2"/>
  <c r="AF91" i="2"/>
  <c r="AF100" i="2" s="1"/>
  <c r="AF101" i="2"/>
  <c r="AF98" i="2"/>
  <c r="AF102" i="2"/>
  <c r="V189" i="2"/>
  <c r="U190" i="2"/>
  <c r="P230" i="2"/>
  <c r="Q229" i="2"/>
  <c r="V171" i="2"/>
  <c r="C329" i="2"/>
  <c r="AC120" i="2"/>
  <c r="Z142" i="2"/>
  <c r="K262" i="2"/>
  <c r="W170" i="2"/>
  <c r="X169" i="2"/>
  <c r="H279" i="2"/>
  <c r="X159" i="2"/>
  <c r="Z140" i="2"/>
  <c r="X158" i="2"/>
  <c r="AC119" i="2"/>
  <c r="Z138" i="2"/>
  <c r="H282" i="2"/>
  <c r="X161" i="2"/>
  <c r="Y151" i="2"/>
  <c r="C338" i="2"/>
  <c r="C341" i="2"/>
  <c r="AC122" i="2"/>
  <c r="S201" i="2"/>
  <c r="Z145" i="2"/>
  <c r="N243" i="2"/>
  <c r="K265" i="2"/>
  <c r="P220" i="2"/>
  <c r="H283" i="2"/>
  <c r="X164" i="2"/>
  <c r="AC123" i="2"/>
  <c r="AC125" i="2"/>
  <c r="S202" i="2"/>
  <c r="Z143" i="2"/>
  <c r="N238" i="2"/>
  <c r="K259" i="2"/>
  <c r="P224" i="2"/>
  <c r="H284" i="2"/>
  <c r="S209" i="2"/>
  <c r="R210" i="2"/>
  <c r="X160" i="2"/>
  <c r="AA149" i="2"/>
  <c r="Z150" i="2"/>
  <c r="K261" i="2"/>
  <c r="Q211" i="2"/>
  <c r="G291" i="2"/>
  <c r="G302" i="2" s="1"/>
  <c r="X163" i="2"/>
  <c r="AC121" i="2"/>
  <c r="S200" i="2"/>
  <c r="Z144" i="2"/>
  <c r="N244" i="2"/>
  <c r="P219" i="2"/>
  <c r="H278" i="2"/>
  <c r="K269" i="2"/>
  <c r="J270" i="2"/>
  <c r="H290" i="2"/>
  <c r="I289" i="2"/>
  <c r="C340" i="2"/>
  <c r="AC118" i="2"/>
  <c r="C343" i="2"/>
  <c r="AG91" i="2"/>
  <c r="AI90" i="2" s="1"/>
  <c r="AG104" i="2"/>
  <c r="AG101" i="2"/>
  <c r="AI101" i="2" s="1"/>
  <c r="AG98" i="2"/>
  <c r="AI98" i="2" s="1"/>
  <c r="AG102" i="2"/>
  <c r="AI102" i="2" s="1"/>
  <c r="AG100" i="2"/>
  <c r="AG99" i="2"/>
  <c r="AG103" i="2"/>
  <c r="AI92" i="2"/>
  <c r="C339" i="2"/>
  <c r="AA131" i="2"/>
  <c r="AA138" i="2"/>
  <c r="AA144" i="2"/>
  <c r="AA139" i="2"/>
  <c r="P222" i="2"/>
  <c r="I271" i="2"/>
  <c r="I285" i="2" s="1"/>
  <c r="E310" i="2"/>
  <c r="F309" i="2"/>
  <c r="N249" i="2"/>
  <c r="M250" i="2"/>
  <c r="AD111" i="2"/>
  <c r="AD124" i="2" s="1"/>
  <c r="D311" i="2"/>
  <c r="D318" i="2" s="1"/>
  <c r="D323" i="2"/>
  <c r="D320" i="2"/>
  <c r="D324" i="2"/>
  <c r="AB130" i="2"/>
  <c r="AC129" i="2"/>
  <c r="C345" i="2"/>
  <c r="L251" i="2"/>
  <c r="L265" i="2" s="1"/>
  <c r="L263" i="2"/>
  <c r="L261" i="2"/>
  <c r="L260" i="2"/>
  <c r="L264" i="2"/>
  <c r="L258" i="2"/>
  <c r="L262" i="2"/>
  <c r="L259" i="2"/>
  <c r="AF109" i="2"/>
  <c r="AE110" i="2"/>
  <c r="AI80" i="2"/>
  <c r="F298" i="2"/>
  <c r="AA141" i="2" l="1"/>
  <c r="AA143" i="2"/>
  <c r="AA140" i="2"/>
  <c r="AA142" i="2"/>
  <c r="Q224" i="2"/>
  <c r="Q221" i="2"/>
  <c r="Q218" i="2"/>
  <c r="Q225" i="2"/>
  <c r="Q222" i="2"/>
  <c r="Q219" i="2"/>
  <c r="Y158" i="2"/>
  <c r="Y163" i="2"/>
  <c r="Y164" i="2"/>
  <c r="Y161" i="2"/>
  <c r="V180" i="2"/>
  <c r="V185" i="2"/>
  <c r="V182" i="2"/>
  <c r="V179" i="2"/>
  <c r="O239" i="2"/>
  <c r="O245" i="2"/>
  <c r="O242" i="2"/>
  <c r="H117" i="3"/>
  <c r="H125" i="3" s="1"/>
  <c r="I116" i="3"/>
  <c r="I114" i="3"/>
  <c r="AB131" i="2"/>
  <c r="AB140" i="2"/>
  <c r="AB141" i="2"/>
  <c r="H291" i="2"/>
  <c r="W171" i="2"/>
  <c r="W184" i="2" s="1"/>
  <c r="J271" i="2"/>
  <c r="G305" i="2"/>
  <c r="AI100" i="2"/>
  <c r="K270" i="2"/>
  <c r="L269" i="2"/>
  <c r="G299" i="2"/>
  <c r="G309" i="2"/>
  <c r="F310" i="2"/>
  <c r="AD123" i="2"/>
  <c r="I280" i="2"/>
  <c r="G298" i="2"/>
  <c r="R229" i="2"/>
  <c r="Q230" i="2"/>
  <c r="E311" i="2"/>
  <c r="E319" i="2"/>
  <c r="E318" i="2"/>
  <c r="E322" i="2"/>
  <c r="AD120" i="2"/>
  <c r="AD119" i="2"/>
  <c r="I283" i="2"/>
  <c r="G301" i="2"/>
  <c r="P231" i="2"/>
  <c r="G304" i="2"/>
  <c r="D329" i="2"/>
  <c r="C350" i="2"/>
  <c r="U191" i="2"/>
  <c r="AD125" i="2"/>
  <c r="I282" i="2"/>
  <c r="AA145" i="2"/>
  <c r="G300" i="2"/>
  <c r="W189" i="2"/>
  <c r="V190" i="2"/>
  <c r="O241" i="2"/>
  <c r="T203" i="2"/>
  <c r="G303" i="2"/>
  <c r="Z151" i="2"/>
  <c r="Y160" i="2"/>
  <c r="V184" i="2"/>
  <c r="AF105" i="2"/>
  <c r="AD118" i="2"/>
  <c r="D322" i="2"/>
  <c r="AD121" i="2"/>
  <c r="I278" i="2"/>
  <c r="Q220" i="2"/>
  <c r="AA150" i="2"/>
  <c r="AB149" i="2"/>
  <c r="Y159" i="2"/>
  <c r="V181" i="2"/>
  <c r="AF104" i="2"/>
  <c r="AI104" i="2" s="1"/>
  <c r="O238" i="2"/>
  <c r="T199" i="2"/>
  <c r="AF110" i="2"/>
  <c r="AG109" i="2"/>
  <c r="AG110" i="2" s="1"/>
  <c r="Q223" i="2"/>
  <c r="Y162" i="2"/>
  <c r="V183" i="2"/>
  <c r="AF103" i="2"/>
  <c r="AI103" i="2" s="1"/>
  <c r="O240" i="2"/>
  <c r="T202" i="2"/>
  <c r="I279" i="2"/>
  <c r="D321" i="2"/>
  <c r="R211" i="2"/>
  <c r="R220" i="2"/>
  <c r="R223" i="2"/>
  <c r="Y165" i="2"/>
  <c r="V178" i="2"/>
  <c r="AF99" i="2"/>
  <c r="AI99" i="2" s="1"/>
  <c r="O243" i="2"/>
  <c r="AD122" i="2"/>
  <c r="I284" i="2"/>
  <c r="D319" i="2"/>
  <c r="I281" i="2"/>
  <c r="M251" i="2"/>
  <c r="M265" i="2" s="1"/>
  <c r="M259" i="2"/>
  <c r="AI96" i="2"/>
  <c r="AI97" i="2" s="1"/>
  <c r="AJ97" i="2" s="1"/>
  <c r="AL97" i="2"/>
  <c r="AI94" i="2"/>
  <c r="AJ93" i="2" s="1"/>
  <c r="AE111" i="2"/>
  <c r="AC130" i="2"/>
  <c r="AD129" i="2"/>
  <c r="D325" i="2"/>
  <c r="O249" i="2"/>
  <c r="N250" i="2"/>
  <c r="AG105" i="2"/>
  <c r="AI105" i="2" s="1"/>
  <c r="I290" i="2"/>
  <c r="J289" i="2"/>
  <c r="S210" i="2"/>
  <c r="T209" i="2"/>
  <c r="X170" i="2"/>
  <c r="Y169" i="2"/>
  <c r="AE123" i="2" l="1"/>
  <c r="AE120" i="2"/>
  <c r="AE124" i="2"/>
  <c r="AE121" i="2"/>
  <c r="AE118" i="2"/>
  <c r="AE125" i="2"/>
  <c r="AE122" i="2"/>
  <c r="AE119" i="2"/>
  <c r="R225" i="2"/>
  <c r="R224" i="2"/>
  <c r="R221" i="2"/>
  <c r="R218" i="2"/>
  <c r="Z162" i="2"/>
  <c r="Z160" i="2"/>
  <c r="U202" i="2"/>
  <c r="U204" i="2"/>
  <c r="U198" i="2"/>
  <c r="U205" i="2"/>
  <c r="P239" i="2"/>
  <c r="P244" i="2"/>
  <c r="P241" i="2"/>
  <c r="P238" i="2"/>
  <c r="P245" i="2"/>
  <c r="P242" i="2"/>
  <c r="E320" i="2"/>
  <c r="E324" i="2"/>
  <c r="J280" i="2"/>
  <c r="J285" i="2"/>
  <c r="J281" i="2"/>
  <c r="J278" i="2"/>
  <c r="J284" i="2"/>
  <c r="J283" i="2"/>
  <c r="H304" i="2"/>
  <c r="H302" i="2"/>
  <c r="AB139" i="2"/>
  <c r="AB142" i="2"/>
  <c r="E134" i="3"/>
  <c r="D134" i="3"/>
  <c r="C137" i="3"/>
  <c r="C135" i="3"/>
  <c r="C134" i="3"/>
  <c r="C136" i="3" s="1"/>
  <c r="I117" i="3"/>
  <c r="K116" i="3" s="1"/>
  <c r="K123" i="3" s="1"/>
  <c r="I128" i="3"/>
  <c r="K118" i="3"/>
  <c r="H124" i="3"/>
  <c r="H126" i="3"/>
  <c r="H127" i="3"/>
  <c r="AA151" i="2"/>
  <c r="AA164" i="2" s="1"/>
  <c r="AA158" i="2"/>
  <c r="AA163" i="2"/>
  <c r="Z165" i="2"/>
  <c r="W190" i="2"/>
  <c r="X189" i="2"/>
  <c r="M258" i="2"/>
  <c r="F311" i="2"/>
  <c r="W178" i="2"/>
  <c r="J290" i="2"/>
  <c r="K289" i="2"/>
  <c r="M260" i="2"/>
  <c r="Z159" i="2"/>
  <c r="U201" i="2"/>
  <c r="E325" i="2"/>
  <c r="G310" i="2"/>
  <c r="H309" i="2"/>
  <c r="W179" i="2"/>
  <c r="M263" i="2"/>
  <c r="Z158" i="2"/>
  <c r="H303" i="2"/>
  <c r="AB144" i="2"/>
  <c r="AG111" i="2"/>
  <c r="AG120" i="2"/>
  <c r="AG121" i="2"/>
  <c r="AG118" i="2"/>
  <c r="AI112" i="2"/>
  <c r="Z161" i="2"/>
  <c r="C347" i="2"/>
  <c r="C348" i="2"/>
  <c r="D347" i="2"/>
  <c r="C351" i="2"/>
  <c r="L270" i="2"/>
  <c r="M269" i="2"/>
  <c r="M262" i="2"/>
  <c r="AF111" i="2"/>
  <c r="AF120" i="2" s="1"/>
  <c r="AF121" i="2"/>
  <c r="Z164" i="2"/>
  <c r="D330" i="2"/>
  <c r="E329" i="2"/>
  <c r="K271" i="2"/>
  <c r="E323" i="2"/>
  <c r="W181" i="2"/>
  <c r="H298" i="2"/>
  <c r="AB138" i="2"/>
  <c r="T210" i="2"/>
  <c r="U209" i="2"/>
  <c r="S211" i="2"/>
  <c r="S221" i="2" s="1"/>
  <c r="S223" i="2"/>
  <c r="N251" i="2"/>
  <c r="M261" i="2"/>
  <c r="Z163" i="2"/>
  <c r="Q231" i="2"/>
  <c r="W183" i="2"/>
  <c r="H301" i="2"/>
  <c r="AB145" i="2"/>
  <c r="AE129" i="2"/>
  <c r="AD130" i="2"/>
  <c r="M264" i="2"/>
  <c r="U200" i="2"/>
  <c r="R230" i="2"/>
  <c r="S229" i="2"/>
  <c r="W185" i="2"/>
  <c r="H305" i="2"/>
  <c r="AB143" i="2"/>
  <c r="AC131" i="2"/>
  <c r="AC144" i="2"/>
  <c r="AC143" i="2"/>
  <c r="AC141" i="2"/>
  <c r="R219" i="2"/>
  <c r="U203" i="2"/>
  <c r="P240" i="2"/>
  <c r="J279" i="2"/>
  <c r="W180" i="2"/>
  <c r="H299" i="2"/>
  <c r="P249" i="2"/>
  <c r="O250" i="2"/>
  <c r="Y170" i="2"/>
  <c r="Z169" i="2"/>
  <c r="R222" i="2"/>
  <c r="U199" i="2"/>
  <c r="P243" i="2"/>
  <c r="E321" i="2"/>
  <c r="J282" i="2"/>
  <c r="W182" i="2"/>
  <c r="H300" i="2"/>
  <c r="I291" i="2"/>
  <c r="I303" i="2"/>
  <c r="X171" i="2"/>
  <c r="AB150" i="2"/>
  <c r="AC149" i="2"/>
  <c r="V191" i="2"/>
  <c r="V203" i="2" l="1"/>
  <c r="V204" i="2"/>
  <c r="V201" i="2"/>
  <c r="V198" i="2"/>
  <c r="V205" i="2"/>
  <c r="V202" i="2"/>
  <c r="V199" i="2"/>
  <c r="X181" i="2"/>
  <c r="X179" i="2"/>
  <c r="X178" i="2"/>
  <c r="X185" i="2"/>
  <c r="X184" i="2"/>
  <c r="X183" i="2"/>
  <c r="X182" i="2"/>
  <c r="I300" i="2"/>
  <c r="I305" i="2"/>
  <c r="I302" i="2"/>
  <c r="I304" i="2"/>
  <c r="AC145" i="2"/>
  <c r="AC142" i="2"/>
  <c r="AC139" i="2"/>
  <c r="AC138" i="2"/>
  <c r="AC140" i="2"/>
  <c r="Q241" i="2"/>
  <c r="Q243" i="2"/>
  <c r="Q240" i="2"/>
  <c r="Q244" i="2"/>
  <c r="N260" i="2"/>
  <c r="N264" i="2"/>
  <c r="N261" i="2"/>
  <c r="N263" i="2"/>
  <c r="K282" i="2"/>
  <c r="K284" i="2"/>
  <c r="K285" i="2"/>
  <c r="K281" i="2"/>
  <c r="K278" i="2"/>
  <c r="AG123" i="2"/>
  <c r="AG119" i="2"/>
  <c r="K122" i="3"/>
  <c r="K120" i="3"/>
  <c r="I130" i="3"/>
  <c r="I129" i="3"/>
  <c r="I131" i="3"/>
  <c r="D137" i="3"/>
  <c r="D138" i="3" s="1"/>
  <c r="D135" i="3"/>
  <c r="C138" i="3"/>
  <c r="AF129" i="2"/>
  <c r="AE130" i="2"/>
  <c r="T211" i="2"/>
  <c r="T218" i="2" s="1"/>
  <c r="T220" i="2"/>
  <c r="AF122" i="2"/>
  <c r="AI121" i="2"/>
  <c r="F321" i="2"/>
  <c r="AF123" i="2"/>
  <c r="AI123" i="2" s="1"/>
  <c r="AI120" i="2"/>
  <c r="F318" i="2"/>
  <c r="O251" i="2"/>
  <c r="U210" i="2"/>
  <c r="V209" i="2"/>
  <c r="S220" i="2"/>
  <c r="AF124" i="2"/>
  <c r="C349" i="2"/>
  <c r="I309" i="2"/>
  <c r="H310" i="2"/>
  <c r="F323" i="2"/>
  <c r="AA160" i="2"/>
  <c r="AI110" i="2"/>
  <c r="G311" i="2"/>
  <c r="G324" i="2" s="1"/>
  <c r="F319" i="2"/>
  <c r="AA161" i="2"/>
  <c r="Q249" i="2"/>
  <c r="P250" i="2"/>
  <c r="D331" i="2"/>
  <c r="C361" i="2"/>
  <c r="F320" i="2"/>
  <c r="E330" i="2"/>
  <c r="F329" i="2"/>
  <c r="S224" i="2"/>
  <c r="N269" i="2"/>
  <c r="M270" i="2"/>
  <c r="C364" i="2"/>
  <c r="AG122" i="2"/>
  <c r="F324" i="2"/>
  <c r="AA159" i="2"/>
  <c r="AB151" i="2"/>
  <c r="Q239" i="2"/>
  <c r="N258" i="2"/>
  <c r="S219" i="2"/>
  <c r="K280" i="2"/>
  <c r="L271" i="2"/>
  <c r="L278" i="2"/>
  <c r="C360" i="2"/>
  <c r="AG125" i="2"/>
  <c r="F322" i="2"/>
  <c r="AA162" i="2"/>
  <c r="I298" i="2"/>
  <c r="S230" i="2"/>
  <c r="T229" i="2"/>
  <c r="Q242" i="2"/>
  <c r="N265" i="2"/>
  <c r="S222" i="2"/>
  <c r="K283" i="2"/>
  <c r="AF125" i="2"/>
  <c r="C365" i="2"/>
  <c r="C363" i="2"/>
  <c r="F325" i="2"/>
  <c r="AA165" i="2"/>
  <c r="C358" i="2"/>
  <c r="AD149" i="2"/>
  <c r="AC150" i="2"/>
  <c r="R231" i="2"/>
  <c r="R244" i="2"/>
  <c r="Q245" i="2"/>
  <c r="N259" i="2"/>
  <c r="S225" i="2"/>
  <c r="AF118" i="2"/>
  <c r="AI118" i="2" s="1"/>
  <c r="C362" i="2"/>
  <c r="L289" i="2"/>
  <c r="K290" i="2"/>
  <c r="AD131" i="2"/>
  <c r="AD142" i="2"/>
  <c r="I299" i="2"/>
  <c r="Q238" i="2"/>
  <c r="N262" i="2"/>
  <c r="S218" i="2"/>
  <c r="K279" i="2"/>
  <c r="AF119" i="2"/>
  <c r="AI119" i="2" s="1"/>
  <c r="AL117" i="2"/>
  <c r="AI114" i="2"/>
  <c r="AJ113" i="2" s="1"/>
  <c r="AI116" i="2"/>
  <c r="AI117" i="2" s="1"/>
  <c r="AJ117" i="2" s="1"/>
  <c r="J291" i="2"/>
  <c r="J302" i="2"/>
  <c r="J304" i="2"/>
  <c r="Y189" i="2"/>
  <c r="X190" i="2"/>
  <c r="I301" i="2"/>
  <c r="V200" i="2"/>
  <c r="X180" i="2"/>
  <c r="Z170" i="2"/>
  <c r="AA169" i="2"/>
  <c r="Y171" i="2"/>
  <c r="Y180" i="2"/>
  <c r="Y183" i="2"/>
  <c r="C359" i="2"/>
  <c r="AG124" i="2"/>
  <c r="AI124" i="2" s="1"/>
  <c r="W191" i="2"/>
  <c r="W202" i="2"/>
  <c r="W200" i="2"/>
  <c r="W204" i="2" l="1"/>
  <c r="W201" i="2"/>
  <c r="W198" i="2"/>
  <c r="Y184" i="2"/>
  <c r="Y181" i="2"/>
  <c r="Y185" i="2"/>
  <c r="Y182" i="2"/>
  <c r="Y179" i="2"/>
  <c r="Y178" i="2"/>
  <c r="J299" i="2"/>
  <c r="J303" i="2"/>
  <c r="J301" i="2"/>
  <c r="J298" i="2"/>
  <c r="AD138" i="2"/>
  <c r="AD141" i="2"/>
  <c r="AD145" i="2"/>
  <c r="AD140" i="2"/>
  <c r="R245" i="2"/>
  <c r="R243" i="2"/>
  <c r="R239" i="2"/>
  <c r="R238" i="2"/>
  <c r="AI125" i="2"/>
  <c r="L284" i="2"/>
  <c r="L282" i="2"/>
  <c r="L279" i="2"/>
  <c r="L283" i="2"/>
  <c r="L285" i="2"/>
  <c r="L281" i="2"/>
  <c r="L280" i="2"/>
  <c r="AB163" i="2"/>
  <c r="AB161" i="2"/>
  <c r="AB160" i="2"/>
  <c r="D338" i="2"/>
  <c r="D342" i="2"/>
  <c r="O260" i="2"/>
  <c r="O262" i="2"/>
  <c r="E137" i="3"/>
  <c r="E138" i="3" s="1"/>
  <c r="E135" i="3"/>
  <c r="J300" i="2"/>
  <c r="R240" i="2"/>
  <c r="M271" i="2"/>
  <c r="M280" i="2" s="1"/>
  <c r="D340" i="2"/>
  <c r="G320" i="2"/>
  <c r="J309" i="2"/>
  <c r="I310" i="2"/>
  <c r="O263" i="2"/>
  <c r="T221" i="2"/>
  <c r="AC151" i="2"/>
  <c r="AC163" i="2"/>
  <c r="AC160" i="2"/>
  <c r="AC158" i="2"/>
  <c r="AC161" i="2"/>
  <c r="AB159" i="2"/>
  <c r="D343" i="2"/>
  <c r="G321" i="2"/>
  <c r="O265" i="2"/>
  <c r="O269" i="2"/>
  <c r="N270" i="2"/>
  <c r="W203" i="2"/>
  <c r="W205" i="2"/>
  <c r="X191" i="2"/>
  <c r="X203" i="2" s="1"/>
  <c r="AD139" i="2"/>
  <c r="AE149" i="2"/>
  <c r="AD150" i="2"/>
  <c r="T230" i="2"/>
  <c r="U229" i="2"/>
  <c r="AB162" i="2"/>
  <c r="G329" i="2"/>
  <c r="F330" i="2"/>
  <c r="D345" i="2"/>
  <c r="G318" i="2"/>
  <c r="T224" i="2"/>
  <c r="D349" i="2"/>
  <c r="C370" i="2"/>
  <c r="W199" i="2"/>
  <c r="Z189" i="2"/>
  <c r="Y190" i="2"/>
  <c r="AD143" i="2"/>
  <c r="S231" i="2"/>
  <c r="S241" i="2"/>
  <c r="S238" i="2"/>
  <c r="AB165" i="2"/>
  <c r="E331" i="2"/>
  <c r="D341" i="2"/>
  <c r="G323" i="2"/>
  <c r="W209" i="2"/>
  <c r="V210" i="2"/>
  <c r="T219" i="2"/>
  <c r="AD144" i="2"/>
  <c r="R241" i="2"/>
  <c r="AB158" i="2"/>
  <c r="D344" i="2"/>
  <c r="G319" i="2"/>
  <c r="U211" i="2"/>
  <c r="U224" i="2" s="1"/>
  <c r="T222" i="2"/>
  <c r="G322" i="2"/>
  <c r="T225" i="2"/>
  <c r="AB164" i="2"/>
  <c r="P251" i="2"/>
  <c r="P264" i="2" s="1"/>
  <c r="G325" i="2"/>
  <c r="O259" i="2"/>
  <c r="AE131" i="2"/>
  <c r="AE144" i="2"/>
  <c r="Q250" i="2"/>
  <c r="R249" i="2"/>
  <c r="O264" i="2"/>
  <c r="AF130" i="2"/>
  <c r="AG129" i="2"/>
  <c r="AG130" i="2" s="1"/>
  <c r="O258" i="2"/>
  <c r="AA170" i="2"/>
  <c r="AB169" i="2"/>
  <c r="J305" i="2"/>
  <c r="K291" i="2"/>
  <c r="K304" i="2" s="1"/>
  <c r="K303" i="2"/>
  <c r="R242" i="2"/>
  <c r="AI122" i="2"/>
  <c r="O261" i="2"/>
  <c r="T223" i="2"/>
  <c r="Z171" i="2"/>
  <c r="Z181" i="2" s="1"/>
  <c r="Z184" i="2"/>
  <c r="L290" i="2"/>
  <c r="M289" i="2"/>
  <c r="D339" i="2"/>
  <c r="H311" i="2"/>
  <c r="H320" i="2" s="1"/>
  <c r="AE141" i="2" l="1"/>
  <c r="AE142" i="2"/>
  <c r="E344" i="2"/>
  <c r="E341" i="2"/>
  <c r="E345" i="2"/>
  <c r="E343" i="2"/>
  <c r="E342" i="2"/>
  <c r="E340" i="2"/>
  <c r="E338" i="2"/>
  <c r="E339" i="2"/>
  <c r="S239" i="2"/>
  <c r="S243" i="2"/>
  <c r="S240" i="2"/>
  <c r="S245" i="2"/>
  <c r="S242" i="2"/>
  <c r="AC164" i="2"/>
  <c r="AC165" i="2"/>
  <c r="AC162" i="2"/>
  <c r="AC159" i="2"/>
  <c r="F137" i="3"/>
  <c r="F135" i="3"/>
  <c r="H324" i="2"/>
  <c r="Z182" i="2"/>
  <c r="AA171" i="2"/>
  <c r="AA180" i="2" s="1"/>
  <c r="AA184" i="2"/>
  <c r="AA182" i="2"/>
  <c r="AA181" i="2"/>
  <c r="AA179" i="2"/>
  <c r="AE139" i="2"/>
  <c r="P263" i="2"/>
  <c r="X205" i="2"/>
  <c r="P269" i="2"/>
  <c r="O270" i="2"/>
  <c r="M283" i="2"/>
  <c r="P259" i="2"/>
  <c r="U221" i="2"/>
  <c r="X204" i="2"/>
  <c r="M279" i="2"/>
  <c r="P262" i="2"/>
  <c r="X198" i="2"/>
  <c r="M282" i="2"/>
  <c r="Z178" i="2"/>
  <c r="Z179" i="2"/>
  <c r="K299" i="2"/>
  <c r="AE140" i="2"/>
  <c r="P258" i="2"/>
  <c r="U218" i="2"/>
  <c r="F331" i="2"/>
  <c r="F343" i="2"/>
  <c r="F345" i="2"/>
  <c r="F342" i="2"/>
  <c r="F341" i="2"/>
  <c r="F340" i="2"/>
  <c r="X199" i="2"/>
  <c r="I311" i="2"/>
  <c r="I325" i="2" s="1"/>
  <c r="M284" i="2"/>
  <c r="H321" i="2"/>
  <c r="Z180" i="2"/>
  <c r="K302" i="2"/>
  <c r="AG131" i="2"/>
  <c r="AG138" i="2"/>
  <c r="AG145" i="2"/>
  <c r="AI132" i="2"/>
  <c r="AE138" i="2"/>
  <c r="P261" i="2"/>
  <c r="U223" i="2"/>
  <c r="V211" i="2"/>
  <c r="G330" i="2"/>
  <c r="H329" i="2"/>
  <c r="X201" i="2"/>
  <c r="K309" i="2"/>
  <c r="J310" i="2"/>
  <c r="K300" i="2"/>
  <c r="H323" i="2"/>
  <c r="Z183" i="2"/>
  <c r="K305" i="2"/>
  <c r="AF131" i="2"/>
  <c r="AF144" i="2"/>
  <c r="AF139" i="2"/>
  <c r="AF143" i="2"/>
  <c r="AF138" i="2"/>
  <c r="AE143" i="2"/>
  <c r="P260" i="2"/>
  <c r="U220" i="2"/>
  <c r="W210" i="2"/>
  <c r="X209" i="2"/>
  <c r="Y191" i="2"/>
  <c r="X202" i="2"/>
  <c r="K298" i="2"/>
  <c r="AE145" i="2"/>
  <c r="U219" i="2"/>
  <c r="AA189" i="2"/>
  <c r="Z190" i="2"/>
  <c r="U230" i="2"/>
  <c r="V229" i="2"/>
  <c r="X200" i="2"/>
  <c r="K301" i="2"/>
  <c r="S249" i="2"/>
  <c r="R250" i="2"/>
  <c r="U222" i="2"/>
  <c r="T231" i="2"/>
  <c r="T244" i="2"/>
  <c r="T241" i="2"/>
  <c r="T243" i="2"/>
  <c r="T240" i="2"/>
  <c r="T238" i="2"/>
  <c r="M278" i="2"/>
  <c r="H325" i="2"/>
  <c r="M290" i="2"/>
  <c r="N289" i="2"/>
  <c r="H319" i="2"/>
  <c r="L291" i="2"/>
  <c r="L305" i="2" s="1"/>
  <c r="L301" i="2"/>
  <c r="L298" i="2"/>
  <c r="L302" i="2"/>
  <c r="L303" i="2"/>
  <c r="L299" i="2"/>
  <c r="L300" i="2"/>
  <c r="L304" i="2"/>
  <c r="Q251" i="2"/>
  <c r="Q260" i="2"/>
  <c r="U225" i="2"/>
  <c r="S244" i="2"/>
  <c r="C371" i="2"/>
  <c r="C385" i="2" s="1"/>
  <c r="C381" i="2"/>
  <c r="C378" i="2"/>
  <c r="C367" i="2"/>
  <c r="C379" i="2"/>
  <c r="C380" i="2"/>
  <c r="C368" i="2"/>
  <c r="D367" i="2"/>
  <c r="C383" i="2"/>
  <c r="AD151" i="2"/>
  <c r="AD162" i="2" s="1"/>
  <c r="M281" i="2"/>
  <c r="H322" i="2"/>
  <c r="H318" i="2"/>
  <c r="Z185" i="2"/>
  <c r="P265" i="2"/>
  <c r="D350" i="2"/>
  <c r="E349" i="2"/>
  <c r="AF149" i="2"/>
  <c r="AE150" i="2"/>
  <c r="M285" i="2"/>
  <c r="AB170" i="2"/>
  <c r="AC169" i="2"/>
  <c r="N271" i="2"/>
  <c r="N280" i="2" s="1"/>
  <c r="N281" i="2"/>
  <c r="N278" i="2"/>
  <c r="N283" i="2"/>
  <c r="C369" i="2" l="1"/>
  <c r="Q258" i="2"/>
  <c r="Q265" i="2"/>
  <c r="Q262" i="2"/>
  <c r="Q263" i="2"/>
  <c r="Q261" i="2"/>
  <c r="Q264" i="2"/>
  <c r="Q259" i="2"/>
  <c r="T245" i="2"/>
  <c r="T242" i="2"/>
  <c r="T239" i="2"/>
  <c r="Y203" i="2"/>
  <c r="Y205" i="2"/>
  <c r="Y202" i="2"/>
  <c r="Y199" i="2"/>
  <c r="Y200" i="2"/>
  <c r="Y201" i="2"/>
  <c r="AF141" i="2"/>
  <c r="AF140" i="2"/>
  <c r="V225" i="2"/>
  <c r="V222" i="2"/>
  <c r="V219" i="2"/>
  <c r="V218" i="2"/>
  <c r="AI130" i="2"/>
  <c r="AG143" i="2"/>
  <c r="AG142" i="2"/>
  <c r="F344" i="2"/>
  <c r="F339" i="2"/>
  <c r="G137" i="3"/>
  <c r="G138" i="3" s="1"/>
  <c r="G135" i="3"/>
  <c r="F138" i="3"/>
  <c r="E350" i="2"/>
  <c r="F349" i="2"/>
  <c r="AD165" i="2"/>
  <c r="C390" i="2"/>
  <c r="D369" i="2"/>
  <c r="Z191" i="2"/>
  <c r="AI143" i="2"/>
  <c r="I324" i="2"/>
  <c r="N290" i="2"/>
  <c r="O289" i="2"/>
  <c r="G331" i="2"/>
  <c r="G343" i="2" s="1"/>
  <c r="M291" i="2"/>
  <c r="M303" i="2" s="1"/>
  <c r="X210" i="2"/>
  <c r="Y209" i="2"/>
  <c r="AF142" i="2"/>
  <c r="AL137" i="2"/>
  <c r="AI136" i="2"/>
  <c r="AI137" i="2"/>
  <c r="AJ137" i="2" s="1"/>
  <c r="AI134" i="2"/>
  <c r="AJ133" i="2" s="1"/>
  <c r="AA183" i="2"/>
  <c r="D351" i="2"/>
  <c r="D358" i="2" s="1"/>
  <c r="AB189" i="2"/>
  <c r="AA190" i="2"/>
  <c r="N285" i="2"/>
  <c r="W211" i="2"/>
  <c r="W223" i="2" s="1"/>
  <c r="W224" i="2"/>
  <c r="W220" i="2"/>
  <c r="N282" i="2"/>
  <c r="R251" i="2"/>
  <c r="R259" i="2" s="1"/>
  <c r="V221" i="2"/>
  <c r="AI138" i="2"/>
  <c r="I321" i="2"/>
  <c r="O271" i="2"/>
  <c r="O280" i="2" s="1"/>
  <c r="O283" i="2"/>
  <c r="AA185" i="2"/>
  <c r="I329" i="2"/>
  <c r="H330" i="2"/>
  <c r="N279" i="2"/>
  <c r="S250" i="2"/>
  <c r="T249" i="2"/>
  <c r="Y204" i="2"/>
  <c r="V223" i="2"/>
  <c r="AG141" i="2"/>
  <c r="AI141" i="2" s="1"/>
  <c r="I319" i="2"/>
  <c r="P270" i="2"/>
  <c r="Q269" i="2"/>
  <c r="AD158" i="2"/>
  <c r="AD161" i="2"/>
  <c r="AD164" i="2"/>
  <c r="N284" i="2"/>
  <c r="AD160" i="2"/>
  <c r="C382" i="2"/>
  <c r="V220" i="2"/>
  <c r="AG139" i="2"/>
  <c r="AI139" i="2" s="1"/>
  <c r="I320" i="2"/>
  <c r="AA178" i="2"/>
  <c r="AD169" i="2"/>
  <c r="AC170" i="2"/>
  <c r="AB171" i="2"/>
  <c r="AB179" i="2" s="1"/>
  <c r="AB185" i="2"/>
  <c r="AB184" i="2"/>
  <c r="AB182" i="2"/>
  <c r="AB181" i="2"/>
  <c r="AB180" i="2"/>
  <c r="AD163" i="2"/>
  <c r="Y198" i="2"/>
  <c r="AF145" i="2"/>
  <c r="AI145" i="2" s="1"/>
  <c r="V224" i="2"/>
  <c r="AG144" i="2"/>
  <c r="AI144" i="2" s="1"/>
  <c r="I318" i="2"/>
  <c r="I322" i="2"/>
  <c r="AI142" i="2"/>
  <c r="AE151" i="2"/>
  <c r="AE165" i="2" s="1"/>
  <c r="AE160" i="2"/>
  <c r="AE162" i="2"/>
  <c r="AE159" i="2"/>
  <c r="AE164" i="2"/>
  <c r="AE158" i="2"/>
  <c r="AE161" i="2"/>
  <c r="AD159" i="2"/>
  <c r="W229" i="2"/>
  <c r="V230" i="2"/>
  <c r="J311" i="2"/>
  <c r="J323" i="2" s="1"/>
  <c r="I323" i="2"/>
  <c r="AG149" i="2"/>
  <c r="AF150" i="2"/>
  <c r="C384" i="2"/>
  <c r="U231" i="2"/>
  <c r="U239" i="2" s="1"/>
  <c r="K310" i="2"/>
  <c r="L309" i="2"/>
  <c r="AG140" i="2"/>
  <c r="AI140" i="2" s="1"/>
  <c r="F338" i="2"/>
  <c r="AG150" i="2" l="1"/>
  <c r="Z199" i="2"/>
  <c r="Z205" i="2"/>
  <c r="Z202" i="2"/>
  <c r="H137" i="3"/>
  <c r="H135" i="3"/>
  <c r="AF151" i="2"/>
  <c r="AF163" i="2"/>
  <c r="AF160" i="2"/>
  <c r="AF161" i="2"/>
  <c r="AF164" i="2"/>
  <c r="AF158" i="2"/>
  <c r="N291" i="2"/>
  <c r="N299" i="2"/>
  <c r="N305" i="2"/>
  <c r="N300" i="2"/>
  <c r="O279" i="2"/>
  <c r="R261" i="2"/>
  <c r="D361" i="2"/>
  <c r="Z209" i="2"/>
  <c r="Y210" i="2"/>
  <c r="E369" i="2"/>
  <c r="D370" i="2"/>
  <c r="AB183" i="2"/>
  <c r="T250" i="2"/>
  <c r="U249" i="2"/>
  <c r="O282" i="2"/>
  <c r="R264" i="2"/>
  <c r="W219" i="2"/>
  <c r="D364" i="2"/>
  <c r="X211" i="2"/>
  <c r="X224" i="2" s="1"/>
  <c r="G345" i="2"/>
  <c r="C388" i="2"/>
  <c r="D387" i="2"/>
  <c r="C387" i="2"/>
  <c r="C389" i="2" s="1"/>
  <c r="C391" i="2"/>
  <c r="AG151" i="2"/>
  <c r="AI152" i="2"/>
  <c r="R258" i="2"/>
  <c r="S251" i="2"/>
  <c r="S261" i="2"/>
  <c r="S262" i="2"/>
  <c r="O285" i="2"/>
  <c r="R262" i="2"/>
  <c r="W222" i="2"/>
  <c r="D359" i="2"/>
  <c r="M299" i="2"/>
  <c r="G342" i="2"/>
  <c r="O284" i="2"/>
  <c r="R265" i="2"/>
  <c r="W225" i="2"/>
  <c r="D362" i="2"/>
  <c r="M304" i="2"/>
  <c r="G339" i="2"/>
  <c r="F350" i="2"/>
  <c r="G349" i="2"/>
  <c r="V231" i="2"/>
  <c r="V238" i="2"/>
  <c r="K311" i="2"/>
  <c r="U240" i="2"/>
  <c r="U242" i="2"/>
  <c r="H331" i="2"/>
  <c r="D365" i="2"/>
  <c r="M302" i="2"/>
  <c r="G338" i="2"/>
  <c r="Z198" i="2"/>
  <c r="E351" i="2"/>
  <c r="M309" i="2"/>
  <c r="L310" i="2"/>
  <c r="J324" i="2"/>
  <c r="AB178" i="2"/>
  <c r="I330" i="2"/>
  <c r="J329" i="2"/>
  <c r="AA191" i="2"/>
  <c r="AA198" i="2"/>
  <c r="AA203" i="2"/>
  <c r="AA204" i="2"/>
  <c r="M298" i="2"/>
  <c r="G341" i="2"/>
  <c r="Z201" i="2"/>
  <c r="U243" i="2"/>
  <c r="J321" i="2"/>
  <c r="U238" i="2"/>
  <c r="AC171" i="2"/>
  <c r="AC185" i="2" s="1"/>
  <c r="AC181" i="2"/>
  <c r="AC178" i="2"/>
  <c r="AB190" i="2"/>
  <c r="AC189" i="2"/>
  <c r="M301" i="2"/>
  <c r="G344" i="2"/>
  <c r="Z204" i="2"/>
  <c r="U241" i="2"/>
  <c r="J325" i="2"/>
  <c r="AE163" i="2"/>
  <c r="AE169" i="2"/>
  <c r="AD170" i="2"/>
  <c r="R269" i="2"/>
  <c r="Q270" i="2"/>
  <c r="O278" i="2"/>
  <c r="R263" i="2"/>
  <c r="W221" i="2"/>
  <c r="M305" i="2"/>
  <c r="G340" i="2"/>
  <c r="Z200" i="2"/>
  <c r="W230" i="2"/>
  <c r="X229" i="2"/>
  <c r="J318" i="2"/>
  <c r="U245" i="2"/>
  <c r="J319" i="2"/>
  <c r="U244" i="2"/>
  <c r="P271" i="2"/>
  <c r="P280" i="2" s="1"/>
  <c r="O281" i="2"/>
  <c r="R260" i="2"/>
  <c r="W218" i="2"/>
  <c r="D363" i="2"/>
  <c r="M300" i="2"/>
  <c r="Z203" i="2"/>
  <c r="J322" i="2"/>
  <c r="J320" i="2"/>
  <c r="D360" i="2"/>
  <c r="P289" i="2"/>
  <c r="O290" i="2"/>
  <c r="AA201" i="2" l="1"/>
  <c r="AA205" i="2"/>
  <c r="AA202" i="2"/>
  <c r="AA199" i="2"/>
  <c r="E363" i="2"/>
  <c r="E365" i="2"/>
  <c r="E362" i="2"/>
  <c r="E359" i="2"/>
  <c r="E364" i="2"/>
  <c r="E361" i="2"/>
  <c r="E358" i="2"/>
  <c r="H343" i="2"/>
  <c r="H338" i="2"/>
  <c r="H341" i="2"/>
  <c r="H340" i="2"/>
  <c r="K323" i="2"/>
  <c r="K320" i="2"/>
  <c r="K322" i="2"/>
  <c r="K318" i="2"/>
  <c r="K321" i="2"/>
  <c r="K324" i="2"/>
  <c r="K319" i="2"/>
  <c r="K325" i="2"/>
  <c r="V240" i="2"/>
  <c r="V244" i="2"/>
  <c r="V241" i="2"/>
  <c r="V243" i="2"/>
  <c r="S265" i="2"/>
  <c r="S263" i="2"/>
  <c r="S258" i="2"/>
  <c r="S264" i="2"/>
  <c r="S259" i="2"/>
  <c r="AI150" i="2"/>
  <c r="AG165" i="2"/>
  <c r="AG163" i="2"/>
  <c r="C401" i="2"/>
  <c r="C403" i="2"/>
  <c r="C400" i="2"/>
  <c r="N302" i="2"/>
  <c r="N304" i="2"/>
  <c r="N301" i="2"/>
  <c r="N298" i="2"/>
  <c r="AF162" i="2"/>
  <c r="AF165" i="2"/>
  <c r="I137" i="3"/>
  <c r="I135" i="3"/>
  <c r="H138" i="3"/>
  <c r="H147" i="3" s="1"/>
  <c r="AD189" i="2"/>
  <c r="AC190" i="2"/>
  <c r="AI163" i="2"/>
  <c r="AA209" i="2"/>
  <c r="Z210" i="2"/>
  <c r="AB191" i="2"/>
  <c r="AB202" i="2"/>
  <c r="S269" i="2"/>
  <c r="R270" i="2"/>
  <c r="AC179" i="2"/>
  <c r="J330" i="2"/>
  <c r="K329" i="2"/>
  <c r="H344" i="2"/>
  <c r="H349" i="2"/>
  <c r="G350" i="2"/>
  <c r="AL157" i="2"/>
  <c r="AI156" i="2"/>
  <c r="AI157" i="2" s="1"/>
  <c r="AJ157" i="2" s="1"/>
  <c r="AI154" i="2"/>
  <c r="AJ153" i="2" s="1"/>
  <c r="X225" i="2"/>
  <c r="P278" i="2"/>
  <c r="AF169" i="2"/>
  <c r="AE170" i="2"/>
  <c r="AC184" i="2"/>
  <c r="H342" i="2"/>
  <c r="AG162" i="2"/>
  <c r="AI162" i="2" s="1"/>
  <c r="D389" i="2"/>
  <c r="C410" i="2"/>
  <c r="X219" i="2"/>
  <c r="U250" i="2"/>
  <c r="V249" i="2"/>
  <c r="C398" i="2"/>
  <c r="X222" i="2"/>
  <c r="T251" i="2"/>
  <c r="T265" i="2" s="1"/>
  <c r="Q271" i="2"/>
  <c r="Q283" i="2" s="1"/>
  <c r="Q279" i="2"/>
  <c r="I331" i="2"/>
  <c r="I339" i="2"/>
  <c r="O291" i="2"/>
  <c r="X230" i="2"/>
  <c r="Y229" i="2"/>
  <c r="W231" i="2"/>
  <c r="W245" i="2"/>
  <c r="W239" i="2"/>
  <c r="AG159" i="2"/>
  <c r="X218" i="2"/>
  <c r="P290" i="2"/>
  <c r="Q289" i="2"/>
  <c r="L311" i="2"/>
  <c r="L320" i="2" s="1"/>
  <c r="P282" i="2"/>
  <c r="AC183" i="2"/>
  <c r="AA200" i="2"/>
  <c r="N309" i="2"/>
  <c r="M310" i="2"/>
  <c r="V239" i="2"/>
  <c r="S260" i="2"/>
  <c r="AG158" i="2"/>
  <c r="AI158" i="2" s="1"/>
  <c r="C404" i="2"/>
  <c r="X221" i="2"/>
  <c r="N303" i="2"/>
  <c r="P283" i="2"/>
  <c r="H345" i="2"/>
  <c r="AC180" i="2"/>
  <c r="P285" i="2"/>
  <c r="AC182" i="2"/>
  <c r="E360" i="2"/>
  <c r="V242" i="2"/>
  <c r="AG161" i="2"/>
  <c r="AI161" i="2" s="1"/>
  <c r="C399" i="2"/>
  <c r="X223" i="2"/>
  <c r="D371" i="2"/>
  <c r="D379" i="2" s="1"/>
  <c r="D381" i="2"/>
  <c r="D384" i="2"/>
  <c r="AF159" i="2"/>
  <c r="AD171" i="2"/>
  <c r="AD184" i="2" s="1"/>
  <c r="AD185" i="2"/>
  <c r="AD183" i="2"/>
  <c r="AD182" i="2"/>
  <c r="AD180" i="2"/>
  <c r="AD179" i="2"/>
  <c r="F351" i="2"/>
  <c r="F362" i="2" s="1"/>
  <c r="P279" i="2"/>
  <c r="P281" i="2"/>
  <c r="P284" i="2"/>
  <c r="H339" i="2"/>
  <c r="V245" i="2"/>
  <c r="AG164" i="2"/>
  <c r="AI164" i="2" s="1"/>
  <c r="C402" i="2"/>
  <c r="X220" i="2"/>
  <c r="E370" i="2"/>
  <c r="F369" i="2"/>
  <c r="AG160" i="2"/>
  <c r="AI160" i="2" s="1"/>
  <c r="C405" i="2"/>
  <c r="Y211" i="2"/>
  <c r="Y224" i="2"/>
  <c r="Y220" i="2" l="1"/>
  <c r="Y225" i="2"/>
  <c r="W243" i="2"/>
  <c r="W238" i="2"/>
  <c r="O298" i="2"/>
  <c r="O305" i="2"/>
  <c r="O302" i="2"/>
  <c r="O299" i="2"/>
  <c r="O303" i="2"/>
  <c r="O300" i="2"/>
  <c r="O301" i="2"/>
  <c r="I344" i="2"/>
  <c r="I345" i="2"/>
  <c r="I342" i="2"/>
  <c r="I338" i="2"/>
  <c r="AB205" i="2"/>
  <c r="AB204" i="2"/>
  <c r="AB201" i="2"/>
  <c r="AB198" i="2"/>
  <c r="AB200" i="2"/>
  <c r="AB199" i="2"/>
  <c r="AI165" i="2"/>
  <c r="H148" i="3"/>
  <c r="H145" i="3"/>
  <c r="H146" i="3"/>
  <c r="E155" i="3"/>
  <c r="C155" i="3"/>
  <c r="C158" i="3"/>
  <c r="C156" i="3"/>
  <c r="D155" i="3"/>
  <c r="I138" i="3"/>
  <c r="K139" i="3"/>
  <c r="U251" i="2"/>
  <c r="U258" i="2" s="1"/>
  <c r="D378" i="2"/>
  <c r="L321" i="2"/>
  <c r="W242" i="2"/>
  <c r="T261" i="2"/>
  <c r="R271" i="2"/>
  <c r="R278" i="2"/>
  <c r="S270" i="2"/>
  <c r="T269" i="2"/>
  <c r="D385" i="2"/>
  <c r="M311" i="2"/>
  <c r="L323" i="2"/>
  <c r="Q284" i="2"/>
  <c r="T260" i="2"/>
  <c r="D390" i="2"/>
  <c r="E389" i="2"/>
  <c r="T258" i="2"/>
  <c r="Q290" i="2"/>
  <c r="R289" i="2"/>
  <c r="W241" i="2"/>
  <c r="T263" i="2"/>
  <c r="Z211" i="2"/>
  <c r="Z223" i="2" s="1"/>
  <c r="C408" i="2"/>
  <c r="C407" i="2"/>
  <c r="C411" i="2"/>
  <c r="C423" i="2" s="1"/>
  <c r="D407" i="2"/>
  <c r="G369" i="2"/>
  <c r="F370" i="2"/>
  <c r="E371" i="2"/>
  <c r="E383" i="2" s="1"/>
  <c r="F365" i="2"/>
  <c r="D380" i="2"/>
  <c r="P291" i="2"/>
  <c r="W244" i="2"/>
  <c r="Q282" i="2"/>
  <c r="T262" i="2"/>
  <c r="G351" i="2"/>
  <c r="G364" i="2" s="1"/>
  <c r="AB209" i="2"/>
  <c r="AA210" i="2"/>
  <c r="N310" i="2"/>
  <c r="O309" i="2"/>
  <c r="F359" i="2"/>
  <c r="Y222" i="2"/>
  <c r="F360" i="2"/>
  <c r="AD178" i="2"/>
  <c r="D382" i="2"/>
  <c r="Z229" i="2"/>
  <c r="Y230" i="2"/>
  <c r="I340" i="2"/>
  <c r="Q285" i="2"/>
  <c r="T259" i="2"/>
  <c r="AE171" i="2"/>
  <c r="AE185" i="2"/>
  <c r="AE184" i="2"/>
  <c r="AE183" i="2"/>
  <c r="AE182" i="2"/>
  <c r="AE181" i="2"/>
  <c r="AE180" i="2"/>
  <c r="AE179" i="2"/>
  <c r="AE178" i="2"/>
  <c r="I349" i="2"/>
  <c r="H350" i="2"/>
  <c r="Y218" i="2"/>
  <c r="F363" i="2"/>
  <c r="AD181" i="2"/>
  <c r="D383" i="2"/>
  <c r="L325" i="2"/>
  <c r="AI159" i="2"/>
  <c r="X231" i="2"/>
  <c r="X241" i="2" s="1"/>
  <c r="I341" i="2"/>
  <c r="Q278" i="2"/>
  <c r="T264" i="2"/>
  <c r="AG169" i="2"/>
  <c r="AF170" i="2"/>
  <c r="AC191" i="2"/>
  <c r="AC202" i="2"/>
  <c r="L318" i="2"/>
  <c r="Y219" i="2"/>
  <c r="Y221" i="2"/>
  <c r="F358" i="2"/>
  <c r="L322" i="2"/>
  <c r="O304" i="2"/>
  <c r="I343" i="2"/>
  <c r="Q281" i="2"/>
  <c r="L329" i="2"/>
  <c r="K330" i="2"/>
  <c r="AB203" i="2"/>
  <c r="AE189" i="2"/>
  <c r="AD190" i="2"/>
  <c r="F361" i="2"/>
  <c r="L319" i="2"/>
  <c r="W240" i="2"/>
  <c r="Q280" i="2"/>
  <c r="J331" i="2"/>
  <c r="J345" i="2" s="1"/>
  <c r="J342" i="2"/>
  <c r="L324" i="2"/>
  <c r="Y223" i="2"/>
  <c r="F364" i="2"/>
  <c r="V250" i="2"/>
  <c r="W249" i="2"/>
  <c r="AG170" i="2" l="1"/>
  <c r="I150" i="3"/>
  <c r="K137" i="3"/>
  <c r="K144" i="3" s="1"/>
  <c r="I151" i="3"/>
  <c r="AC201" i="2"/>
  <c r="AC200" i="2"/>
  <c r="AC204" i="2"/>
  <c r="P302" i="2"/>
  <c r="P305" i="2"/>
  <c r="M324" i="2"/>
  <c r="M325" i="2"/>
  <c r="M321" i="2"/>
  <c r="M319" i="2"/>
  <c r="M318" i="2"/>
  <c r="M323" i="2"/>
  <c r="M320" i="2"/>
  <c r="R283" i="2"/>
  <c r="R280" i="2"/>
  <c r="R285" i="2"/>
  <c r="R284" i="2"/>
  <c r="R282" i="2"/>
  <c r="R279" i="2"/>
  <c r="R281" i="2"/>
  <c r="I149" i="3"/>
  <c r="D158" i="3"/>
  <c r="D159" i="3" s="1"/>
  <c r="D156" i="3"/>
  <c r="C159" i="3"/>
  <c r="C157" i="3"/>
  <c r="K143" i="3"/>
  <c r="K141" i="3"/>
  <c r="I152" i="3"/>
  <c r="X244" i="2"/>
  <c r="AA211" i="2"/>
  <c r="AA220" i="2" s="1"/>
  <c r="AA218" i="2"/>
  <c r="U265" i="2"/>
  <c r="S289" i="2"/>
  <c r="R290" i="2"/>
  <c r="J343" i="2"/>
  <c r="AC203" i="2"/>
  <c r="X239" i="2"/>
  <c r="I350" i="2"/>
  <c r="J349" i="2"/>
  <c r="G360" i="2"/>
  <c r="P298" i="2"/>
  <c r="E379" i="2"/>
  <c r="C420" i="2"/>
  <c r="Z225" i="2"/>
  <c r="Q291" i="2"/>
  <c r="Q304" i="2" s="1"/>
  <c r="Q301" i="2"/>
  <c r="Q302" i="2"/>
  <c r="Q303" i="2"/>
  <c r="Q299" i="2"/>
  <c r="Q305" i="2"/>
  <c r="Q298" i="2"/>
  <c r="Q300" i="2"/>
  <c r="U262" i="2"/>
  <c r="AF171" i="2"/>
  <c r="AF185" i="2" s="1"/>
  <c r="AF183" i="2"/>
  <c r="AF182" i="2"/>
  <c r="AF181" i="2"/>
  <c r="AF180" i="2"/>
  <c r="AF179" i="2"/>
  <c r="AF178" i="2"/>
  <c r="X240" i="2"/>
  <c r="Y231" i="2"/>
  <c r="G363" i="2"/>
  <c r="E382" i="2"/>
  <c r="U259" i="2"/>
  <c r="Z219" i="2"/>
  <c r="F389" i="2"/>
  <c r="E390" i="2"/>
  <c r="U261" i="2"/>
  <c r="AG171" i="2"/>
  <c r="AI172" i="2"/>
  <c r="G359" i="2"/>
  <c r="P301" i="2"/>
  <c r="E378" i="2"/>
  <c r="C419" i="2"/>
  <c r="Z222" i="2"/>
  <c r="D391" i="2"/>
  <c r="D405" i="2"/>
  <c r="D399" i="2"/>
  <c r="U264" i="2"/>
  <c r="H351" i="2"/>
  <c r="X243" i="2"/>
  <c r="G362" i="2"/>
  <c r="P299" i="2"/>
  <c r="E381" i="2"/>
  <c r="C422" i="2"/>
  <c r="Z218" i="2"/>
  <c r="U260" i="2"/>
  <c r="AD191" i="2"/>
  <c r="AD203" i="2" s="1"/>
  <c r="J344" i="2"/>
  <c r="AC205" i="2"/>
  <c r="G365" i="2"/>
  <c r="P300" i="2"/>
  <c r="E384" i="2"/>
  <c r="C425" i="2"/>
  <c r="Z221" i="2"/>
  <c r="U269" i="2"/>
  <c r="T270" i="2"/>
  <c r="U263" i="2"/>
  <c r="E385" i="2"/>
  <c r="J341" i="2"/>
  <c r="K331" i="2"/>
  <c r="X238" i="2"/>
  <c r="G358" i="2"/>
  <c r="P304" i="2"/>
  <c r="E380" i="2"/>
  <c r="C409" i="2"/>
  <c r="D409" i="2" s="1"/>
  <c r="Z220" i="2"/>
  <c r="S271" i="2"/>
  <c r="S285" i="2" s="1"/>
  <c r="S282" i="2"/>
  <c r="S284" i="2"/>
  <c r="Z230" i="2"/>
  <c r="AA229" i="2"/>
  <c r="X249" i="2"/>
  <c r="W250" i="2"/>
  <c r="J338" i="2"/>
  <c r="L330" i="2"/>
  <c r="M329" i="2"/>
  <c r="AC199" i="2"/>
  <c r="X242" i="2"/>
  <c r="G361" i="2"/>
  <c r="P303" i="2"/>
  <c r="C418" i="2"/>
  <c r="Z224" i="2"/>
  <c r="M322" i="2"/>
  <c r="V251" i="2"/>
  <c r="V263" i="2" s="1"/>
  <c r="AE190" i="2"/>
  <c r="AF189" i="2"/>
  <c r="J339" i="2"/>
  <c r="AC198" i="2"/>
  <c r="X245" i="2"/>
  <c r="P309" i="2"/>
  <c r="O310" i="2"/>
  <c r="F371" i="2"/>
  <c r="C421" i="2"/>
  <c r="AB210" i="2"/>
  <c r="AC209" i="2"/>
  <c r="J340" i="2"/>
  <c r="N311" i="2"/>
  <c r="N319" i="2"/>
  <c r="N318" i="2"/>
  <c r="H369" i="2"/>
  <c r="G370" i="2"/>
  <c r="C424" i="2"/>
  <c r="N325" i="2" l="1"/>
  <c r="N324" i="2"/>
  <c r="N321" i="2"/>
  <c r="N323" i="2"/>
  <c r="F384" i="2"/>
  <c r="F381" i="2"/>
  <c r="F378" i="2"/>
  <c r="F385" i="2"/>
  <c r="F383" i="2"/>
  <c r="K338" i="2"/>
  <c r="K344" i="2"/>
  <c r="K341" i="2"/>
  <c r="H358" i="2"/>
  <c r="H362" i="2"/>
  <c r="H359" i="2"/>
  <c r="D402" i="2"/>
  <c r="D404" i="2"/>
  <c r="D401" i="2"/>
  <c r="D398" i="2"/>
  <c r="D400" i="2"/>
  <c r="AI170" i="2"/>
  <c r="AG179" i="2"/>
  <c r="AI179" i="2" s="1"/>
  <c r="Y239" i="2"/>
  <c r="Y245" i="2"/>
  <c r="Y242" i="2"/>
  <c r="E158" i="3"/>
  <c r="E156" i="3"/>
  <c r="Z231" i="2"/>
  <c r="H365" i="2"/>
  <c r="AG180" i="2"/>
  <c r="AI180" i="2" s="1"/>
  <c r="G371" i="2"/>
  <c r="G378" i="2"/>
  <c r="G381" i="2"/>
  <c r="V260" i="2"/>
  <c r="I369" i="2"/>
  <c r="H370" i="2"/>
  <c r="AC210" i="2"/>
  <c r="AD209" i="2"/>
  <c r="V259" i="2"/>
  <c r="S279" i="2"/>
  <c r="AD199" i="2"/>
  <c r="H360" i="2"/>
  <c r="AG182" i="2"/>
  <c r="AI182" i="2" s="1"/>
  <c r="AA219" i="2"/>
  <c r="V258" i="2"/>
  <c r="O311" i="2"/>
  <c r="O322" i="2"/>
  <c r="V264" i="2"/>
  <c r="K340" i="2"/>
  <c r="T271" i="2"/>
  <c r="AD202" i="2"/>
  <c r="H363" i="2"/>
  <c r="AG185" i="2"/>
  <c r="AI185" i="2" s="1"/>
  <c r="J350" i="2"/>
  <c r="K349" i="2"/>
  <c r="AA222" i="2"/>
  <c r="P310" i="2"/>
  <c r="Q309" i="2"/>
  <c r="V262" i="2"/>
  <c r="N329" i="2"/>
  <c r="M330" i="2"/>
  <c r="S278" i="2"/>
  <c r="K343" i="2"/>
  <c r="U270" i="2"/>
  <c r="V269" i="2"/>
  <c r="AD205" i="2"/>
  <c r="AG178" i="2"/>
  <c r="AI178" i="2" s="1"/>
  <c r="Y238" i="2"/>
  <c r="I351" i="2"/>
  <c r="I365" i="2" s="1"/>
  <c r="I363" i="2"/>
  <c r="I360" i="2"/>
  <c r="I362" i="2"/>
  <c r="I359" i="2"/>
  <c r="I361" i="2"/>
  <c r="I364" i="2"/>
  <c r="I358" i="2"/>
  <c r="AA224" i="2"/>
  <c r="V261" i="2"/>
  <c r="V265" i="2"/>
  <c r="L331" i="2"/>
  <c r="L343" i="2" s="1"/>
  <c r="L341" i="2"/>
  <c r="L339" i="2"/>
  <c r="L342" i="2"/>
  <c r="L338" i="2"/>
  <c r="S281" i="2"/>
  <c r="AD198" i="2"/>
  <c r="AG181" i="2"/>
  <c r="AI181" i="2" s="1"/>
  <c r="Y241" i="2"/>
  <c r="AA225" i="2"/>
  <c r="S280" i="2"/>
  <c r="K339" i="2"/>
  <c r="AD201" i="2"/>
  <c r="AG184" i="2"/>
  <c r="Y244" i="2"/>
  <c r="AA221" i="2"/>
  <c r="F382" i="2"/>
  <c r="H364" i="2"/>
  <c r="AG183" i="2"/>
  <c r="AI183" i="2" s="1"/>
  <c r="AA223" i="2"/>
  <c r="AB211" i="2"/>
  <c r="S283" i="2"/>
  <c r="K342" i="2"/>
  <c r="AD204" i="2"/>
  <c r="N322" i="2"/>
  <c r="F379" i="2"/>
  <c r="AG189" i="2"/>
  <c r="AF190" i="2"/>
  <c r="W251" i="2"/>
  <c r="W265" i="2"/>
  <c r="W260" i="2"/>
  <c r="W258" i="2"/>
  <c r="W263" i="2"/>
  <c r="K345" i="2"/>
  <c r="AD200" i="2"/>
  <c r="H361" i="2"/>
  <c r="D403" i="2"/>
  <c r="Y240" i="2"/>
  <c r="AF184" i="2"/>
  <c r="R291" i="2"/>
  <c r="R301" i="2"/>
  <c r="R298" i="2"/>
  <c r="N320" i="2"/>
  <c r="F380" i="2"/>
  <c r="AE191" i="2"/>
  <c r="AE203" i="2" s="1"/>
  <c r="AE198" i="2"/>
  <c r="AE205" i="2"/>
  <c r="AE202" i="2"/>
  <c r="AE201" i="2"/>
  <c r="X250" i="2"/>
  <c r="Y249" i="2"/>
  <c r="E391" i="2"/>
  <c r="E399" i="2" s="1"/>
  <c r="Y243" i="2"/>
  <c r="T289" i="2"/>
  <c r="S290" i="2"/>
  <c r="AA230" i="2"/>
  <c r="AB229" i="2"/>
  <c r="D410" i="2"/>
  <c r="E409" i="2"/>
  <c r="AL177" i="2"/>
  <c r="AI174" i="2"/>
  <c r="AJ173" i="2" s="1"/>
  <c r="AI176" i="2"/>
  <c r="AI177" i="2" s="1"/>
  <c r="AJ177" i="2" s="1"/>
  <c r="G389" i="2"/>
  <c r="F390" i="2"/>
  <c r="AG190" i="2" l="1"/>
  <c r="R305" i="2"/>
  <c r="R304" i="2"/>
  <c r="R300" i="2"/>
  <c r="W264" i="2"/>
  <c r="W261" i="2"/>
  <c r="W259" i="2"/>
  <c r="W262" i="2"/>
  <c r="AB219" i="2"/>
  <c r="AB218" i="2"/>
  <c r="AB222" i="2"/>
  <c r="AI184" i="2"/>
  <c r="T285" i="2"/>
  <c r="T278" i="2"/>
  <c r="O318" i="2"/>
  <c r="O324" i="2"/>
  <c r="O321" i="2"/>
  <c r="G382" i="2"/>
  <c r="G383" i="2"/>
  <c r="Z238" i="2"/>
  <c r="Z242" i="2"/>
  <c r="Z244" i="2"/>
  <c r="Z241" i="2"/>
  <c r="F158" i="3"/>
  <c r="F159" i="3" s="1"/>
  <c r="F156" i="3"/>
  <c r="E159" i="3"/>
  <c r="AF191" i="2"/>
  <c r="AF205" i="2" s="1"/>
  <c r="AF198" i="2"/>
  <c r="AF204" i="2"/>
  <c r="AF203" i="2"/>
  <c r="AC211" i="2"/>
  <c r="AC221" i="2" s="1"/>
  <c r="E402" i="2"/>
  <c r="AE204" i="2"/>
  <c r="AB221" i="2"/>
  <c r="L344" i="2"/>
  <c r="J351" i="2"/>
  <c r="J365" i="2" s="1"/>
  <c r="J363" i="2"/>
  <c r="J364" i="2"/>
  <c r="J361" i="2"/>
  <c r="J358" i="2"/>
  <c r="T281" i="2"/>
  <c r="J369" i="2"/>
  <c r="I370" i="2"/>
  <c r="AB223" i="2"/>
  <c r="W269" i="2"/>
  <c r="V270" i="2"/>
  <c r="Z245" i="2"/>
  <c r="AG191" i="2"/>
  <c r="AI192" i="2"/>
  <c r="U271" i="2"/>
  <c r="U280" i="2"/>
  <c r="U283" i="2"/>
  <c r="E398" i="2"/>
  <c r="E401" i="2"/>
  <c r="H371" i="2"/>
  <c r="H381" i="2"/>
  <c r="H380" i="2"/>
  <c r="H378" i="2"/>
  <c r="H385" i="2"/>
  <c r="H383" i="2"/>
  <c r="R303" i="2"/>
  <c r="D411" i="2"/>
  <c r="D423" i="2" s="1"/>
  <c r="AE199" i="2"/>
  <c r="R299" i="2"/>
  <c r="L345" i="2"/>
  <c r="T282" i="2"/>
  <c r="G385" i="2"/>
  <c r="E410" i="2"/>
  <c r="F409" i="2"/>
  <c r="E404" i="2"/>
  <c r="AB230" i="2"/>
  <c r="AC229" i="2"/>
  <c r="E400" i="2"/>
  <c r="AE200" i="2"/>
  <c r="R302" i="2"/>
  <c r="AB224" i="2"/>
  <c r="L340" i="2"/>
  <c r="M331" i="2"/>
  <c r="M343" i="2" s="1"/>
  <c r="M345" i="2"/>
  <c r="M344" i="2"/>
  <c r="M342" i="2"/>
  <c r="M341" i="2"/>
  <c r="M339" i="2"/>
  <c r="M338" i="2"/>
  <c r="T283" i="2"/>
  <c r="O323" i="2"/>
  <c r="G380" i="2"/>
  <c r="Z240" i="2"/>
  <c r="E405" i="2"/>
  <c r="AA231" i="2"/>
  <c r="AA245" i="2" s="1"/>
  <c r="E403" i="2"/>
  <c r="AB220" i="2"/>
  <c r="N330" i="2"/>
  <c r="O329" i="2"/>
  <c r="T284" i="2"/>
  <c r="O325" i="2"/>
  <c r="G384" i="2"/>
  <c r="Z243" i="2"/>
  <c r="L349" i="2"/>
  <c r="K350" i="2"/>
  <c r="F391" i="2"/>
  <c r="F403" i="2"/>
  <c r="S291" i="2"/>
  <c r="Z249" i="2"/>
  <c r="Y250" i="2"/>
  <c r="AB225" i="2"/>
  <c r="T279" i="2"/>
  <c r="O319" i="2"/>
  <c r="X251" i="2"/>
  <c r="X261" i="2"/>
  <c r="Q310" i="2"/>
  <c r="R309" i="2"/>
  <c r="T280" i="2"/>
  <c r="O320" i="2"/>
  <c r="G379" i="2"/>
  <c r="Z239" i="2"/>
  <c r="G390" i="2"/>
  <c r="H389" i="2"/>
  <c r="T290" i="2"/>
  <c r="U289" i="2"/>
  <c r="P311" i="2"/>
  <c r="AE209" i="2"/>
  <c r="AD210" i="2"/>
  <c r="P321" i="2" l="1"/>
  <c r="P325" i="2"/>
  <c r="P323" i="2"/>
  <c r="P318" i="2"/>
  <c r="P320" i="2"/>
  <c r="P324" i="2"/>
  <c r="P319" i="2"/>
  <c r="P322" i="2"/>
  <c r="X263" i="2"/>
  <c r="X264" i="2"/>
  <c r="X262" i="2"/>
  <c r="S298" i="2"/>
  <c r="S300" i="2"/>
  <c r="S304" i="2"/>
  <c r="S301" i="2"/>
  <c r="F404" i="2"/>
  <c r="F401" i="2"/>
  <c r="H384" i="2"/>
  <c r="H379" i="2"/>
  <c r="U281" i="2"/>
  <c r="U284" i="2"/>
  <c r="AI190" i="2"/>
  <c r="AG199" i="2"/>
  <c r="G158" i="3"/>
  <c r="G156" i="3"/>
  <c r="J370" i="2"/>
  <c r="K369" i="2"/>
  <c r="AC223" i="2"/>
  <c r="K351" i="2"/>
  <c r="AA240" i="2"/>
  <c r="AG202" i="2"/>
  <c r="AA238" i="2"/>
  <c r="R310" i="2"/>
  <c r="S309" i="2"/>
  <c r="S303" i="2"/>
  <c r="M349" i="2"/>
  <c r="L350" i="2"/>
  <c r="AA243" i="2"/>
  <c r="D420" i="2"/>
  <c r="U279" i="2"/>
  <c r="AG205" i="2"/>
  <c r="AI205" i="2" s="1"/>
  <c r="AF201" i="2"/>
  <c r="Q311" i="2"/>
  <c r="Q318" i="2"/>
  <c r="AA241" i="2"/>
  <c r="AC230" i="2"/>
  <c r="AD229" i="2"/>
  <c r="U282" i="2"/>
  <c r="AG198" i="2"/>
  <c r="AI198" i="2" s="1"/>
  <c r="AC220" i="2"/>
  <c r="AG201" i="2"/>
  <c r="AI201" i="2" s="1"/>
  <c r="AA239" i="2"/>
  <c r="D419" i="2"/>
  <c r="U285" i="2"/>
  <c r="AG204" i="2"/>
  <c r="AI204" i="2" s="1"/>
  <c r="J360" i="2"/>
  <c r="AC224" i="2"/>
  <c r="AF200" i="2"/>
  <c r="AA244" i="2"/>
  <c r="D422" i="2"/>
  <c r="U278" i="2"/>
  <c r="AC225" i="2"/>
  <c r="Y251" i="2"/>
  <c r="Y264" i="2" s="1"/>
  <c r="Y258" i="2"/>
  <c r="Y259" i="2"/>
  <c r="AB231" i="2"/>
  <c r="X265" i="2"/>
  <c r="U290" i="2"/>
  <c r="V289" i="2"/>
  <c r="AA242" i="2"/>
  <c r="G409" i="2"/>
  <c r="F410" i="2"/>
  <c r="AE210" i="2"/>
  <c r="AF209" i="2"/>
  <c r="T291" i="2"/>
  <c r="T303" i="2" s="1"/>
  <c r="T301" i="2"/>
  <c r="T302" i="2"/>
  <c r="X259" i="2"/>
  <c r="S305" i="2"/>
  <c r="F399" i="2"/>
  <c r="P329" i="2"/>
  <c r="O330" i="2"/>
  <c r="M340" i="2"/>
  <c r="E411" i="2"/>
  <c r="D425" i="2"/>
  <c r="H382" i="2"/>
  <c r="V271" i="2"/>
  <c r="V284" i="2" s="1"/>
  <c r="AC219" i="2"/>
  <c r="AF199" i="2"/>
  <c r="AI199" i="2" s="1"/>
  <c r="AA249" i="2"/>
  <c r="Z250" i="2"/>
  <c r="AD211" i="2"/>
  <c r="AD220" i="2"/>
  <c r="X260" i="2"/>
  <c r="F400" i="2"/>
  <c r="H390" i="2"/>
  <c r="I389" i="2"/>
  <c r="X258" i="2"/>
  <c r="S299" i="2"/>
  <c r="F402" i="2"/>
  <c r="N331" i="2"/>
  <c r="D418" i="2"/>
  <c r="AL197" i="2"/>
  <c r="AI196" i="2"/>
  <c r="AI197" i="2" s="1"/>
  <c r="AJ197" i="2" s="1"/>
  <c r="AI194" i="2"/>
  <c r="AJ193" i="2" s="1"/>
  <c r="W270" i="2"/>
  <c r="X269" i="2"/>
  <c r="J359" i="2"/>
  <c r="AC222" i="2"/>
  <c r="AF202" i="2"/>
  <c r="G391" i="2"/>
  <c r="G405" i="2" s="1"/>
  <c r="G403" i="2"/>
  <c r="G400" i="2"/>
  <c r="S302" i="2"/>
  <c r="F405" i="2"/>
  <c r="D421" i="2"/>
  <c r="AG200" i="2"/>
  <c r="AI200" i="2" s="1"/>
  <c r="J362" i="2"/>
  <c r="AC218" i="2"/>
  <c r="F398" i="2"/>
  <c r="D424" i="2"/>
  <c r="AG203" i="2"/>
  <c r="AI203" i="2" s="1"/>
  <c r="I371" i="2"/>
  <c r="I378" i="2" s="1"/>
  <c r="N341" i="2" l="1"/>
  <c r="N339" i="2"/>
  <c r="N338" i="2"/>
  <c r="N345" i="2"/>
  <c r="AD224" i="2"/>
  <c r="AD223" i="2"/>
  <c r="AD221" i="2"/>
  <c r="AD218" i="2"/>
  <c r="AD222" i="2"/>
  <c r="AD219" i="2"/>
  <c r="AD225" i="2"/>
  <c r="E420" i="2"/>
  <c r="E421" i="2"/>
  <c r="E418" i="2"/>
  <c r="E425" i="2"/>
  <c r="E422" i="2"/>
  <c r="E419" i="2"/>
  <c r="E423" i="2"/>
  <c r="AB243" i="2"/>
  <c r="AB244" i="2"/>
  <c r="AB241" i="2"/>
  <c r="AB238" i="2"/>
  <c r="AB245" i="2"/>
  <c r="AB242" i="2"/>
  <c r="AB239" i="2"/>
  <c r="Q321" i="2"/>
  <c r="Q323" i="2"/>
  <c r="Q320" i="2"/>
  <c r="Q324" i="2"/>
  <c r="Q319" i="2"/>
  <c r="Q322" i="2"/>
  <c r="Q325" i="2"/>
  <c r="K361" i="2"/>
  <c r="K362" i="2"/>
  <c r="K359" i="2"/>
  <c r="K363" i="2"/>
  <c r="K360" i="2"/>
  <c r="K364" i="2"/>
  <c r="K358" i="2"/>
  <c r="H158" i="3"/>
  <c r="H156" i="3"/>
  <c r="G159" i="3"/>
  <c r="F411" i="2"/>
  <c r="F423" i="2" s="1"/>
  <c r="F420" i="2"/>
  <c r="L351" i="2"/>
  <c r="L364" i="2" s="1"/>
  <c r="L362" i="2"/>
  <c r="V280" i="2"/>
  <c r="W289" i="2"/>
  <c r="V290" i="2"/>
  <c r="N349" i="2"/>
  <c r="M350" i="2"/>
  <c r="G401" i="2"/>
  <c r="V283" i="2"/>
  <c r="T298" i="2"/>
  <c r="U291" i="2"/>
  <c r="I382" i="2"/>
  <c r="G404" i="2"/>
  <c r="V285" i="2"/>
  <c r="T305" i="2"/>
  <c r="Y263" i="2"/>
  <c r="S310" i="2"/>
  <c r="T309" i="2"/>
  <c r="I385" i="2"/>
  <c r="N343" i="2"/>
  <c r="I390" i="2"/>
  <c r="J389" i="2"/>
  <c r="V278" i="2"/>
  <c r="E424" i="2"/>
  <c r="T300" i="2"/>
  <c r="Y260" i="2"/>
  <c r="AE229" i="2"/>
  <c r="AD230" i="2"/>
  <c r="R311" i="2"/>
  <c r="R325" i="2" s="1"/>
  <c r="R318" i="2"/>
  <c r="R323" i="2"/>
  <c r="R320" i="2"/>
  <c r="K365" i="2"/>
  <c r="N344" i="2"/>
  <c r="H391" i="2"/>
  <c r="H403" i="2"/>
  <c r="H404" i="2"/>
  <c r="H398" i="2"/>
  <c r="H400" i="2"/>
  <c r="Z251" i="2"/>
  <c r="V281" i="2"/>
  <c r="T299" i="2"/>
  <c r="AC231" i="2"/>
  <c r="I380" i="2"/>
  <c r="N342" i="2"/>
  <c r="AB249" i="2"/>
  <c r="AA250" i="2"/>
  <c r="O331" i="2"/>
  <c r="T304" i="2"/>
  <c r="Y262" i="2"/>
  <c r="AI202" i="2"/>
  <c r="L369" i="2"/>
  <c r="K370" i="2"/>
  <c r="V282" i="2"/>
  <c r="G410" i="2"/>
  <c r="H409" i="2"/>
  <c r="V279" i="2"/>
  <c r="I379" i="2"/>
  <c r="Q329" i="2"/>
  <c r="P330" i="2"/>
  <c r="Y265" i="2"/>
  <c r="J371" i="2"/>
  <c r="J383" i="2" s="1"/>
  <c r="G398" i="2"/>
  <c r="I381" i="2"/>
  <c r="I384" i="2"/>
  <c r="G399" i="2"/>
  <c r="W271" i="2"/>
  <c r="W280" i="2"/>
  <c r="W283" i="2"/>
  <c r="N340" i="2"/>
  <c r="AF210" i="2"/>
  <c r="AG209" i="2"/>
  <c r="AG210" i="2" s="1"/>
  <c r="AB240" i="2"/>
  <c r="Y261" i="2"/>
  <c r="I383" i="2"/>
  <c r="G402" i="2"/>
  <c r="X270" i="2"/>
  <c r="Y269" i="2"/>
  <c r="AE211" i="2"/>
  <c r="AE218" i="2" s="1"/>
  <c r="AE223" i="2"/>
  <c r="AE224" i="2"/>
  <c r="W285" i="2" l="1"/>
  <c r="W284" i="2"/>
  <c r="W281" i="2"/>
  <c r="W278" i="2"/>
  <c r="O340" i="2"/>
  <c r="O345" i="2"/>
  <c r="O342" i="2"/>
  <c r="O339" i="2"/>
  <c r="O343" i="2"/>
  <c r="AC245" i="2"/>
  <c r="AC243" i="2"/>
  <c r="AC240" i="2"/>
  <c r="AC244" i="2"/>
  <c r="AC241" i="2"/>
  <c r="AC238" i="2"/>
  <c r="Z260" i="2"/>
  <c r="Z264" i="2"/>
  <c r="Z261" i="2"/>
  <c r="Z263" i="2"/>
  <c r="Z262" i="2"/>
  <c r="H402" i="2"/>
  <c r="H405" i="2"/>
  <c r="U300" i="2"/>
  <c r="U305" i="2"/>
  <c r="U302" i="2"/>
  <c r="U303" i="2"/>
  <c r="U304" i="2"/>
  <c r="U299" i="2"/>
  <c r="I158" i="3"/>
  <c r="I156" i="3"/>
  <c r="H159" i="3"/>
  <c r="H167" i="3" s="1"/>
  <c r="H166" i="3"/>
  <c r="H169" i="3"/>
  <c r="G411" i="2"/>
  <c r="G425" i="2" s="1"/>
  <c r="G420" i="2"/>
  <c r="G424" i="2"/>
  <c r="G421" i="2"/>
  <c r="G418" i="2"/>
  <c r="AD231" i="2"/>
  <c r="AD245" i="2" s="1"/>
  <c r="T310" i="2"/>
  <c r="U309" i="2"/>
  <c r="J382" i="2"/>
  <c r="K371" i="2"/>
  <c r="K380" i="2" s="1"/>
  <c r="L365" i="2"/>
  <c r="AG211" i="2"/>
  <c r="AI212" i="2"/>
  <c r="AA251" i="2"/>
  <c r="AA263" i="2"/>
  <c r="L359" i="2"/>
  <c r="F419" i="2"/>
  <c r="AE220" i="2"/>
  <c r="F422" i="2"/>
  <c r="S311" i="2"/>
  <c r="M369" i="2"/>
  <c r="L370" i="2"/>
  <c r="AE222" i="2"/>
  <c r="K389" i="2"/>
  <c r="J390" i="2"/>
  <c r="L360" i="2"/>
  <c r="F425" i="2"/>
  <c r="J379" i="2"/>
  <c r="AE230" i="2"/>
  <c r="AF229" i="2"/>
  <c r="J380" i="2"/>
  <c r="R321" i="2"/>
  <c r="I391" i="2"/>
  <c r="L363" i="2"/>
  <c r="F418" i="2"/>
  <c r="AE225" i="2"/>
  <c r="AE219" i="2"/>
  <c r="AB250" i="2"/>
  <c r="AC249" i="2"/>
  <c r="AE221" i="2"/>
  <c r="J384" i="2"/>
  <c r="O338" i="2"/>
  <c r="AC239" i="2"/>
  <c r="Z258" i="2"/>
  <c r="H401" i="2"/>
  <c r="R324" i="2"/>
  <c r="U301" i="2"/>
  <c r="M351" i="2"/>
  <c r="M359" i="2" s="1"/>
  <c r="M361" i="2"/>
  <c r="M358" i="2"/>
  <c r="M363" i="2"/>
  <c r="M360" i="2"/>
  <c r="M365" i="2"/>
  <c r="M362" i="2"/>
  <c r="L358" i="2"/>
  <c r="F421" i="2"/>
  <c r="J385" i="2"/>
  <c r="AF211" i="2"/>
  <c r="AF218" i="2" s="1"/>
  <c r="AF224" i="2"/>
  <c r="AF223" i="2"/>
  <c r="AF221" i="2"/>
  <c r="P331" i="2"/>
  <c r="P344" i="2" s="1"/>
  <c r="P339" i="2"/>
  <c r="O341" i="2"/>
  <c r="Z259" i="2"/>
  <c r="R319" i="2"/>
  <c r="N350" i="2"/>
  <c r="O349" i="2"/>
  <c r="L361" i="2"/>
  <c r="F424" i="2"/>
  <c r="Q330" i="2"/>
  <c r="R329" i="2"/>
  <c r="J378" i="2"/>
  <c r="X271" i="2"/>
  <c r="W282" i="2"/>
  <c r="J381" i="2"/>
  <c r="O344" i="2"/>
  <c r="AC242" i="2"/>
  <c r="Z265" i="2"/>
  <c r="H399" i="2"/>
  <c r="R322" i="2"/>
  <c r="U298" i="2"/>
  <c r="V291" i="2"/>
  <c r="Z269" i="2"/>
  <c r="Y270" i="2"/>
  <c r="W279" i="2"/>
  <c r="I409" i="2"/>
  <c r="H410" i="2"/>
  <c r="W290" i="2"/>
  <c r="X289" i="2"/>
  <c r="V303" i="2" l="1"/>
  <c r="V302" i="2"/>
  <c r="X278" i="2"/>
  <c r="X285" i="2"/>
  <c r="X279" i="2"/>
  <c r="X284" i="2"/>
  <c r="I400" i="2"/>
  <c r="I404" i="2"/>
  <c r="I401" i="2"/>
  <c r="I398" i="2"/>
  <c r="I405" i="2"/>
  <c r="I402" i="2"/>
  <c r="I399" i="2"/>
  <c r="I403" i="2"/>
  <c r="S318" i="2"/>
  <c r="S325" i="2"/>
  <c r="S322" i="2"/>
  <c r="S319" i="2"/>
  <c r="S324" i="2"/>
  <c r="S321" i="2"/>
  <c r="AA259" i="2"/>
  <c r="AA265" i="2"/>
  <c r="AA262" i="2"/>
  <c r="AA260" i="2"/>
  <c r="AA258" i="2"/>
  <c r="AA261" i="2"/>
  <c r="AG218" i="2"/>
  <c r="AG224" i="2"/>
  <c r="AG222" i="2"/>
  <c r="AG219" i="2"/>
  <c r="H168" i="3"/>
  <c r="N8" i="3"/>
  <c r="O8" i="3"/>
  <c r="N9" i="3"/>
  <c r="P8" i="3"/>
  <c r="N11" i="3"/>
  <c r="I159" i="3"/>
  <c r="K158" i="3" s="1"/>
  <c r="K165" i="3" s="1"/>
  <c r="I170" i="3"/>
  <c r="K160" i="3"/>
  <c r="AI218" i="2"/>
  <c r="AD240" i="2"/>
  <c r="K384" i="2"/>
  <c r="AD243" i="2"/>
  <c r="X282" i="2"/>
  <c r="P338" i="2"/>
  <c r="AF220" i="2"/>
  <c r="J391" i="2"/>
  <c r="J398" i="2"/>
  <c r="J404" i="2"/>
  <c r="AI224" i="2"/>
  <c r="K390" i="2"/>
  <c r="L389" i="2"/>
  <c r="V309" i="2"/>
  <c r="U310" i="2"/>
  <c r="AC250" i="2"/>
  <c r="AD249" i="2"/>
  <c r="T311" i="2"/>
  <c r="P340" i="2"/>
  <c r="AB251" i="2"/>
  <c r="AB260" i="2" s="1"/>
  <c r="L371" i="2"/>
  <c r="L381" i="2"/>
  <c r="L378" i="2"/>
  <c r="L384" i="2"/>
  <c r="AI214" i="2"/>
  <c r="AI216" i="2"/>
  <c r="K378" i="2"/>
  <c r="R330" i="2"/>
  <c r="S329" i="2"/>
  <c r="AF225" i="2"/>
  <c r="V298" i="2"/>
  <c r="Q331" i="2"/>
  <c r="P342" i="2"/>
  <c r="AF219" i="2"/>
  <c r="AI219" i="2" s="1"/>
  <c r="M364" i="2"/>
  <c r="M370" i="2"/>
  <c r="N369" i="2"/>
  <c r="AG221" i="2"/>
  <c r="AI221" i="2" s="1"/>
  <c r="K383" i="2"/>
  <c r="AD238" i="2"/>
  <c r="G423" i="2"/>
  <c r="V301" i="2"/>
  <c r="V305" i="2"/>
  <c r="X290" i="2"/>
  <c r="Y289" i="2"/>
  <c r="V299" i="2"/>
  <c r="X281" i="2"/>
  <c r="P343" i="2"/>
  <c r="AF222" i="2"/>
  <c r="AI222" i="2" s="1"/>
  <c r="K382" i="2"/>
  <c r="AD241" i="2"/>
  <c r="AI210" i="2"/>
  <c r="AL217" i="2" s="1"/>
  <c r="K381" i="2"/>
  <c r="AD244" i="2"/>
  <c r="G419" i="2"/>
  <c r="P345" i="2"/>
  <c r="X280" i="2"/>
  <c r="AF230" i="2"/>
  <c r="AG229" i="2"/>
  <c r="AG230" i="2" s="1"/>
  <c r="S320" i="2"/>
  <c r="AG223" i="2"/>
  <c r="AI223" i="2" s="1"/>
  <c r="K385" i="2"/>
  <c r="AD239" i="2"/>
  <c r="G422" i="2"/>
  <c r="Z270" i="2"/>
  <c r="AA269" i="2"/>
  <c r="V304" i="2"/>
  <c r="V300" i="2"/>
  <c r="P341" i="2"/>
  <c r="J409" i="2"/>
  <c r="I410" i="2"/>
  <c r="X283" i="2"/>
  <c r="N351" i="2"/>
  <c r="N358" i="2"/>
  <c r="N361" i="2"/>
  <c r="AE231" i="2"/>
  <c r="S323" i="2"/>
  <c r="AA264" i="2"/>
  <c r="AG220" i="2"/>
  <c r="AI220" i="2" s="1"/>
  <c r="K379" i="2"/>
  <c r="AD242" i="2"/>
  <c r="Y271" i="2"/>
  <c r="Y280" i="2"/>
  <c r="Y278" i="2"/>
  <c r="Y281" i="2"/>
  <c r="W291" i="2"/>
  <c r="H411" i="2"/>
  <c r="H425" i="2" s="1"/>
  <c r="H420" i="2"/>
  <c r="H424" i="2"/>
  <c r="H421" i="2"/>
  <c r="H418" i="2"/>
  <c r="P349" i="2"/>
  <c r="O350" i="2"/>
  <c r="AG225" i="2"/>
  <c r="AI225" i="2" s="1"/>
  <c r="AI217" i="2" l="1"/>
  <c r="AJ217" i="2" s="1"/>
  <c r="AJ213" i="2"/>
  <c r="W300" i="2"/>
  <c r="W304" i="2"/>
  <c r="W301" i="2"/>
  <c r="W298" i="2"/>
  <c r="W305" i="2"/>
  <c r="W302" i="2"/>
  <c r="W299" i="2"/>
  <c r="W303" i="2"/>
  <c r="Y283" i="2"/>
  <c r="Y285" i="2"/>
  <c r="Y282" i="2"/>
  <c r="Y279" i="2"/>
  <c r="Y284" i="2"/>
  <c r="AE239" i="2"/>
  <c r="AE243" i="2"/>
  <c r="AE240" i="2"/>
  <c r="AE244" i="2"/>
  <c r="AE241" i="2"/>
  <c r="AE238" i="2"/>
  <c r="N365" i="2"/>
  <c r="N363" i="2"/>
  <c r="N360" i="2"/>
  <c r="Q344" i="2"/>
  <c r="Q341" i="2"/>
  <c r="Q345" i="2"/>
  <c r="Q343" i="2"/>
  <c r="Q342" i="2"/>
  <c r="Q340" i="2"/>
  <c r="Q339" i="2"/>
  <c r="Q338" i="2"/>
  <c r="L383" i="2"/>
  <c r="L385" i="2"/>
  <c r="L380" i="2"/>
  <c r="T323" i="2"/>
  <c r="T321" i="2"/>
  <c r="J399" i="2"/>
  <c r="J405" i="2"/>
  <c r="J402" i="2"/>
  <c r="I173" i="3"/>
  <c r="I172" i="3"/>
  <c r="N12" i="3"/>
  <c r="O11" i="3"/>
  <c r="O12" i="3" s="1"/>
  <c r="O9" i="3"/>
  <c r="N10" i="3"/>
  <c r="K162" i="3"/>
  <c r="K164" i="3"/>
  <c r="I171" i="3"/>
  <c r="U311" i="2"/>
  <c r="U324" i="2" s="1"/>
  <c r="U325" i="2"/>
  <c r="U323" i="2"/>
  <c r="U321" i="2"/>
  <c r="U320" i="2"/>
  <c r="U322" i="2"/>
  <c r="U318" i="2"/>
  <c r="AB262" i="2"/>
  <c r="T325" i="2"/>
  <c r="M389" i="2"/>
  <c r="L390" i="2"/>
  <c r="I411" i="2"/>
  <c r="I423" i="2"/>
  <c r="I424" i="2"/>
  <c r="I421" i="2"/>
  <c r="I418" i="2"/>
  <c r="AB264" i="2"/>
  <c r="T318" i="2"/>
  <c r="K391" i="2"/>
  <c r="K405" i="2" s="1"/>
  <c r="K409" i="2"/>
  <c r="J410" i="2"/>
  <c r="AG231" i="2"/>
  <c r="AI232" i="2"/>
  <c r="T322" i="2"/>
  <c r="AF231" i="2"/>
  <c r="AF243" i="2"/>
  <c r="AF240" i="2"/>
  <c r="AF244" i="2"/>
  <c r="AF241" i="2"/>
  <c r="N370" i="2"/>
  <c r="O369" i="2"/>
  <c r="AB259" i="2"/>
  <c r="T319" i="2"/>
  <c r="V310" i="2"/>
  <c r="W309" i="2"/>
  <c r="H419" i="2"/>
  <c r="M371" i="2"/>
  <c r="M381" i="2" s="1"/>
  <c r="AB261" i="2"/>
  <c r="T324" i="2"/>
  <c r="H422" i="2"/>
  <c r="N364" i="2"/>
  <c r="L379" i="2"/>
  <c r="AB263" i="2"/>
  <c r="T320" i="2"/>
  <c r="J401" i="2"/>
  <c r="H423" i="2"/>
  <c r="Y290" i="2"/>
  <c r="Z289" i="2"/>
  <c r="AB258" i="2"/>
  <c r="AE245" i="2"/>
  <c r="N359" i="2"/>
  <c r="AB269" i="2"/>
  <c r="AA270" i="2"/>
  <c r="X291" i="2"/>
  <c r="X298" i="2"/>
  <c r="X301" i="2"/>
  <c r="X302" i="2"/>
  <c r="T329" i="2"/>
  <c r="S330" i="2"/>
  <c r="L382" i="2"/>
  <c r="AB265" i="2"/>
  <c r="J400" i="2"/>
  <c r="AE242" i="2"/>
  <c r="O351" i="2"/>
  <c r="N362" i="2"/>
  <c r="Z271" i="2"/>
  <c r="Z285" i="2" s="1"/>
  <c r="Z283" i="2"/>
  <c r="R331" i="2"/>
  <c r="R345" i="2" s="1"/>
  <c r="AE249" i="2"/>
  <c r="AD250" i="2"/>
  <c r="J403" i="2"/>
  <c r="Q349" i="2"/>
  <c r="P350" i="2"/>
  <c r="AC251" i="2"/>
  <c r="AC261" i="2" s="1"/>
  <c r="O365" i="2" l="1"/>
  <c r="O363" i="2"/>
  <c r="O360" i="2"/>
  <c r="O364" i="2"/>
  <c r="O361" i="2"/>
  <c r="O358" i="2"/>
  <c r="O359" i="2"/>
  <c r="X303" i="2"/>
  <c r="X304" i="2"/>
  <c r="X300" i="2"/>
  <c r="AF242" i="2"/>
  <c r="AF245" i="2"/>
  <c r="AI230" i="2"/>
  <c r="I425" i="2"/>
  <c r="I419" i="2"/>
  <c r="P9" i="3"/>
  <c r="P11" i="3"/>
  <c r="P12" i="3" s="1"/>
  <c r="J411" i="2"/>
  <c r="J425" i="2" s="1"/>
  <c r="AC264" i="2"/>
  <c r="AA289" i="2"/>
  <c r="Z290" i="2"/>
  <c r="M384" i="2"/>
  <c r="L409" i="2"/>
  <c r="K410" i="2"/>
  <c r="R338" i="2"/>
  <c r="Z278" i="2"/>
  <c r="AC259" i="2"/>
  <c r="R340" i="2"/>
  <c r="Z281" i="2"/>
  <c r="X305" i="2"/>
  <c r="Y291" i="2"/>
  <c r="Y304" i="2" s="1"/>
  <c r="Y303" i="2"/>
  <c r="M378" i="2"/>
  <c r="O370" i="2"/>
  <c r="P369" i="2"/>
  <c r="AL237" i="2"/>
  <c r="AI236" i="2"/>
  <c r="AI237" i="2"/>
  <c r="AJ237" i="2" s="1"/>
  <c r="AI234" i="2"/>
  <c r="AJ233" i="2" s="1"/>
  <c r="K403" i="2"/>
  <c r="K400" i="2"/>
  <c r="AE250" i="2"/>
  <c r="AF249" i="2"/>
  <c r="AC260" i="2"/>
  <c r="Z284" i="2"/>
  <c r="M380" i="2"/>
  <c r="AG240" i="2"/>
  <c r="AI240" i="2" s="1"/>
  <c r="K398" i="2"/>
  <c r="I420" i="2"/>
  <c r="M383" i="2"/>
  <c r="AG243" i="2"/>
  <c r="AI243" i="2" s="1"/>
  <c r="K401" i="2"/>
  <c r="Z279" i="2"/>
  <c r="AC262" i="2"/>
  <c r="R342" i="2"/>
  <c r="Z282" i="2"/>
  <c r="X299" i="2"/>
  <c r="M379" i="2"/>
  <c r="AG239" i="2"/>
  <c r="K404" i="2"/>
  <c r="R343" i="2"/>
  <c r="M382" i="2"/>
  <c r="AG242" i="2"/>
  <c r="AI242" i="2" s="1"/>
  <c r="R339" i="2"/>
  <c r="P351" i="2"/>
  <c r="P365" i="2" s="1"/>
  <c r="R344" i="2"/>
  <c r="AA271" i="2"/>
  <c r="AA284" i="2" s="1"/>
  <c r="AA283" i="2"/>
  <c r="AA280" i="2"/>
  <c r="AA278" i="2"/>
  <c r="AA281" i="2"/>
  <c r="M385" i="2"/>
  <c r="AF238" i="2"/>
  <c r="AG245" i="2"/>
  <c r="AI245" i="2" s="1"/>
  <c r="K399" i="2"/>
  <c r="I422" i="2"/>
  <c r="U319" i="2"/>
  <c r="N371" i="2"/>
  <c r="R341" i="2"/>
  <c r="AC265" i="2"/>
  <c r="S331" i="2"/>
  <c r="S342" i="2" s="1"/>
  <c r="AB270" i="2"/>
  <c r="AC269" i="2"/>
  <c r="AG238" i="2"/>
  <c r="K402" i="2"/>
  <c r="AC258" i="2"/>
  <c r="Q350" i="2"/>
  <c r="R349" i="2"/>
  <c r="Z280" i="2"/>
  <c r="O362" i="2"/>
  <c r="T330" i="2"/>
  <c r="U329" i="2"/>
  <c r="X309" i="2"/>
  <c r="W310" i="2"/>
  <c r="AF239" i="2"/>
  <c r="AG241" i="2"/>
  <c r="AI241" i="2" s="1"/>
  <c r="L391" i="2"/>
  <c r="L403" i="2" s="1"/>
  <c r="AC263" i="2"/>
  <c r="AD251" i="2"/>
  <c r="AD265" i="2" s="1"/>
  <c r="AD259" i="2"/>
  <c r="V311" i="2"/>
  <c r="V319" i="2"/>
  <c r="V324" i="2"/>
  <c r="AG244" i="2"/>
  <c r="AI244" i="2" s="1"/>
  <c r="N389" i="2"/>
  <c r="M390" i="2"/>
  <c r="V323" i="2" l="1"/>
  <c r="V320" i="2"/>
  <c r="V325" i="2"/>
  <c r="V322" i="2"/>
  <c r="V318" i="2"/>
  <c r="V321" i="2"/>
  <c r="N383" i="2"/>
  <c r="N381" i="2"/>
  <c r="N378" i="2"/>
  <c r="N382" i="2"/>
  <c r="N379" i="2"/>
  <c r="N384" i="2"/>
  <c r="N385" i="2"/>
  <c r="AI239" i="2"/>
  <c r="Q9" i="3"/>
  <c r="Q11" i="3"/>
  <c r="L401" i="2"/>
  <c r="X310" i="2"/>
  <c r="Y309" i="2"/>
  <c r="S339" i="2"/>
  <c r="P363" i="2"/>
  <c r="Y300" i="2"/>
  <c r="Z291" i="2"/>
  <c r="Z305" i="2" s="1"/>
  <c r="T331" i="2"/>
  <c r="O389" i="2"/>
  <c r="N390" i="2"/>
  <c r="L398" i="2"/>
  <c r="S345" i="2"/>
  <c r="P358" i="2"/>
  <c r="Q369" i="2"/>
  <c r="P370" i="2"/>
  <c r="L399" i="2"/>
  <c r="S338" i="2"/>
  <c r="P361" i="2"/>
  <c r="O371" i="2"/>
  <c r="O385" i="2" s="1"/>
  <c r="O382" i="2"/>
  <c r="O380" i="2"/>
  <c r="O379" i="2"/>
  <c r="O383" i="2"/>
  <c r="O381" i="2"/>
  <c r="O378" i="2"/>
  <c r="O384" i="2"/>
  <c r="J418" i="2"/>
  <c r="AD263" i="2"/>
  <c r="L404" i="2"/>
  <c r="R350" i="2"/>
  <c r="S349" i="2"/>
  <c r="S341" i="2"/>
  <c r="P364" i="2"/>
  <c r="J421" i="2"/>
  <c r="L405" i="2"/>
  <c r="AD258" i="2"/>
  <c r="L402" i="2"/>
  <c r="Q351" i="2"/>
  <c r="Q360" i="2"/>
  <c r="S344" i="2"/>
  <c r="N380" i="2"/>
  <c r="P359" i="2"/>
  <c r="AF250" i="2"/>
  <c r="AG249" i="2"/>
  <c r="AG250" i="2" s="1"/>
  <c r="Y302" i="2"/>
  <c r="J424" i="2"/>
  <c r="M391" i="2"/>
  <c r="M403" i="2"/>
  <c r="M400" i="2"/>
  <c r="M404" i="2"/>
  <c r="M401" i="2"/>
  <c r="M398" i="2"/>
  <c r="P360" i="2"/>
  <c r="AD260" i="2"/>
  <c r="AD261" i="2"/>
  <c r="L400" i="2"/>
  <c r="S340" i="2"/>
  <c r="AA279" i="2"/>
  <c r="P362" i="2"/>
  <c r="AE251" i="2"/>
  <c r="AE263" i="2" s="1"/>
  <c r="Y301" i="2"/>
  <c r="J420" i="2"/>
  <c r="AD264" i="2"/>
  <c r="S343" i="2"/>
  <c r="AA282" i="2"/>
  <c r="Y305" i="2"/>
  <c r="J423" i="2"/>
  <c r="U330" i="2"/>
  <c r="V329" i="2"/>
  <c r="AB289" i="2"/>
  <c r="AA290" i="2"/>
  <c r="AI238" i="2"/>
  <c r="AA285" i="2"/>
  <c r="Y298" i="2"/>
  <c r="K411" i="2"/>
  <c r="K423" i="2"/>
  <c r="K420" i="2"/>
  <c r="K424" i="2"/>
  <c r="K421" i="2"/>
  <c r="K418" i="2"/>
  <c r="K425" i="2"/>
  <c r="K422" i="2"/>
  <c r="K419" i="2"/>
  <c r="J419" i="2"/>
  <c r="AD262" i="2"/>
  <c r="AD269" i="2"/>
  <c r="AC270" i="2"/>
  <c r="Y299" i="2"/>
  <c r="L410" i="2"/>
  <c r="M409" i="2"/>
  <c r="J422" i="2"/>
  <c r="W311" i="2"/>
  <c r="W321" i="2"/>
  <c r="W324" i="2"/>
  <c r="W319" i="2"/>
  <c r="AB271" i="2"/>
  <c r="AB285" i="2" s="1"/>
  <c r="AB283" i="2"/>
  <c r="AB280" i="2"/>
  <c r="AB279" i="2"/>
  <c r="AB278" i="2"/>
  <c r="AB282" i="2"/>
  <c r="AB281" i="2"/>
  <c r="W323" i="2" l="1"/>
  <c r="W320" i="2"/>
  <c r="W322" i="2"/>
  <c r="W318" i="2"/>
  <c r="W325" i="2"/>
  <c r="M402" i="2"/>
  <c r="M405" i="2"/>
  <c r="M399" i="2"/>
  <c r="Q358" i="2"/>
  <c r="Q365" i="2"/>
  <c r="Q362" i="2"/>
  <c r="Q359" i="2"/>
  <c r="Q364" i="2"/>
  <c r="Q361" i="2"/>
  <c r="T345" i="2"/>
  <c r="T342" i="2"/>
  <c r="T344" i="2"/>
  <c r="T343" i="2"/>
  <c r="T341" i="2"/>
  <c r="T340" i="2"/>
  <c r="T339" i="2"/>
  <c r="T338" i="2"/>
  <c r="Q12" i="3"/>
  <c r="R11" i="3"/>
  <c r="R12" i="3" s="1"/>
  <c r="R9" i="3"/>
  <c r="AE260" i="2"/>
  <c r="R351" i="2"/>
  <c r="R364" i="2" s="1"/>
  <c r="R361" i="2"/>
  <c r="R358" i="2"/>
  <c r="R365" i="2"/>
  <c r="R362" i="2"/>
  <c r="R359" i="2"/>
  <c r="R363" i="2"/>
  <c r="R360" i="2"/>
  <c r="AA291" i="2"/>
  <c r="AA302" i="2" s="1"/>
  <c r="AE262" i="2"/>
  <c r="Z298" i="2"/>
  <c r="AB290" i="2"/>
  <c r="AC289" i="2"/>
  <c r="AE264" i="2"/>
  <c r="Z300" i="2"/>
  <c r="AG251" i="2"/>
  <c r="AI252" i="2"/>
  <c r="Z299" i="2"/>
  <c r="U331" i="2"/>
  <c r="AE259" i="2"/>
  <c r="AF251" i="2"/>
  <c r="AF263" i="2" s="1"/>
  <c r="P371" i="2"/>
  <c r="P379" i="2"/>
  <c r="Z301" i="2"/>
  <c r="AE261" i="2"/>
  <c r="Q370" i="2"/>
  <c r="R369" i="2"/>
  <c r="Z304" i="2"/>
  <c r="AE265" i="2"/>
  <c r="W329" i="2"/>
  <c r="V330" i="2"/>
  <c r="AE258" i="2"/>
  <c r="AC271" i="2"/>
  <c r="AC278" i="2" s="1"/>
  <c r="Q363" i="2"/>
  <c r="N391" i="2"/>
  <c r="N403" i="2" s="1"/>
  <c r="N405" i="2"/>
  <c r="N399" i="2"/>
  <c r="Z303" i="2"/>
  <c r="Z309" i="2"/>
  <c r="Y310" i="2"/>
  <c r="N409" i="2"/>
  <c r="M410" i="2"/>
  <c r="AB284" i="2"/>
  <c r="P389" i="2"/>
  <c r="O390" i="2"/>
  <c r="Z302" i="2"/>
  <c r="X311" i="2"/>
  <c r="L411" i="2"/>
  <c r="L421" i="2" s="1"/>
  <c r="AE269" i="2"/>
  <c r="AD270" i="2"/>
  <c r="S350" i="2"/>
  <c r="T349" i="2"/>
  <c r="X323" i="2" l="1"/>
  <c r="X324" i="2"/>
  <c r="X319" i="2"/>
  <c r="X322" i="2"/>
  <c r="X318" i="2"/>
  <c r="X325" i="2"/>
  <c r="X321" i="2"/>
  <c r="P381" i="2"/>
  <c r="P383" i="2"/>
  <c r="P384" i="2"/>
  <c r="P385" i="2"/>
  <c r="P380" i="2"/>
  <c r="U345" i="2"/>
  <c r="U338" i="2"/>
  <c r="AI250" i="2"/>
  <c r="S9" i="3"/>
  <c r="S11" i="3"/>
  <c r="Y311" i="2"/>
  <c r="Y325" i="2" s="1"/>
  <c r="Y323" i="2"/>
  <c r="Y319" i="2"/>
  <c r="X329" i="2"/>
  <c r="W330" i="2"/>
  <c r="AF265" i="2"/>
  <c r="AI257" i="2"/>
  <c r="AJ257" i="2" s="1"/>
  <c r="AI254" i="2"/>
  <c r="AJ253" i="2" s="1"/>
  <c r="AL257" i="2"/>
  <c r="AI256" i="2"/>
  <c r="AC290" i="2"/>
  <c r="AD289" i="2"/>
  <c r="AA305" i="2"/>
  <c r="L419" i="2"/>
  <c r="AA309" i="2"/>
  <c r="Z310" i="2"/>
  <c r="AC279" i="2"/>
  <c r="AG258" i="2"/>
  <c r="AB291" i="2"/>
  <c r="AB298" i="2" s="1"/>
  <c r="AB301" i="2"/>
  <c r="AB302" i="2"/>
  <c r="AB303" i="2"/>
  <c r="AB299" i="2"/>
  <c r="AB304" i="2"/>
  <c r="L422" i="2"/>
  <c r="AG262" i="2"/>
  <c r="U339" i="2"/>
  <c r="AG259" i="2"/>
  <c r="AA301" i="2"/>
  <c r="U340" i="2"/>
  <c r="AG265" i="2"/>
  <c r="AI265" i="2" s="1"/>
  <c r="AC281" i="2"/>
  <c r="AF258" i="2"/>
  <c r="U341" i="2"/>
  <c r="AG261" i="2"/>
  <c r="AA298" i="2"/>
  <c r="AC282" i="2"/>
  <c r="L418" i="2"/>
  <c r="AC285" i="2"/>
  <c r="N402" i="2"/>
  <c r="N398" i="2"/>
  <c r="AC280" i="2"/>
  <c r="AF262" i="2"/>
  <c r="U343" i="2"/>
  <c r="AG264" i="2"/>
  <c r="AA304" i="2"/>
  <c r="L425" i="2"/>
  <c r="R370" i="2"/>
  <c r="S369" i="2"/>
  <c r="L424" i="2"/>
  <c r="U349" i="2"/>
  <c r="T350" i="2"/>
  <c r="L423" i="2"/>
  <c r="P390" i="2"/>
  <c r="Q389" i="2"/>
  <c r="N401" i="2"/>
  <c r="AC283" i="2"/>
  <c r="P378" i="2"/>
  <c r="AF264" i="2"/>
  <c r="U344" i="2"/>
  <c r="AG260" i="2"/>
  <c r="AA300" i="2"/>
  <c r="AF260" i="2"/>
  <c r="L420" i="2"/>
  <c r="N404" i="2"/>
  <c r="AC284" i="2"/>
  <c r="P382" i="2"/>
  <c r="AF259" i="2"/>
  <c r="U342" i="2"/>
  <c r="AG263" i="2"/>
  <c r="AI263" i="2" s="1"/>
  <c r="AA303" i="2"/>
  <c r="S351" i="2"/>
  <c r="S360" i="2"/>
  <c r="S363" i="2"/>
  <c r="M411" i="2"/>
  <c r="AF261" i="2"/>
  <c r="AA299" i="2"/>
  <c r="Q371" i="2"/>
  <c r="Q379" i="2" s="1"/>
  <c r="Q382" i="2"/>
  <c r="O391" i="2"/>
  <c r="O403" i="2" s="1"/>
  <c r="AD271" i="2"/>
  <c r="X320" i="2"/>
  <c r="N400" i="2"/>
  <c r="AE270" i="2"/>
  <c r="AF269" i="2"/>
  <c r="N410" i="2"/>
  <c r="O409" i="2"/>
  <c r="V331" i="2"/>
  <c r="V344" i="2" s="1"/>
  <c r="V338" i="2"/>
  <c r="V342" i="2"/>
  <c r="V345" i="2"/>
  <c r="AD282" i="2" l="1"/>
  <c r="AD283" i="2"/>
  <c r="AD280" i="2"/>
  <c r="M419" i="2"/>
  <c r="M420" i="2"/>
  <c r="M424" i="2"/>
  <c r="M418" i="2"/>
  <c r="M425" i="2"/>
  <c r="M422" i="2"/>
  <c r="S364" i="2"/>
  <c r="S361" i="2"/>
  <c r="S358" i="2"/>
  <c r="S365" i="2"/>
  <c r="S362" i="2"/>
  <c r="S359" i="2"/>
  <c r="AI261" i="2"/>
  <c r="AI262" i="2"/>
  <c r="AI258" i="2"/>
  <c r="S12" i="3"/>
  <c r="T11" i="3"/>
  <c r="T9" i="3"/>
  <c r="N411" i="2"/>
  <c r="N423" i="2" s="1"/>
  <c r="AI260" i="2"/>
  <c r="T369" i="2"/>
  <c r="S370" i="2"/>
  <c r="Z311" i="2"/>
  <c r="Z324" i="2" s="1"/>
  <c r="Z322" i="2"/>
  <c r="W331" i="2"/>
  <c r="AE271" i="2"/>
  <c r="O404" i="2"/>
  <c r="Q385" i="2"/>
  <c r="V343" i="2"/>
  <c r="O401" i="2"/>
  <c r="Q378" i="2"/>
  <c r="M421" i="2"/>
  <c r="R371" i="2"/>
  <c r="R385" i="2"/>
  <c r="R380" i="2"/>
  <c r="R382" i="2"/>
  <c r="R383" i="2"/>
  <c r="R379" i="2"/>
  <c r="AA310" i="2"/>
  <c r="AB309" i="2"/>
  <c r="X330" i="2"/>
  <c r="Y329" i="2"/>
  <c r="O398" i="2"/>
  <c r="O399" i="2"/>
  <c r="Q380" i="2"/>
  <c r="M423" i="2"/>
  <c r="AI264" i="2"/>
  <c r="AD290" i="2"/>
  <c r="AE289" i="2"/>
  <c r="Y320" i="2"/>
  <c r="V339" i="2"/>
  <c r="O402" i="2"/>
  <c r="Q383" i="2"/>
  <c r="AC291" i="2"/>
  <c r="AC300" i="2" s="1"/>
  <c r="V340" i="2"/>
  <c r="O405" i="2"/>
  <c r="AB305" i="2"/>
  <c r="Y321" i="2"/>
  <c r="AG269" i="2"/>
  <c r="AG270" i="2" s="1"/>
  <c r="AF270" i="2"/>
  <c r="Q384" i="2"/>
  <c r="V341" i="2"/>
  <c r="AD285" i="2"/>
  <c r="AD281" i="2"/>
  <c r="R389" i="2"/>
  <c r="Q390" i="2"/>
  <c r="AD284" i="2"/>
  <c r="O400" i="2"/>
  <c r="P391" i="2"/>
  <c r="P400" i="2"/>
  <c r="P402" i="2"/>
  <c r="AB300" i="2"/>
  <c r="Y318" i="2"/>
  <c r="AD279" i="2"/>
  <c r="Y322" i="2"/>
  <c r="Q381" i="2"/>
  <c r="AD278" i="2"/>
  <c r="O410" i="2"/>
  <c r="P409" i="2"/>
  <c r="T351" i="2"/>
  <c r="T363" i="2" s="1"/>
  <c r="AI259" i="2"/>
  <c r="Y324" i="2"/>
  <c r="U350" i="2"/>
  <c r="V349" i="2"/>
  <c r="P405" i="2" l="1"/>
  <c r="P404" i="2"/>
  <c r="P401" i="2"/>
  <c r="P398" i="2"/>
  <c r="P403" i="2"/>
  <c r="R384" i="2"/>
  <c r="R381" i="2"/>
  <c r="R378" i="2"/>
  <c r="AE282" i="2"/>
  <c r="AE285" i="2"/>
  <c r="AE283" i="2"/>
  <c r="AE280" i="2"/>
  <c r="AE281" i="2"/>
  <c r="AE278" i="2"/>
  <c r="AE284" i="2"/>
  <c r="W345" i="2"/>
  <c r="W344" i="2"/>
  <c r="W341" i="2"/>
  <c r="W338" i="2"/>
  <c r="P29" i="3"/>
  <c r="N29" i="3"/>
  <c r="N32" i="3"/>
  <c r="O29" i="3"/>
  <c r="N30" i="3"/>
  <c r="T12" i="3"/>
  <c r="T23" i="3" s="1"/>
  <c r="V13" i="3"/>
  <c r="V11" i="3"/>
  <c r="V18" i="3" s="1"/>
  <c r="S22" i="3"/>
  <c r="S20" i="3"/>
  <c r="S21" i="3"/>
  <c r="S19" i="3"/>
  <c r="O411" i="2"/>
  <c r="O424" i="2" s="1"/>
  <c r="AF271" i="2"/>
  <c r="AF279" i="2"/>
  <c r="AC301" i="2"/>
  <c r="S371" i="2"/>
  <c r="S385" i="2" s="1"/>
  <c r="AG271" i="2"/>
  <c r="AI270" i="2" s="1"/>
  <c r="AI272" i="2"/>
  <c r="AC304" i="2"/>
  <c r="U369" i="2"/>
  <c r="T370" i="2"/>
  <c r="Y330" i="2"/>
  <c r="Z329" i="2"/>
  <c r="X331" i="2"/>
  <c r="X341" i="2" s="1"/>
  <c r="X339" i="2"/>
  <c r="AC309" i="2"/>
  <c r="AB310" i="2"/>
  <c r="Z318" i="2"/>
  <c r="N419" i="2"/>
  <c r="T358" i="2"/>
  <c r="AA311" i="2"/>
  <c r="AA323" i="2"/>
  <c r="AA319" i="2"/>
  <c r="AA320" i="2"/>
  <c r="AA322" i="2"/>
  <c r="N422" i="2"/>
  <c r="Z319" i="2"/>
  <c r="N425" i="2"/>
  <c r="R390" i="2"/>
  <c r="S389" i="2"/>
  <c r="AC298" i="2"/>
  <c r="AF289" i="2"/>
  <c r="AE290" i="2"/>
  <c r="W343" i="2"/>
  <c r="Z320" i="2"/>
  <c r="N418" i="2"/>
  <c r="AC303" i="2"/>
  <c r="AD291" i="2"/>
  <c r="AD304" i="2"/>
  <c r="W340" i="2"/>
  <c r="Z325" i="2"/>
  <c r="N421" i="2"/>
  <c r="T364" i="2"/>
  <c r="Q391" i="2"/>
  <c r="T362" i="2"/>
  <c r="T360" i="2"/>
  <c r="P399" i="2"/>
  <c r="AC302" i="2"/>
  <c r="AE279" i="2"/>
  <c r="W339" i="2"/>
  <c r="Z323" i="2"/>
  <c r="N424" i="2"/>
  <c r="T361" i="2"/>
  <c r="W342" i="2"/>
  <c r="Z321" i="2"/>
  <c r="N420" i="2"/>
  <c r="T359" i="2"/>
  <c r="AC299" i="2"/>
  <c r="T365" i="2"/>
  <c r="V350" i="2"/>
  <c r="W349" i="2"/>
  <c r="AC305" i="2"/>
  <c r="U351" i="2"/>
  <c r="U363" i="2" s="1"/>
  <c r="P410" i="2"/>
  <c r="Q409" i="2"/>
  <c r="Q398" i="2" l="1"/>
  <c r="Q403" i="2"/>
  <c r="Q401" i="2"/>
  <c r="AD298" i="2"/>
  <c r="AD305" i="2"/>
  <c r="AD302" i="2"/>
  <c r="AD299" i="2"/>
  <c r="AD301" i="2"/>
  <c r="AD303" i="2"/>
  <c r="AA318" i="2"/>
  <c r="AA325" i="2"/>
  <c r="AA324" i="2"/>
  <c r="AA321" i="2"/>
  <c r="AF285" i="2"/>
  <c r="AF283" i="2"/>
  <c r="AF281" i="2"/>
  <c r="AF278" i="2"/>
  <c r="T25" i="3"/>
  <c r="V17" i="3"/>
  <c r="V15" i="3"/>
  <c r="T26" i="3"/>
  <c r="O30" i="3"/>
  <c r="O32" i="3"/>
  <c r="O33" i="3" s="1"/>
  <c r="N33" i="3"/>
  <c r="N31" i="3"/>
  <c r="T24" i="3"/>
  <c r="Q404" i="2"/>
  <c r="S390" i="2"/>
  <c r="T389" i="2"/>
  <c r="X340" i="2"/>
  <c r="AG283" i="2"/>
  <c r="AI283" i="2" s="1"/>
  <c r="S384" i="2"/>
  <c r="Q400" i="2"/>
  <c r="R391" i="2"/>
  <c r="R403" i="2"/>
  <c r="R400" i="2"/>
  <c r="X343" i="2"/>
  <c r="AG284" i="2"/>
  <c r="S379" i="2"/>
  <c r="AG279" i="2"/>
  <c r="AI279" i="2" s="1"/>
  <c r="S382" i="2"/>
  <c r="O420" i="2"/>
  <c r="Q410" i="2"/>
  <c r="R409" i="2"/>
  <c r="X338" i="2"/>
  <c r="AG282" i="2"/>
  <c r="S383" i="2"/>
  <c r="O423" i="2"/>
  <c r="Z330" i="2"/>
  <c r="AA329" i="2"/>
  <c r="AG285" i="2"/>
  <c r="AI285" i="2" s="1"/>
  <c r="AB311" i="2"/>
  <c r="AB324" i="2"/>
  <c r="AB318" i="2"/>
  <c r="Y331" i="2"/>
  <c r="Y339" i="2" s="1"/>
  <c r="Y343" i="2"/>
  <c r="Y340" i="2"/>
  <c r="Y338" i="2"/>
  <c r="Y345" i="2"/>
  <c r="Y344" i="2"/>
  <c r="Y342" i="2"/>
  <c r="Y341" i="2"/>
  <c r="AG278" i="2"/>
  <c r="AI278" i="2" s="1"/>
  <c r="O419" i="2"/>
  <c r="X349" i="2"/>
  <c r="W350" i="2"/>
  <c r="AC310" i="2"/>
  <c r="AD309" i="2"/>
  <c r="T371" i="2"/>
  <c r="AG281" i="2"/>
  <c r="AI281" i="2" s="1"/>
  <c r="AF280" i="2"/>
  <c r="O422" i="2"/>
  <c r="U361" i="2"/>
  <c r="X344" i="2"/>
  <c r="U370" i="2"/>
  <c r="V369" i="2"/>
  <c r="S380" i="2"/>
  <c r="AF282" i="2"/>
  <c r="O425" i="2"/>
  <c r="V351" i="2"/>
  <c r="V358" i="2" s="1"/>
  <c r="U364" i="2"/>
  <c r="U359" i="2"/>
  <c r="X345" i="2"/>
  <c r="S378" i="2"/>
  <c r="O418" i="2"/>
  <c r="U362" i="2"/>
  <c r="Q399" i="2"/>
  <c r="U360" i="2"/>
  <c r="AE291" i="2"/>
  <c r="AL277" i="2"/>
  <c r="AI277" i="2"/>
  <c r="AJ277" i="2" s="1"/>
  <c r="AI274" i="2"/>
  <c r="AJ273" i="2" s="1"/>
  <c r="AI276" i="2"/>
  <c r="S381" i="2"/>
  <c r="AF284" i="2"/>
  <c r="O421" i="2"/>
  <c r="P411" i="2"/>
  <c r="P424" i="2" s="1"/>
  <c r="P420" i="2"/>
  <c r="U358" i="2"/>
  <c r="U365" i="2"/>
  <c r="Q402" i="2"/>
  <c r="Q405" i="2"/>
  <c r="AD300" i="2"/>
  <c r="X342" i="2"/>
  <c r="AG289" i="2"/>
  <c r="AG290" i="2" s="1"/>
  <c r="AF290" i="2"/>
  <c r="AG280" i="2"/>
  <c r="AI280" i="2" s="1"/>
  <c r="AE305" i="2" l="1"/>
  <c r="AE303" i="2"/>
  <c r="AE300" i="2"/>
  <c r="AE304" i="2"/>
  <c r="AE301" i="2"/>
  <c r="AE298" i="2"/>
  <c r="AE299" i="2"/>
  <c r="T382" i="2"/>
  <c r="T381" i="2"/>
  <c r="T380" i="2"/>
  <c r="T378" i="2"/>
  <c r="T384" i="2"/>
  <c r="T385" i="2"/>
  <c r="AB322" i="2"/>
  <c r="AB325" i="2"/>
  <c r="AB321" i="2"/>
  <c r="AB323" i="2"/>
  <c r="AB320" i="2"/>
  <c r="AB319" i="2"/>
  <c r="R404" i="2"/>
  <c r="R401" i="2"/>
  <c r="R398" i="2"/>
  <c r="R405" i="2"/>
  <c r="R402" i="2"/>
  <c r="R399" i="2"/>
  <c r="P32" i="3"/>
  <c r="P30" i="3"/>
  <c r="S409" i="2"/>
  <c r="R410" i="2"/>
  <c r="V363" i="2"/>
  <c r="V370" i="2"/>
  <c r="W369" i="2"/>
  <c r="Q411" i="2"/>
  <c r="V360" i="2"/>
  <c r="U371" i="2"/>
  <c r="V361" i="2"/>
  <c r="AE309" i="2"/>
  <c r="AD310" i="2"/>
  <c r="V364" i="2"/>
  <c r="AC311" i="2"/>
  <c r="AB329" i="2"/>
  <c r="AA330" i="2"/>
  <c r="AI284" i="2"/>
  <c r="P423" i="2"/>
  <c r="AF291" i="2"/>
  <c r="V359" i="2"/>
  <c r="W351" i="2"/>
  <c r="Z331" i="2"/>
  <c r="Z345" i="2"/>
  <c r="Z340" i="2"/>
  <c r="Z339" i="2"/>
  <c r="Z341" i="2"/>
  <c r="Z338" i="2"/>
  <c r="Z342" i="2"/>
  <c r="Z343" i="2"/>
  <c r="Z344" i="2"/>
  <c r="P422" i="2"/>
  <c r="AG291" i="2"/>
  <c r="AI290" i="2" s="1"/>
  <c r="AI292" i="2"/>
  <c r="P425" i="2"/>
  <c r="V362" i="2"/>
  <c r="T383" i="2"/>
  <c r="X350" i="2"/>
  <c r="Y349" i="2"/>
  <c r="P419" i="2"/>
  <c r="V365" i="2"/>
  <c r="U389" i="2"/>
  <c r="T390" i="2"/>
  <c r="P421" i="2"/>
  <c r="AE302" i="2"/>
  <c r="T379" i="2"/>
  <c r="AI282" i="2"/>
  <c r="S391" i="2"/>
  <c r="S403" i="2"/>
  <c r="S400" i="2"/>
  <c r="S399" i="2"/>
  <c r="S402" i="2"/>
  <c r="S405" i="2"/>
  <c r="P418" i="2"/>
  <c r="S401" i="2" l="1"/>
  <c r="S404" i="2"/>
  <c r="W365" i="2"/>
  <c r="W362" i="2"/>
  <c r="W359" i="2"/>
  <c r="W363" i="2"/>
  <c r="W360" i="2"/>
  <c r="W364" i="2"/>
  <c r="W361" i="2"/>
  <c r="W358" i="2"/>
  <c r="AF305" i="2"/>
  <c r="AF303" i="2"/>
  <c r="AC322" i="2"/>
  <c r="AC321" i="2"/>
  <c r="U384" i="2"/>
  <c r="U379" i="2"/>
  <c r="Q420" i="2"/>
  <c r="Q424" i="2"/>
  <c r="Q421" i="2"/>
  <c r="Q418" i="2"/>
  <c r="Q425" i="2"/>
  <c r="Q422" i="2"/>
  <c r="Q419" i="2"/>
  <c r="Q423" i="2"/>
  <c r="Q32" i="3"/>
  <c r="Q33" i="3" s="1"/>
  <c r="Q30" i="3"/>
  <c r="P33" i="3"/>
  <c r="AG305" i="2"/>
  <c r="AI305" i="2" s="1"/>
  <c r="U383" i="2"/>
  <c r="AF298" i="2"/>
  <c r="AC324" i="2"/>
  <c r="U380" i="2"/>
  <c r="AF304" i="2"/>
  <c r="AC320" i="2"/>
  <c r="AF302" i="2"/>
  <c r="AC318" i="2"/>
  <c r="U382" i="2"/>
  <c r="AF301" i="2"/>
  <c r="AC323" i="2"/>
  <c r="U385" i="2"/>
  <c r="AI297" i="2"/>
  <c r="AJ297" i="2" s="1"/>
  <c r="AL297" i="2"/>
  <c r="AI296" i="2"/>
  <c r="AI294" i="2"/>
  <c r="AJ293" i="2" s="1"/>
  <c r="AC325" i="2"/>
  <c r="U378" i="2"/>
  <c r="AG304" i="2"/>
  <c r="AI304" i="2" s="1"/>
  <c r="AG300" i="2"/>
  <c r="U381" i="2"/>
  <c r="X369" i="2"/>
  <c r="W370" i="2"/>
  <c r="AA331" i="2"/>
  <c r="AD311" i="2"/>
  <c r="AD324" i="2" s="1"/>
  <c r="V371" i="2"/>
  <c r="AG298" i="2"/>
  <c r="AI298" i="2" s="1"/>
  <c r="U390" i="2"/>
  <c r="V389" i="2"/>
  <c r="AG303" i="2"/>
  <c r="AI303" i="2" s="1"/>
  <c r="AF299" i="2"/>
  <c r="AB330" i="2"/>
  <c r="AC329" i="2"/>
  <c r="AE310" i="2"/>
  <c r="AF309" i="2"/>
  <c r="AC319" i="2"/>
  <c r="R411" i="2"/>
  <c r="R424" i="2" s="1"/>
  <c r="T391" i="2"/>
  <c r="T398" i="2"/>
  <c r="T400" i="2"/>
  <c r="T401" i="2"/>
  <c r="T403" i="2"/>
  <c r="AG299" i="2"/>
  <c r="AI299" i="2" s="1"/>
  <c r="S398" i="2"/>
  <c r="Y350" i="2"/>
  <c r="Z349" i="2"/>
  <c r="AG301" i="2"/>
  <c r="AF300" i="2"/>
  <c r="X351" i="2"/>
  <c r="X358" i="2" s="1"/>
  <c r="X365" i="2"/>
  <c r="AG302" i="2"/>
  <c r="AI302" i="2" s="1"/>
  <c r="S410" i="2"/>
  <c r="T409" i="2"/>
  <c r="T402" i="2" l="1"/>
  <c r="T405" i="2"/>
  <c r="V381" i="2"/>
  <c r="V382" i="2"/>
  <c r="V379" i="2"/>
  <c r="AA345" i="2"/>
  <c r="AA344" i="2"/>
  <c r="AI300" i="2"/>
  <c r="R30" i="3"/>
  <c r="R32" i="3"/>
  <c r="Z350" i="2"/>
  <c r="AA349" i="2"/>
  <c r="AE311" i="2"/>
  <c r="AE322" i="2" s="1"/>
  <c r="AE320" i="2"/>
  <c r="AE324" i="2"/>
  <c r="AE318" i="2"/>
  <c r="AE321" i="2"/>
  <c r="AD319" i="2"/>
  <c r="X370" i="2"/>
  <c r="Y369" i="2"/>
  <c r="X359" i="2"/>
  <c r="Y351" i="2"/>
  <c r="Y364" i="2" s="1"/>
  <c r="Y363" i="2"/>
  <c r="Y360" i="2"/>
  <c r="Y362" i="2"/>
  <c r="Y365" i="2"/>
  <c r="Y359" i="2"/>
  <c r="R420" i="2"/>
  <c r="AD329" i="2"/>
  <c r="AC330" i="2"/>
  <c r="V383" i="2"/>
  <c r="AD322" i="2"/>
  <c r="R423" i="2"/>
  <c r="AB331" i="2"/>
  <c r="AB345" i="2" s="1"/>
  <c r="AB342" i="2"/>
  <c r="AB343" i="2"/>
  <c r="V385" i="2"/>
  <c r="AA338" i="2"/>
  <c r="X362" i="2"/>
  <c r="AA341" i="2"/>
  <c r="U391" i="2"/>
  <c r="AD318" i="2"/>
  <c r="AA340" i="2"/>
  <c r="R419" i="2"/>
  <c r="AD321" i="2"/>
  <c r="AA343" i="2"/>
  <c r="R418" i="2"/>
  <c r="X361" i="2"/>
  <c r="T404" i="2"/>
  <c r="R421" i="2"/>
  <c r="V380" i="2"/>
  <c r="AD320" i="2"/>
  <c r="AA339" i="2"/>
  <c r="X360" i="2"/>
  <c r="R422" i="2"/>
  <c r="X363" i="2"/>
  <c r="R425" i="2"/>
  <c r="X364" i="2"/>
  <c r="V384" i="2"/>
  <c r="AD323" i="2"/>
  <c r="AA342" i="2"/>
  <c r="W389" i="2"/>
  <c r="V390" i="2"/>
  <c r="U409" i="2"/>
  <c r="T410" i="2"/>
  <c r="AD325" i="2"/>
  <c r="T399" i="2"/>
  <c r="V378" i="2"/>
  <c r="S411" i="2"/>
  <c r="S423" i="2"/>
  <c r="S420" i="2"/>
  <c r="S424" i="2"/>
  <c r="S421" i="2"/>
  <c r="S418" i="2"/>
  <c r="AI301" i="2"/>
  <c r="AG309" i="2"/>
  <c r="AG310" i="2" s="1"/>
  <c r="AF310" i="2"/>
  <c r="W371" i="2"/>
  <c r="W380" i="2" s="1"/>
  <c r="S425" i="2" l="1"/>
  <c r="S422" i="2"/>
  <c r="S419" i="2"/>
  <c r="U399" i="2"/>
  <c r="U405" i="2"/>
  <c r="U402" i="2"/>
  <c r="R33" i="3"/>
  <c r="S30" i="3"/>
  <c r="S32" i="3"/>
  <c r="U398" i="2"/>
  <c r="U401" i="2"/>
  <c r="AB338" i="2"/>
  <c r="AG311" i="2"/>
  <c r="AG324" i="2"/>
  <c r="AG319" i="2"/>
  <c r="AG318" i="2"/>
  <c r="AG322" i="2"/>
  <c r="AG325" i="2"/>
  <c r="AG323" i="2"/>
  <c r="AG321" i="2"/>
  <c r="AG320" i="2"/>
  <c r="AI312" i="2"/>
  <c r="U404" i="2"/>
  <c r="AB341" i="2"/>
  <c r="AB344" i="2"/>
  <c r="Y358" i="2"/>
  <c r="AE323" i="2"/>
  <c r="Y361" i="2"/>
  <c r="W379" i="2"/>
  <c r="T411" i="2"/>
  <c r="T423" i="2" s="1"/>
  <c r="T421" i="2"/>
  <c r="W378" i="2"/>
  <c r="V409" i="2"/>
  <c r="U410" i="2"/>
  <c r="AE325" i="2"/>
  <c r="AE319" i="2"/>
  <c r="X389" i="2"/>
  <c r="W390" i="2"/>
  <c r="U400" i="2"/>
  <c r="AB339" i="2"/>
  <c r="AC331" i="2"/>
  <c r="AC341" i="2" s="1"/>
  <c r="W385" i="2"/>
  <c r="W384" i="2"/>
  <c r="W382" i="2"/>
  <c r="V391" i="2"/>
  <c r="V405" i="2" s="1"/>
  <c r="W381" i="2"/>
  <c r="W383" i="2"/>
  <c r="U403" i="2"/>
  <c r="AB340" i="2"/>
  <c r="AD330" i="2"/>
  <c r="AE329" i="2"/>
  <c r="Y370" i="2"/>
  <c r="Z369" i="2"/>
  <c r="AB349" i="2"/>
  <c r="AA350" i="2"/>
  <c r="AF311" i="2"/>
  <c r="X371" i="2"/>
  <c r="X383" i="2" s="1"/>
  <c r="Z351" i="2"/>
  <c r="Z363" i="2" s="1"/>
  <c r="AF319" i="2" l="1"/>
  <c r="AF325" i="2"/>
  <c r="AF321" i="2"/>
  <c r="S33" i="3"/>
  <c r="S42" i="3" s="1"/>
  <c r="S40" i="3"/>
  <c r="S41" i="3"/>
  <c r="T32" i="3"/>
  <c r="T30" i="3"/>
  <c r="V34" i="3"/>
  <c r="W391" i="2"/>
  <c r="W405" i="2" s="1"/>
  <c r="W400" i="2"/>
  <c r="W403" i="2"/>
  <c r="Z359" i="2"/>
  <c r="Z362" i="2"/>
  <c r="X379" i="2"/>
  <c r="AF323" i="2"/>
  <c r="V401" i="2"/>
  <c r="AC338" i="2"/>
  <c r="Y389" i="2"/>
  <c r="X390" i="2"/>
  <c r="T419" i="2"/>
  <c r="AI321" i="2"/>
  <c r="V398" i="2"/>
  <c r="T422" i="2"/>
  <c r="AI323" i="2"/>
  <c r="AA351" i="2"/>
  <c r="AA359" i="2"/>
  <c r="AA362" i="2"/>
  <c r="AA365" i="2"/>
  <c r="V404" i="2"/>
  <c r="AC339" i="2"/>
  <c r="T425" i="2"/>
  <c r="AI325" i="2"/>
  <c r="X380" i="2"/>
  <c r="AC340" i="2"/>
  <c r="U411" i="2"/>
  <c r="U425" i="2" s="1"/>
  <c r="U420" i="2"/>
  <c r="U424" i="2"/>
  <c r="U421" i="2"/>
  <c r="U418" i="2"/>
  <c r="X378" i="2"/>
  <c r="Z358" i="2"/>
  <c r="AB350" i="2"/>
  <c r="AC349" i="2"/>
  <c r="Z361" i="2"/>
  <c r="X385" i="2"/>
  <c r="Z370" i="2"/>
  <c r="AA369" i="2"/>
  <c r="V400" i="2"/>
  <c r="AC342" i="2"/>
  <c r="W409" i="2"/>
  <c r="V410" i="2"/>
  <c r="X382" i="2"/>
  <c r="V403" i="2"/>
  <c r="AC343" i="2"/>
  <c r="AI319" i="2"/>
  <c r="Z364" i="2"/>
  <c r="Y371" i="2"/>
  <c r="Z360" i="2"/>
  <c r="AF320" i="2"/>
  <c r="AI320" i="2" s="1"/>
  <c r="AE330" i="2"/>
  <c r="AF329" i="2"/>
  <c r="V399" i="2"/>
  <c r="AC345" i="2"/>
  <c r="T418" i="2"/>
  <c r="Z365" i="2"/>
  <c r="AI310" i="2"/>
  <c r="AF322" i="2"/>
  <c r="AI322" i="2" s="1"/>
  <c r="V402" i="2"/>
  <c r="X384" i="2"/>
  <c r="AF318" i="2"/>
  <c r="AI318" i="2" s="1"/>
  <c r="AC344" i="2"/>
  <c r="T424" i="2"/>
  <c r="X381" i="2"/>
  <c r="AD331" i="2"/>
  <c r="AD338" i="2"/>
  <c r="AF324" i="2"/>
  <c r="AI324" i="2" s="1"/>
  <c r="T420" i="2"/>
  <c r="AL317" i="2"/>
  <c r="AI317" i="2"/>
  <c r="AJ317" i="2" s="1"/>
  <c r="AI316" i="2"/>
  <c r="AI314" i="2"/>
  <c r="AJ313" i="2" s="1"/>
  <c r="AD340" i="2" l="1"/>
  <c r="AD342" i="2"/>
  <c r="AD343" i="2"/>
  <c r="AD344" i="2"/>
  <c r="AD345" i="2"/>
  <c r="AD341" i="2"/>
  <c r="Y381" i="2"/>
  <c r="Y382" i="2"/>
  <c r="Y379" i="2"/>
  <c r="Y383" i="2"/>
  <c r="AA360" i="2"/>
  <c r="AA363" i="2"/>
  <c r="AA358" i="2"/>
  <c r="P50" i="3"/>
  <c r="N50" i="3"/>
  <c r="N53" i="3"/>
  <c r="N51" i="3"/>
  <c r="O50" i="3"/>
  <c r="T33" i="3"/>
  <c r="V32" i="3" s="1"/>
  <c r="V39" i="3" s="1"/>
  <c r="V36" i="3"/>
  <c r="V38" i="3"/>
  <c r="S43" i="3"/>
  <c r="V411" i="2"/>
  <c r="V425" i="2" s="1"/>
  <c r="Y380" i="2"/>
  <c r="X409" i="2"/>
  <c r="W410" i="2"/>
  <c r="AA370" i="2"/>
  <c r="AB369" i="2"/>
  <c r="AG329" i="2"/>
  <c r="AG330" i="2" s="1"/>
  <c r="AF330" i="2"/>
  <c r="Y385" i="2"/>
  <c r="Z371" i="2"/>
  <c r="Z378" i="2" s="1"/>
  <c r="U423" i="2"/>
  <c r="W398" i="2"/>
  <c r="X391" i="2"/>
  <c r="X404" i="2" s="1"/>
  <c r="W401" i="2"/>
  <c r="U419" i="2"/>
  <c r="Z389" i="2"/>
  <c r="Y390" i="2"/>
  <c r="W404" i="2"/>
  <c r="AE331" i="2"/>
  <c r="AC350" i="2"/>
  <c r="AD349" i="2"/>
  <c r="AD339" i="2"/>
  <c r="Y384" i="2"/>
  <c r="AB351" i="2"/>
  <c r="AA361" i="2"/>
  <c r="W399" i="2"/>
  <c r="U422" i="2"/>
  <c r="Y378" i="2"/>
  <c r="AA364" i="2"/>
  <c r="W402" i="2"/>
  <c r="AB361" i="2" l="1"/>
  <c r="AB365" i="2"/>
  <c r="AB362" i="2"/>
  <c r="AB359" i="2"/>
  <c r="AB364" i="2"/>
  <c r="AE345" i="2"/>
  <c r="AE343" i="2"/>
  <c r="AE340" i="2"/>
  <c r="AE344" i="2"/>
  <c r="AE341" i="2"/>
  <c r="AE338" i="2"/>
  <c r="T46" i="3"/>
  <c r="T45" i="3"/>
  <c r="T44" i="3"/>
  <c r="O51" i="3"/>
  <c r="O53" i="3"/>
  <c r="O54" i="3" s="1"/>
  <c r="N54" i="3"/>
  <c r="N52" i="3"/>
  <c r="T47" i="3"/>
  <c r="X402" i="2"/>
  <c r="Z379" i="2"/>
  <c r="X410" i="2"/>
  <c r="Y409" i="2"/>
  <c r="X401" i="2"/>
  <c r="Z382" i="2"/>
  <c r="X399" i="2"/>
  <c r="X398" i="2"/>
  <c r="Z384" i="2"/>
  <c r="V418" i="2"/>
  <c r="X405" i="2"/>
  <c r="Z380" i="2"/>
  <c r="V421" i="2"/>
  <c r="AE349" i="2"/>
  <c r="AD350" i="2"/>
  <c r="Y391" i="2"/>
  <c r="Y405" i="2" s="1"/>
  <c r="Y403" i="2"/>
  <c r="X400" i="2"/>
  <c r="Z383" i="2"/>
  <c r="V424" i="2"/>
  <c r="Z390" i="2"/>
  <c r="AA389" i="2"/>
  <c r="V420" i="2"/>
  <c r="AB363" i="2"/>
  <c r="AF331" i="2"/>
  <c r="V423" i="2"/>
  <c r="AC351" i="2"/>
  <c r="AG331" i="2"/>
  <c r="AI332" i="2"/>
  <c r="V419" i="2"/>
  <c r="AE342" i="2"/>
  <c r="Z381" i="2"/>
  <c r="AC369" i="2"/>
  <c r="AB370" i="2"/>
  <c r="V422" i="2"/>
  <c r="X403" i="2"/>
  <c r="AB360" i="2"/>
  <c r="AE339" i="2"/>
  <c r="AB358" i="2"/>
  <c r="Z385" i="2"/>
  <c r="AA371" i="2"/>
  <c r="AA379" i="2"/>
  <c r="AA380" i="2"/>
  <c r="W411" i="2"/>
  <c r="W421" i="2" s="1"/>
  <c r="AA381" i="2" l="1"/>
  <c r="AA385" i="2"/>
  <c r="AI330" i="2"/>
  <c r="AG340" i="2"/>
  <c r="AC365" i="2"/>
  <c r="AC362" i="2"/>
  <c r="AC359" i="2"/>
  <c r="AC364" i="2"/>
  <c r="AC361" i="2"/>
  <c r="AC358" i="2"/>
  <c r="AC363" i="2"/>
  <c r="AC360" i="2"/>
  <c r="AF341" i="2"/>
  <c r="AF345" i="2"/>
  <c r="AF342" i="2"/>
  <c r="AF339" i="2"/>
  <c r="AF344" i="2"/>
  <c r="AF343" i="2"/>
  <c r="P51" i="3"/>
  <c r="P53" i="3"/>
  <c r="P54" i="3" s="1"/>
  <c r="AI337" i="2"/>
  <c r="AJ337" i="2" s="1"/>
  <c r="AI336" i="2"/>
  <c r="AL337" i="2"/>
  <c r="AI334" i="2"/>
  <c r="AJ333" i="2" s="1"/>
  <c r="Y398" i="2"/>
  <c r="W420" i="2"/>
  <c r="AG338" i="2"/>
  <c r="Y401" i="2"/>
  <c r="Y404" i="2"/>
  <c r="Y400" i="2"/>
  <c r="W423" i="2"/>
  <c r="AG341" i="2"/>
  <c r="AI341" i="2" s="1"/>
  <c r="Y399" i="2"/>
  <c r="W424" i="2"/>
  <c r="AG343" i="2"/>
  <c r="AI343" i="2" s="1"/>
  <c r="AB371" i="2"/>
  <c r="AG339" i="2"/>
  <c r="AI339" i="2" s="1"/>
  <c r="AB389" i="2"/>
  <c r="AA390" i="2"/>
  <c r="Y402" i="2"/>
  <c r="AG344" i="2"/>
  <c r="AI344" i="2" s="1"/>
  <c r="W419" i="2"/>
  <c r="AC370" i="2"/>
  <c r="AD369" i="2"/>
  <c r="Z391" i="2"/>
  <c r="Z402" i="2"/>
  <c r="Z409" i="2"/>
  <c r="Y410" i="2"/>
  <c r="AA382" i="2"/>
  <c r="AA384" i="2"/>
  <c r="AF338" i="2"/>
  <c r="AD351" i="2"/>
  <c r="AD364" i="2" s="1"/>
  <c r="X411" i="2"/>
  <c r="W422" i="2"/>
  <c r="AA383" i="2"/>
  <c r="AG342" i="2"/>
  <c r="AI342" i="2" s="1"/>
  <c r="W425" i="2"/>
  <c r="AA378" i="2"/>
  <c r="AG345" i="2"/>
  <c r="AI345" i="2" s="1"/>
  <c r="W418" i="2"/>
  <c r="AF340" i="2"/>
  <c r="AI340" i="2" s="1"/>
  <c r="AF349" i="2"/>
  <c r="AE350" i="2"/>
  <c r="X419" i="2" l="1"/>
  <c r="X423" i="2"/>
  <c r="X420" i="2"/>
  <c r="X424" i="2"/>
  <c r="X421" i="2"/>
  <c r="X418" i="2"/>
  <c r="X425" i="2"/>
  <c r="X422" i="2"/>
  <c r="Z401" i="2"/>
  <c r="Z403" i="2"/>
  <c r="Z400" i="2"/>
  <c r="Z404" i="2"/>
  <c r="Z398" i="2"/>
  <c r="Z405" i="2"/>
  <c r="AB381" i="2"/>
  <c r="AB382" i="2"/>
  <c r="AB380" i="2"/>
  <c r="AB379" i="2"/>
  <c r="AB383" i="2"/>
  <c r="AB384" i="2"/>
  <c r="AB385" i="2"/>
  <c r="Q51" i="3"/>
  <c r="Q53" i="3"/>
  <c r="AE369" i="2"/>
  <c r="AD370" i="2"/>
  <c r="AI338" i="2"/>
  <c r="Y411" i="2"/>
  <c r="Y423" i="2" s="1"/>
  <c r="AB378" i="2"/>
  <c r="AD365" i="2"/>
  <c r="Z410" i="2"/>
  <c r="AA409" i="2"/>
  <c r="AD362" i="2"/>
  <c r="AD359" i="2"/>
  <c r="AC371" i="2"/>
  <c r="AD360" i="2"/>
  <c r="AD363" i="2"/>
  <c r="Z399" i="2"/>
  <c r="AA391" i="2"/>
  <c r="AA398" i="2"/>
  <c r="AE351" i="2"/>
  <c r="AE365" i="2" s="1"/>
  <c r="AD358" i="2"/>
  <c r="AB390" i="2"/>
  <c r="AC389" i="2"/>
  <c r="AD361" i="2"/>
  <c r="AG349" i="2"/>
  <c r="AG350" i="2" s="1"/>
  <c r="AF350" i="2"/>
  <c r="AA404" i="2" l="1"/>
  <c r="AA403" i="2"/>
  <c r="AA400" i="2"/>
  <c r="AA405" i="2"/>
  <c r="AA402" i="2"/>
  <c r="AA399" i="2"/>
  <c r="AA401" i="2"/>
  <c r="AC379" i="2"/>
  <c r="AC380" i="2"/>
  <c r="AC384" i="2"/>
  <c r="AC381" i="2"/>
  <c r="AC378" i="2"/>
  <c r="AC382" i="2"/>
  <c r="Q54" i="3"/>
  <c r="R51" i="3"/>
  <c r="R53" i="3"/>
  <c r="R54" i="3" s="1"/>
  <c r="Y419" i="2"/>
  <c r="Y422" i="2"/>
  <c r="Y425" i="2"/>
  <c r="Y418" i="2"/>
  <c r="AC383" i="2"/>
  <c r="Y421" i="2"/>
  <c r="Y424" i="2"/>
  <c r="Y420" i="2"/>
  <c r="AE360" i="2"/>
  <c r="AE359" i="2"/>
  <c r="AF351" i="2"/>
  <c r="AF364" i="2"/>
  <c r="AF358" i="2"/>
  <c r="AF361" i="2"/>
  <c r="AE358" i="2"/>
  <c r="AE361" i="2"/>
  <c r="AE364" i="2"/>
  <c r="AA410" i="2"/>
  <c r="AB409" i="2"/>
  <c r="Z411" i="2"/>
  <c r="Z423" i="2" s="1"/>
  <c r="AG351" i="2"/>
  <c r="AI350" i="2" s="1"/>
  <c r="AI352" i="2"/>
  <c r="AC390" i="2"/>
  <c r="AD389" i="2"/>
  <c r="AC385" i="2"/>
  <c r="AD371" i="2"/>
  <c r="AE363" i="2"/>
  <c r="AE362" i="2"/>
  <c r="AB391" i="2"/>
  <c r="AB405" i="2"/>
  <c r="AE370" i="2"/>
  <c r="AF369" i="2"/>
  <c r="AB398" i="2" l="1"/>
  <c r="AB404" i="2"/>
  <c r="AB401" i="2"/>
  <c r="AD381" i="2"/>
  <c r="AD384" i="2"/>
  <c r="AF365" i="2"/>
  <c r="AF363" i="2"/>
  <c r="AF360" i="2"/>
  <c r="S53" i="3"/>
  <c r="S51" i="3"/>
  <c r="AG363" i="2"/>
  <c r="AI363" i="2" s="1"/>
  <c r="AB410" i="2"/>
  <c r="AC409" i="2"/>
  <c r="AA411" i="2"/>
  <c r="AA424" i="2" s="1"/>
  <c r="AA423" i="2"/>
  <c r="AA420" i="2"/>
  <c r="AG369" i="2"/>
  <c r="AG370" i="2" s="1"/>
  <c r="AF370" i="2"/>
  <c r="AE389" i="2"/>
  <c r="AD390" i="2"/>
  <c r="AE371" i="2"/>
  <c r="AD380" i="2"/>
  <c r="AI357" i="2"/>
  <c r="AJ357" i="2" s="1"/>
  <c r="AL357" i="2"/>
  <c r="AI356" i="2"/>
  <c r="AI354" i="2"/>
  <c r="AJ353" i="2" s="1"/>
  <c r="AD383" i="2"/>
  <c r="Z421" i="2"/>
  <c r="AC391" i="2"/>
  <c r="Z419" i="2"/>
  <c r="AG364" i="2"/>
  <c r="AI364" i="2" s="1"/>
  <c r="Z422" i="2"/>
  <c r="AG361" i="2"/>
  <c r="AI361" i="2" s="1"/>
  <c r="AD379" i="2"/>
  <c r="AG358" i="2"/>
  <c r="AI358" i="2" s="1"/>
  <c r="Z418" i="2"/>
  <c r="AB402" i="2"/>
  <c r="AD382" i="2"/>
  <c r="AG359" i="2"/>
  <c r="AF362" i="2"/>
  <c r="Z425" i="2"/>
  <c r="AB403" i="2"/>
  <c r="AB400" i="2"/>
  <c r="AD385" i="2"/>
  <c r="AG362" i="2"/>
  <c r="AI362" i="2" s="1"/>
  <c r="Z424" i="2"/>
  <c r="AF359" i="2"/>
  <c r="AB399" i="2"/>
  <c r="AD378" i="2"/>
  <c r="AG365" i="2"/>
  <c r="AI365" i="2" s="1"/>
  <c r="Z420" i="2"/>
  <c r="AG360" i="2"/>
  <c r="AI360" i="2" s="1"/>
  <c r="AC401" i="2" l="1"/>
  <c r="AC400" i="2"/>
  <c r="AC404" i="2"/>
  <c r="AE383" i="2"/>
  <c r="AE381" i="2"/>
  <c r="AE380" i="2"/>
  <c r="AE378" i="2"/>
  <c r="AE384" i="2"/>
  <c r="AE385" i="2"/>
  <c r="AE382" i="2"/>
  <c r="AE379" i="2"/>
  <c r="T51" i="3"/>
  <c r="T53" i="3"/>
  <c r="S54" i="3"/>
  <c r="S62" i="3"/>
  <c r="S61" i="3"/>
  <c r="S64" i="3"/>
  <c r="S63" i="3"/>
  <c r="AC403" i="2"/>
  <c r="AA419" i="2"/>
  <c r="AA422" i="2"/>
  <c r="AA425" i="2"/>
  <c r="AA418" i="2"/>
  <c r="AC399" i="2"/>
  <c r="AA421" i="2"/>
  <c r="AI359" i="2"/>
  <c r="AC402" i="2"/>
  <c r="AD391" i="2"/>
  <c r="AE390" i="2"/>
  <c r="AF389" i="2"/>
  <c r="AC410" i="2"/>
  <c r="AD409" i="2"/>
  <c r="AC398" i="2"/>
  <c r="AF371" i="2"/>
  <c r="AF383" i="2"/>
  <c r="AF384" i="2"/>
  <c r="AF378" i="2"/>
  <c r="AF385" i="2"/>
  <c r="AF381" i="2"/>
  <c r="AF380" i="2"/>
  <c r="AF382" i="2"/>
  <c r="AF379" i="2"/>
  <c r="AB411" i="2"/>
  <c r="AB423" i="2"/>
  <c r="AB420" i="2"/>
  <c r="AC405" i="2"/>
  <c r="AG371" i="2"/>
  <c r="AI372" i="2"/>
  <c r="AI370" i="2" l="1"/>
  <c r="AG384" i="2"/>
  <c r="AI384" i="2" s="1"/>
  <c r="AG381" i="2"/>
  <c r="AI381" i="2" s="1"/>
  <c r="AG378" i="2"/>
  <c r="AI378" i="2" s="1"/>
  <c r="AG385" i="2"/>
  <c r="AI385" i="2" s="1"/>
  <c r="AG382" i="2"/>
  <c r="AI382" i="2" s="1"/>
  <c r="AB425" i="2"/>
  <c r="AB424" i="2"/>
  <c r="AB421" i="2"/>
  <c r="AB418" i="2"/>
  <c r="AD398" i="2"/>
  <c r="AD404" i="2"/>
  <c r="AD401" i="2"/>
  <c r="T54" i="3"/>
  <c r="V53" i="3" s="1"/>
  <c r="V60" i="3" s="1"/>
  <c r="V55" i="3"/>
  <c r="O71" i="3"/>
  <c r="N74" i="3"/>
  <c r="P71" i="3"/>
  <c r="N72" i="3"/>
  <c r="N71" i="3"/>
  <c r="AE409" i="2"/>
  <c r="AD410" i="2"/>
  <c r="AC411" i="2"/>
  <c r="AC424" i="2" s="1"/>
  <c r="AE391" i="2"/>
  <c r="AE404" i="2" s="1"/>
  <c r="AE402" i="2"/>
  <c r="AE405" i="2"/>
  <c r="AE399" i="2"/>
  <c r="AD400" i="2"/>
  <c r="AF390" i="2"/>
  <c r="AG389" i="2"/>
  <c r="AG390" i="2" s="1"/>
  <c r="AD403" i="2"/>
  <c r="AG380" i="2"/>
  <c r="AI380" i="2" s="1"/>
  <c r="AD399" i="2"/>
  <c r="AB419" i="2"/>
  <c r="AD402" i="2"/>
  <c r="AI376" i="2"/>
  <c r="AL377" i="2"/>
  <c r="AI377" i="2"/>
  <c r="AJ377" i="2" s="1"/>
  <c r="AI374" i="2"/>
  <c r="AJ373" i="2" s="1"/>
  <c r="AB422" i="2"/>
  <c r="AG383" i="2"/>
  <c r="AI383" i="2" s="1"/>
  <c r="AD405" i="2"/>
  <c r="AG379" i="2"/>
  <c r="AI379" i="2" s="1"/>
  <c r="T65" i="3" l="1"/>
  <c r="N75" i="3"/>
  <c r="T67" i="3"/>
  <c r="T68" i="3"/>
  <c r="V59" i="3"/>
  <c r="V57" i="3"/>
  <c r="T66" i="3"/>
  <c r="N73" i="3"/>
  <c r="O74" i="3"/>
  <c r="O75" i="3" s="1"/>
  <c r="O72" i="3"/>
  <c r="AF391" i="2"/>
  <c r="AF405" i="2" s="1"/>
  <c r="AF403" i="2"/>
  <c r="AF404" i="2"/>
  <c r="AC420" i="2"/>
  <c r="AC423" i="2"/>
  <c r="AC419" i="2"/>
  <c r="AC422" i="2"/>
  <c r="AC425" i="2"/>
  <c r="AC418" i="2"/>
  <c r="AC421" i="2"/>
  <c r="AE403" i="2"/>
  <c r="AE398" i="2"/>
  <c r="AE401" i="2"/>
  <c r="AD411" i="2"/>
  <c r="AD420" i="2"/>
  <c r="AE400" i="2"/>
  <c r="AE410" i="2"/>
  <c r="AF409" i="2"/>
  <c r="AG391" i="2"/>
  <c r="AI392" i="2"/>
  <c r="AI390" i="2" l="1"/>
  <c r="AG404" i="2"/>
  <c r="AI404" i="2" s="1"/>
  <c r="AG401" i="2"/>
  <c r="AG398" i="2"/>
  <c r="AG405" i="2"/>
  <c r="AD422" i="2"/>
  <c r="AD424" i="2"/>
  <c r="AD421" i="2"/>
  <c r="AD418" i="2"/>
  <c r="AD425" i="2"/>
  <c r="P74" i="3"/>
  <c r="P75" i="3" s="1"/>
  <c r="P72" i="3"/>
  <c r="AF401" i="2"/>
  <c r="AE411" i="2"/>
  <c r="AE425" i="2" s="1"/>
  <c r="AF400" i="2"/>
  <c r="AI405" i="2"/>
  <c r="AF398" i="2"/>
  <c r="AI398" i="2" s="1"/>
  <c r="AI401" i="2"/>
  <c r="AG400" i="2"/>
  <c r="AD423" i="2"/>
  <c r="AF399" i="2"/>
  <c r="AG409" i="2"/>
  <c r="AG410" i="2" s="1"/>
  <c r="AF410" i="2"/>
  <c r="AG403" i="2"/>
  <c r="AI403" i="2" s="1"/>
  <c r="AF402" i="2"/>
  <c r="AG399" i="2"/>
  <c r="AI399" i="2" s="1"/>
  <c r="AD419" i="2"/>
  <c r="AL397" i="2"/>
  <c r="AI396" i="2"/>
  <c r="AI394" i="2"/>
  <c r="AJ393" i="2" s="1"/>
  <c r="AI397" i="2"/>
  <c r="AJ397" i="2" s="1"/>
  <c r="AG402" i="2"/>
  <c r="Q72" i="3" l="1"/>
  <c r="Q74" i="3"/>
  <c r="Q75" i="3" s="1"/>
  <c r="AE418" i="2"/>
  <c r="AE421" i="2"/>
  <c r="AE424" i="2"/>
  <c r="AF411" i="2"/>
  <c r="AF418" i="2" s="1"/>
  <c r="AF421" i="2"/>
  <c r="AE420" i="2"/>
  <c r="AG411" i="2"/>
  <c r="AI410" i="2" s="1"/>
  <c r="AG418" i="2"/>
  <c r="AI412" i="2"/>
  <c r="AE423" i="2"/>
  <c r="AE419" i="2"/>
  <c r="AI402" i="2"/>
  <c r="AI400" i="2"/>
  <c r="AE422" i="2"/>
  <c r="R74" i="3" l="1"/>
  <c r="R75" i="3" s="1"/>
  <c r="R72" i="3"/>
  <c r="AG424" i="2"/>
  <c r="AF420" i="2"/>
  <c r="AF419" i="2"/>
  <c r="AL417" i="2"/>
  <c r="AH3" i="2" s="1"/>
  <c r="AI417" i="2"/>
  <c r="AJ417" i="2" s="1"/>
  <c r="AI416" i="2"/>
  <c r="AI414" i="2"/>
  <c r="AJ413" i="2" s="1"/>
  <c r="U3" i="2"/>
  <c r="AF424" i="2"/>
  <c r="AG420" i="2"/>
  <c r="AI420" i="2" s="1"/>
  <c r="AF422" i="2"/>
  <c r="AI418" i="2"/>
  <c r="AG419" i="2"/>
  <c r="AF425" i="2"/>
  <c r="AG421" i="2"/>
  <c r="AI421" i="2" s="1"/>
  <c r="AG422" i="2"/>
  <c r="AG425" i="2"/>
  <c r="AI425" i="2" s="1"/>
  <c r="AF423" i="2"/>
  <c r="AG423" i="2"/>
  <c r="AI423" i="2" s="1"/>
  <c r="S72" i="3" l="1"/>
  <c r="S74" i="3"/>
  <c r="U4" i="2"/>
  <c r="Y4" i="2" s="1"/>
  <c r="Y3" i="2"/>
  <c r="AI422" i="2"/>
  <c r="AI419" i="2"/>
  <c r="AI424" i="2"/>
  <c r="U5" i="2" l="1"/>
  <c r="S75" i="3"/>
  <c r="S82" i="3"/>
  <c r="S85" i="3"/>
  <c r="T72" i="3"/>
  <c r="T74" i="3"/>
  <c r="AH5" i="2"/>
  <c r="W5" i="2"/>
  <c r="Y5" i="2" s="1"/>
  <c r="T75" i="3" l="1"/>
  <c r="T88" i="3" s="1"/>
  <c r="T87" i="3"/>
  <c r="V76" i="3"/>
  <c r="N92" i="3"/>
  <c r="N93" i="3"/>
  <c r="O92" i="3"/>
  <c r="P92" i="3"/>
  <c r="N95" i="3"/>
  <c r="V74" i="3"/>
  <c r="V81" i="3" s="1"/>
  <c r="S83" i="3"/>
  <c r="S84" i="3"/>
  <c r="N96" i="3" l="1"/>
  <c r="N94" i="3"/>
  <c r="V78" i="3"/>
  <c r="V80" i="3"/>
  <c r="O95" i="3"/>
  <c r="O96" i="3" s="1"/>
  <c r="O93" i="3"/>
  <c r="T89" i="3"/>
  <c r="T86" i="3"/>
  <c r="P93" i="3" l="1"/>
  <c r="P95" i="3"/>
  <c r="P96" i="3" s="1"/>
  <c r="Q93" i="3" l="1"/>
  <c r="Q95" i="3"/>
  <c r="Q96" i="3" l="1"/>
  <c r="R93" i="3"/>
  <c r="R95" i="3"/>
  <c r="R96" i="3" s="1"/>
  <c r="S95" i="3" l="1"/>
  <c r="S93" i="3"/>
  <c r="T93" i="3" l="1"/>
  <c r="T95" i="3"/>
  <c r="S96" i="3"/>
  <c r="S106" i="3"/>
  <c r="S104" i="3"/>
  <c r="S103" i="3"/>
  <c r="S105" i="3"/>
  <c r="T96" i="3" l="1"/>
  <c r="V97" i="3"/>
  <c r="O113" i="3"/>
  <c r="N116" i="3"/>
  <c r="N113" i="3"/>
  <c r="P113" i="3"/>
  <c r="N114" i="3"/>
  <c r="T110" i="3" l="1"/>
  <c r="V95" i="3"/>
  <c r="V102" i="3" s="1"/>
  <c r="T109" i="3"/>
  <c r="T107" i="3"/>
  <c r="T108" i="3"/>
  <c r="V101" i="3"/>
  <c r="V99" i="3"/>
  <c r="O114" i="3"/>
  <c r="O116" i="3"/>
  <c r="O117" i="3" s="1"/>
  <c r="N115" i="3"/>
  <c r="N117" i="3"/>
  <c r="P116" i="3" l="1"/>
  <c r="P117" i="3" s="1"/>
  <c r="P114" i="3"/>
  <c r="Q114" i="3" l="1"/>
  <c r="Q116" i="3"/>
  <c r="Q117" i="3" l="1"/>
  <c r="R116" i="3"/>
  <c r="R117" i="3" s="1"/>
  <c r="R114" i="3"/>
  <c r="S114" i="3" l="1"/>
  <c r="S116" i="3"/>
  <c r="S117" i="3" l="1"/>
  <c r="S124" i="3" s="1"/>
  <c r="S126" i="3"/>
  <c r="T116" i="3"/>
  <c r="T114" i="3"/>
  <c r="P134" i="3" l="1"/>
  <c r="N134" i="3"/>
  <c r="N137" i="3"/>
  <c r="N135" i="3"/>
  <c r="O134" i="3"/>
  <c r="T117" i="3"/>
  <c r="V116" i="3" s="1"/>
  <c r="V123" i="3" s="1"/>
  <c r="T128" i="3"/>
  <c r="T131" i="3"/>
  <c r="T129" i="3"/>
  <c r="V118" i="3"/>
  <c r="S125" i="3"/>
  <c r="S127" i="3"/>
  <c r="T130" i="3" l="1"/>
  <c r="O137" i="3"/>
  <c r="O138" i="3" s="1"/>
  <c r="O135" i="3"/>
  <c r="V122" i="3"/>
  <c r="V120" i="3"/>
  <c r="N138" i="3"/>
  <c r="N136" i="3"/>
  <c r="P135" i="3" l="1"/>
  <c r="P137" i="3"/>
  <c r="P138" i="3" s="1"/>
  <c r="Q137" i="3" l="1"/>
  <c r="Q135" i="3"/>
  <c r="R135" i="3" l="1"/>
  <c r="R137" i="3"/>
  <c r="R138" i="3" s="1"/>
  <c r="Q138" i="3"/>
  <c r="S135" i="3" l="1"/>
  <c r="S137" i="3"/>
  <c r="S138" i="3" l="1"/>
  <c r="S145" i="3"/>
  <c r="T137" i="3"/>
  <c r="T135" i="3"/>
  <c r="T138" i="3" l="1"/>
  <c r="T151" i="3" s="1"/>
  <c r="N158" i="3"/>
  <c r="N155" i="3"/>
  <c r="N156" i="3"/>
  <c r="O155" i="3"/>
  <c r="P155" i="3"/>
  <c r="V139" i="3"/>
  <c r="S147" i="3"/>
  <c r="S146" i="3"/>
  <c r="S148" i="3"/>
  <c r="N157" i="3" l="1"/>
  <c r="V141" i="3"/>
  <c r="V143" i="3"/>
  <c r="O156" i="3"/>
  <c r="O158" i="3"/>
  <c r="O159" i="3" s="1"/>
  <c r="N159" i="3"/>
  <c r="T149" i="3"/>
  <c r="T150" i="3"/>
  <c r="T152" i="3"/>
  <c r="V137" i="3"/>
  <c r="V144" i="3" s="1"/>
  <c r="P156" i="3" l="1"/>
  <c r="P158" i="3"/>
  <c r="P159" i="3" s="1"/>
  <c r="Q156" i="3" l="1"/>
  <c r="Q158" i="3"/>
  <c r="Q159" i="3" l="1"/>
  <c r="R158" i="3"/>
  <c r="R159" i="3" s="1"/>
  <c r="R156" i="3"/>
  <c r="S158" i="3" l="1"/>
  <c r="S156" i="3"/>
  <c r="T158" i="3" l="1"/>
  <c r="T156" i="3"/>
  <c r="S159" i="3"/>
  <c r="S167" i="3"/>
  <c r="S169" i="3"/>
  <c r="S166" i="3" l="1"/>
  <c r="S168" i="3"/>
  <c r="Z8" i="3"/>
  <c r="Z11" i="3"/>
  <c r="AB8" i="3"/>
  <c r="Z9" i="3"/>
  <c r="AA8" i="3"/>
  <c r="T159" i="3"/>
  <c r="V160" i="3"/>
  <c r="Z10" i="3" l="1"/>
  <c r="T173" i="3"/>
  <c r="V158" i="3"/>
  <c r="V165" i="3" s="1"/>
  <c r="T172" i="3"/>
  <c r="T170" i="3"/>
  <c r="AA9" i="3"/>
  <c r="AA11" i="3"/>
  <c r="AA12" i="3" s="1"/>
  <c r="V164" i="3"/>
  <c r="V162" i="3"/>
  <c r="T171" i="3"/>
  <c r="Z12" i="3"/>
  <c r="AB9" i="3" l="1"/>
  <c r="AB11" i="3"/>
  <c r="AB12" i="3" l="1"/>
  <c r="AC11" i="3"/>
  <c r="AC12" i="3" s="1"/>
  <c r="AC9" i="3"/>
  <c r="AD11" i="3" l="1"/>
  <c r="AD12" i="3" s="1"/>
  <c r="AD9" i="3"/>
  <c r="AE11" i="3" l="1"/>
  <c r="AE9" i="3"/>
  <c r="AF11" i="3" l="1"/>
  <c r="AF9" i="3"/>
  <c r="AE12" i="3"/>
  <c r="AE21" i="3"/>
  <c r="AE20" i="3"/>
  <c r="AE22" i="3"/>
  <c r="AE19" i="3" l="1"/>
  <c r="Z30" i="3"/>
  <c r="AB29" i="3"/>
  <c r="Z29" i="3"/>
  <c r="AA29" i="3"/>
  <c r="Z32" i="3"/>
  <c r="AF12" i="3"/>
  <c r="AF26" i="3"/>
  <c r="AH13" i="3"/>
  <c r="Z31" i="3" l="1"/>
  <c r="AF23" i="3"/>
  <c r="AH11" i="3"/>
  <c r="AH18" i="3" s="1"/>
  <c r="AF24" i="3"/>
  <c r="AF25" i="3"/>
  <c r="Z33" i="3"/>
  <c r="AA32" i="3"/>
  <c r="AA33" i="3" s="1"/>
  <c r="AA30" i="3"/>
  <c r="AH15" i="3"/>
  <c r="AH17" i="3"/>
  <c r="AB32" i="3" l="1"/>
  <c r="AB33" i="3" s="1"/>
  <c r="AB30" i="3"/>
  <c r="AC30" i="3" l="1"/>
  <c r="AC32" i="3"/>
  <c r="AC33" i="3" s="1"/>
  <c r="AD32" i="3" l="1"/>
  <c r="AD33" i="3" s="1"/>
  <c r="AD30" i="3"/>
  <c r="AE32" i="3" l="1"/>
  <c r="AE30" i="3"/>
  <c r="AF30" i="3" l="1"/>
  <c r="AF32" i="3"/>
  <c r="AE33" i="3"/>
  <c r="AE41" i="3" s="1"/>
  <c r="AE40" i="3"/>
  <c r="AE43" i="3"/>
  <c r="AE42" i="3"/>
  <c r="AF33" i="3" l="1"/>
  <c r="AH32" i="3" s="1"/>
  <c r="AH39" i="3" s="1"/>
  <c r="AH34" i="3"/>
  <c r="AA50" i="3"/>
  <c r="Z51" i="3"/>
  <c r="Z53" i="3"/>
  <c r="AB50" i="3"/>
  <c r="Z50" i="3"/>
  <c r="Z52" i="3" s="1"/>
  <c r="AH36" i="3" l="1"/>
  <c r="AH38" i="3"/>
  <c r="AF46" i="3"/>
  <c r="AA51" i="3"/>
  <c r="AA53" i="3"/>
  <c r="AA54" i="3" s="1"/>
  <c r="AF45" i="3"/>
  <c r="AF44" i="3"/>
  <c r="AF47" i="3"/>
  <c r="Z54" i="3"/>
  <c r="AB53" i="3" l="1"/>
  <c r="AB51" i="3"/>
  <c r="AC53" i="3" l="1"/>
  <c r="AC54" i="3" s="1"/>
  <c r="AC51" i="3"/>
  <c r="AB54" i="3"/>
  <c r="AD53" i="3" l="1"/>
  <c r="AD51" i="3"/>
  <c r="AE53" i="3" l="1"/>
  <c r="AE51" i="3"/>
  <c r="AD54" i="3"/>
  <c r="AF53" i="3" l="1"/>
  <c r="AF51" i="3"/>
  <c r="AE54" i="3"/>
  <c r="AE61" i="3" s="1"/>
  <c r="AE62" i="3" l="1"/>
  <c r="AE64" i="3"/>
  <c r="AE63" i="3"/>
  <c r="Z74" i="3"/>
  <c r="AB71" i="3"/>
  <c r="Z71" i="3"/>
  <c r="AA71" i="3"/>
  <c r="Z72" i="3"/>
  <c r="AF54" i="3"/>
  <c r="AH53" i="3" s="1"/>
  <c r="AH60" i="3" s="1"/>
  <c r="AF66" i="3"/>
  <c r="AH55" i="3"/>
  <c r="Z73" i="3" l="1"/>
  <c r="AA74" i="3"/>
  <c r="AA75" i="3" s="1"/>
  <c r="AA72" i="3"/>
  <c r="Z75" i="3"/>
  <c r="AF67" i="3"/>
  <c r="AH59" i="3"/>
  <c r="AH57" i="3"/>
  <c r="AF68" i="3"/>
  <c r="AF65" i="3"/>
  <c r="AB74" i="3" l="1"/>
  <c r="AB72" i="3"/>
  <c r="AC72" i="3" l="1"/>
  <c r="AC74" i="3"/>
  <c r="AC75" i="3" s="1"/>
  <c r="AB75" i="3"/>
  <c r="AD72" i="3" l="1"/>
  <c r="AD74" i="3"/>
  <c r="AD75" i="3" l="1"/>
  <c r="AE74" i="3"/>
  <c r="AE72" i="3"/>
  <c r="AF74" i="3" l="1"/>
  <c r="AF72" i="3"/>
  <c r="AE75" i="3"/>
  <c r="AE85" i="3" s="1"/>
  <c r="AE83" i="3"/>
  <c r="AE82" i="3" l="1"/>
  <c r="AE84" i="3"/>
  <c r="AA92" i="3"/>
  <c r="Z93" i="3"/>
  <c r="Z92" i="3"/>
  <c r="Z94" i="3" s="1"/>
  <c r="Z95" i="3"/>
  <c r="AB92" i="3"/>
  <c r="AF75" i="3"/>
  <c r="AH74" i="3" s="1"/>
  <c r="AH81" i="3" s="1"/>
  <c r="AH76" i="3"/>
  <c r="AF89" i="3" l="1"/>
  <c r="Z96" i="3"/>
  <c r="AA95" i="3"/>
  <c r="AA96" i="3" s="1"/>
  <c r="AA93" i="3"/>
  <c r="AF88" i="3"/>
  <c r="AF86" i="3"/>
  <c r="AH80" i="3"/>
  <c r="AH78" i="3"/>
  <c r="AF87" i="3"/>
  <c r="AB95" i="3" l="1"/>
  <c r="AB96" i="3" s="1"/>
  <c r="AB93" i="3"/>
  <c r="AC93" i="3" l="1"/>
  <c r="AC95" i="3"/>
  <c r="AC96" i="3" l="1"/>
  <c r="AD93" i="3"/>
  <c r="AD95" i="3"/>
  <c r="AD96" i="3" s="1"/>
  <c r="AE95" i="3" l="1"/>
  <c r="AE93" i="3"/>
  <c r="AF93" i="3" l="1"/>
  <c r="AF95" i="3"/>
  <c r="AE96" i="3"/>
  <c r="AE104" i="3"/>
  <c r="AE106" i="3"/>
  <c r="AE103" i="3" l="1"/>
  <c r="AE105" i="3"/>
  <c r="AF96" i="3"/>
  <c r="AH95" i="3" s="1"/>
  <c r="AH102" i="3" s="1"/>
  <c r="AH97" i="3"/>
  <c r="Z114" i="3"/>
  <c r="AB113" i="3"/>
  <c r="Z113" i="3"/>
  <c r="Z116" i="3"/>
  <c r="AA113" i="3"/>
  <c r="Z115" i="3" l="1"/>
  <c r="AA114" i="3"/>
  <c r="AA116" i="3"/>
  <c r="AA117" i="3" s="1"/>
  <c r="AH101" i="3"/>
  <c r="AH99" i="3"/>
  <c r="AF108" i="3"/>
  <c r="AF109" i="3"/>
  <c r="AF110" i="3"/>
  <c r="Z117" i="3"/>
  <c r="AF107" i="3"/>
  <c r="AB116" i="3" l="1"/>
  <c r="AB114" i="3"/>
  <c r="AB117" i="3" l="1"/>
  <c r="AC114" i="3"/>
  <c r="AC116" i="3"/>
  <c r="AC117" i="3" s="1"/>
  <c r="AD116" i="3" l="1"/>
  <c r="AD117" i="3" s="1"/>
  <c r="AD114" i="3"/>
  <c r="AE116" i="3" l="1"/>
  <c r="AE114" i="3"/>
  <c r="AF116" i="3" l="1"/>
  <c r="AF114" i="3"/>
  <c r="AE117" i="3"/>
  <c r="AE126" i="3" l="1"/>
  <c r="AE124" i="3"/>
  <c r="AE125" i="3"/>
  <c r="AE127" i="3"/>
  <c r="Z137" i="3"/>
  <c r="Z134" i="3"/>
  <c r="Z135" i="3"/>
  <c r="AB134" i="3"/>
  <c r="AA134" i="3"/>
  <c r="AF117" i="3"/>
  <c r="AH116" i="3" s="1"/>
  <c r="AH123" i="3" s="1"/>
  <c r="AH118" i="3"/>
  <c r="Z136" i="3" l="1"/>
  <c r="AA137" i="3"/>
  <c r="AA138" i="3" s="1"/>
  <c r="AA135" i="3"/>
  <c r="Z138" i="3"/>
  <c r="AF129" i="3"/>
  <c r="AH122" i="3"/>
  <c r="AH120" i="3"/>
  <c r="AF131" i="3"/>
  <c r="AF130" i="3"/>
  <c r="AF128" i="3"/>
  <c r="AB135" i="3" l="1"/>
  <c r="AB137" i="3"/>
  <c r="AB138" i="3" l="1"/>
  <c r="AC137" i="3"/>
  <c r="AC138" i="3" s="1"/>
  <c r="AC135" i="3"/>
  <c r="AD137" i="3" l="1"/>
  <c r="AD138" i="3" s="1"/>
  <c r="AD135" i="3"/>
  <c r="AE137" i="3" l="1"/>
  <c r="AE135" i="3"/>
  <c r="AF135" i="3" l="1"/>
  <c r="AF137" i="3"/>
  <c r="AE138" i="3"/>
  <c r="AE147" i="3"/>
  <c r="AE145" i="3"/>
  <c r="AE148" i="3"/>
  <c r="AE146" i="3"/>
  <c r="AH139" i="3"/>
  <c r="AH141" i="3" l="1"/>
  <c r="AH143" i="3"/>
  <c r="AF138" i="3"/>
  <c r="Z158" i="3"/>
  <c r="Z156" i="3"/>
  <c r="AB155" i="3"/>
  <c r="AA155" i="3"/>
  <c r="Z155" i="3"/>
  <c r="Z157" i="3" s="1"/>
  <c r="AF149" i="3" l="1"/>
  <c r="AH137" i="3"/>
  <c r="AH144" i="3" s="1"/>
  <c r="AF150" i="3"/>
  <c r="AF152" i="3"/>
  <c r="AF151" i="3"/>
  <c r="AA158" i="3"/>
  <c r="AA159" i="3" s="1"/>
  <c r="AA156" i="3"/>
  <c r="Z159" i="3"/>
  <c r="AB158" i="3" l="1"/>
  <c r="AB156" i="3"/>
  <c r="AC156" i="3" l="1"/>
  <c r="AC158" i="3"/>
  <c r="AC159" i="3" s="1"/>
  <c r="AB159" i="3"/>
  <c r="AD158" i="3" l="1"/>
  <c r="AD156" i="3"/>
  <c r="AE158" i="3" l="1"/>
  <c r="AE156" i="3"/>
  <c r="AD159" i="3"/>
  <c r="AF156" i="3" l="1"/>
  <c r="AF158" i="3"/>
  <c r="AE159" i="3"/>
  <c r="AE166" i="3" s="1"/>
  <c r="AE169" i="3" l="1"/>
  <c r="AE168" i="3"/>
  <c r="AF159" i="3"/>
  <c r="AH158" i="3" s="1"/>
  <c r="AH165" i="3" s="1"/>
  <c r="AH160" i="3"/>
  <c r="AE167" i="3"/>
  <c r="AK9" i="3"/>
  <c r="AK11" i="3"/>
  <c r="AM8" i="3"/>
  <c r="AK8" i="3"/>
  <c r="AL8" i="3"/>
  <c r="AL9" i="3" l="1"/>
  <c r="AL11" i="3"/>
  <c r="AL12" i="3" s="1"/>
  <c r="AF171" i="3"/>
  <c r="AH164" i="3"/>
  <c r="AH162" i="3"/>
  <c r="AF173" i="3"/>
  <c r="AF172" i="3"/>
  <c r="AF170" i="3"/>
  <c r="AK12" i="3"/>
  <c r="AK10" i="3"/>
  <c r="AM9" i="3" l="1"/>
  <c r="AM11" i="3"/>
  <c r="AM12" i="3" s="1"/>
  <c r="AN9" i="3" l="1"/>
  <c r="AN11" i="3"/>
  <c r="AN12" i="3" s="1"/>
  <c r="AO11" i="3" l="1"/>
  <c r="AO12" i="3" s="1"/>
  <c r="AO9" i="3"/>
  <c r="AP11" i="3" l="1"/>
  <c r="AP9" i="3"/>
  <c r="AQ9" i="3" l="1"/>
  <c r="AQ11" i="3"/>
  <c r="AP12" i="3"/>
  <c r="AP22" i="3"/>
  <c r="AP19" i="3"/>
  <c r="AP21" i="3"/>
  <c r="AP20" i="3"/>
  <c r="AQ12" i="3" l="1"/>
  <c r="AS11" i="3" s="1"/>
  <c r="AS18" i="3" s="1"/>
  <c r="AQ25" i="3"/>
  <c r="AQ23" i="3"/>
  <c r="AS13" i="3"/>
  <c r="AK32" i="3"/>
  <c r="AK30" i="3"/>
  <c r="AM29" i="3"/>
  <c r="AL29" i="3"/>
  <c r="AK29" i="3"/>
  <c r="AK31" i="3" s="1"/>
  <c r="AL32" i="3" l="1"/>
  <c r="AL33" i="3" s="1"/>
  <c r="AL30" i="3"/>
  <c r="AK33" i="3"/>
  <c r="AS17" i="3"/>
  <c r="AS15" i="3"/>
  <c r="AQ24" i="3"/>
  <c r="AQ26" i="3"/>
  <c r="AM30" i="3" l="1"/>
  <c r="AM32" i="3"/>
  <c r="AM33" i="3" l="1"/>
  <c r="AN30" i="3"/>
  <c r="AN32" i="3"/>
  <c r="AN33" i="3" s="1"/>
  <c r="AO32" i="3" l="1"/>
  <c r="AO33" i="3" s="1"/>
  <c r="AO30" i="3"/>
  <c r="AP30" i="3" l="1"/>
  <c r="AP32" i="3"/>
  <c r="AP33" i="3" l="1"/>
  <c r="AP42" i="3"/>
  <c r="AP43" i="3"/>
  <c r="AP41" i="3"/>
  <c r="AQ32" i="3"/>
  <c r="AQ30" i="3"/>
  <c r="AQ33" i="3" l="1"/>
  <c r="AQ46" i="3" s="1"/>
  <c r="AS34" i="3"/>
  <c r="AL50" i="3"/>
  <c r="AM50" i="3"/>
  <c r="AK51" i="3"/>
  <c r="AK50" i="3"/>
  <c r="AK52" i="3" s="1"/>
  <c r="AK53" i="3"/>
  <c r="AS32" i="3"/>
  <c r="AS39" i="3" s="1"/>
  <c r="AP40" i="3"/>
  <c r="AL53" i="3" l="1"/>
  <c r="AL54" i="3" s="1"/>
  <c r="AL51" i="3"/>
  <c r="AS38" i="3"/>
  <c r="AS36" i="3"/>
  <c r="AQ47" i="3"/>
  <c r="AQ45" i="3"/>
  <c r="AQ44" i="3"/>
  <c r="AK54" i="3"/>
  <c r="AM51" i="3" l="1"/>
  <c r="AM53" i="3"/>
  <c r="AM54" i="3" l="1"/>
  <c r="AN51" i="3"/>
  <c r="AN53" i="3"/>
  <c r="AN54" i="3" s="1"/>
  <c r="AO51" i="3" l="1"/>
  <c r="AO53" i="3"/>
  <c r="AO54" i="3" s="1"/>
  <c r="AP53" i="3" l="1"/>
  <c r="AP51" i="3"/>
  <c r="AQ51" i="3" l="1"/>
  <c r="AQ53" i="3"/>
  <c r="AP54" i="3"/>
  <c r="AP62" i="3" l="1"/>
  <c r="AP63" i="3"/>
  <c r="AP61" i="3"/>
  <c r="AP64" i="3"/>
  <c r="AQ54" i="3"/>
  <c r="AS53" i="3" s="1"/>
  <c r="AS60" i="3" s="1"/>
  <c r="AS55" i="3"/>
  <c r="AK71" i="3"/>
  <c r="AL71" i="3"/>
  <c r="AK72" i="3"/>
  <c r="AM71" i="3"/>
  <c r="AK74" i="3"/>
  <c r="AK73" i="3" l="1"/>
  <c r="AQ66" i="3"/>
  <c r="AS57" i="3"/>
  <c r="AS59" i="3"/>
  <c r="AQ67" i="3"/>
  <c r="AQ65" i="3"/>
  <c r="AQ68" i="3"/>
  <c r="AK75" i="3"/>
  <c r="AL72" i="3"/>
  <c r="AL74" i="3"/>
  <c r="AL75" i="3" s="1"/>
  <c r="AM74" i="3" l="1"/>
  <c r="AM75" i="3" s="1"/>
  <c r="AM72" i="3"/>
  <c r="AN74" i="3" l="1"/>
  <c r="AN72" i="3"/>
  <c r="AO72" i="3" l="1"/>
  <c r="AO74" i="3"/>
  <c r="AO75" i="3" s="1"/>
  <c r="AN75" i="3"/>
  <c r="AP72" i="3" l="1"/>
  <c r="AP74" i="3"/>
  <c r="AP75" i="3" l="1"/>
  <c r="AP83" i="3"/>
  <c r="AQ74" i="3"/>
  <c r="AQ72" i="3"/>
  <c r="AS76" i="3"/>
  <c r="AS80" i="3" l="1"/>
  <c r="AS78" i="3"/>
  <c r="AM92" i="3"/>
  <c r="AK93" i="3"/>
  <c r="AK92" i="3"/>
  <c r="AK95" i="3"/>
  <c r="AL92" i="3"/>
  <c r="AQ75" i="3"/>
  <c r="AS74" i="3" s="1"/>
  <c r="AS81" i="3" s="1"/>
  <c r="AQ87" i="3"/>
  <c r="AP85" i="3"/>
  <c r="AP84" i="3"/>
  <c r="AP82" i="3"/>
  <c r="AQ88" i="3" l="1"/>
  <c r="AK96" i="3"/>
  <c r="AK94" i="3"/>
  <c r="AL95" i="3"/>
  <c r="AL96" i="3" s="1"/>
  <c r="AL93" i="3"/>
  <c r="AQ89" i="3"/>
  <c r="AQ86" i="3"/>
  <c r="AM95" i="3" l="1"/>
  <c r="AM96" i="3" s="1"/>
  <c r="AM93" i="3"/>
  <c r="AN95" i="3" l="1"/>
  <c r="AN93" i="3"/>
  <c r="AO93" i="3" l="1"/>
  <c r="AO95" i="3"/>
  <c r="AO96" i="3" s="1"/>
  <c r="AN96" i="3"/>
  <c r="AP95" i="3" l="1"/>
  <c r="AP93" i="3"/>
  <c r="AQ95" i="3" l="1"/>
  <c r="AQ93" i="3"/>
  <c r="AP96" i="3"/>
  <c r="AP106" i="3"/>
  <c r="AP104" i="3"/>
  <c r="AP105" i="3"/>
  <c r="AP103" i="3"/>
  <c r="AK116" i="3" l="1"/>
  <c r="AK113" i="3"/>
  <c r="AL113" i="3"/>
  <c r="AK114" i="3"/>
  <c r="AM113" i="3"/>
  <c r="AQ96" i="3"/>
  <c r="AS95" i="3" s="1"/>
  <c r="AS102" i="3" s="1"/>
  <c r="AQ109" i="3"/>
  <c r="AQ107" i="3"/>
  <c r="AS97" i="3"/>
  <c r="AQ108" i="3" l="1"/>
  <c r="AL114" i="3"/>
  <c r="AL116" i="3"/>
  <c r="AL117" i="3" s="1"/>
  <c r="AS101" i="3"/>
  <c r="AS99" i="3"/>
  <c r="AK115" i="3"/>
  <c r="AQ110" i="3"/>
  <c r="AK117" i="3"/>
  <c r="AM116" i="3" l="1"/>
  <c r="AM114" i="3"/>
  <c r="AN114" i="3" l="1"/>
  <c r="AN116" i="3"/>
  <c r="AN117" i="3" s="1"/>
  <c r="AM117" i="3"/>
  <c r="AO114" i="3" l="1"/>
  <c r="AO116" i="3"/>
  <c r="AO117" i="3" l="1"/>
  <c r="AP114" i="3"/>
  <c r="AP116" i="3"/>
  <c r="AQ116" i="3" l="1"/>
  <c r="AQ114" i="3"/>
  <c r="AP117" i="3"/>
  <c r="AP125" i="3" s="1"/>
  <c r="AP124" i="3" l="1"/>
  <c r="AP127" i="3"/>
  <c r="AP126" i="3"/>
  <c r="AK135" i="3"/>
  <c r="AM134" i="3"/>
  <c r="AL134" i="3"/>
  <c r="AK134" i="3"/>
  <c r="AK136" i="3" s="1"/>
  <c r="AK137" i="3"/>
  <c r="AQ117" i="3"/>
  <c r="AS116" i="3" s="1"/>
  <c r="AS123" i="3" s="1"/>
  <c r="AQ129" i="3"/>
  <c r="AS118" i="3"/>
  <c r="AQ128" i="3" l="1"/>
  <c r="AK138" i="3"/>
  <c r="AL135" i="3"/>
  <c r="AL137" i="3"/>
  <c r="AL138" i="3" s="1"/>
  <c r="AQ130" i="3"/>
  <c r="AS120" i="3"/>
  <c r="AS122" i="3"/>
  <c r="AQ131" i="3"/>
  <c r="AM135" i="3" l="1"/>
  <c r="AM137" i="3"/>
  <c r="AM138" i="3" s="1"/>
  <c r="AN137" i="3" l="1"/>
  <c r="AN135" i="3"/>
  <c r="AO137" i="3" l="1"/>
  <c r="AO138" i="3" s="1"/>
  <c r="AO135" i="3"/>
  <c r="AN138" i="3"/>
  <c r="AP137" i="3" l="1"/>
  <c r="AP135" i="3"/>
  <c r="AQ135" i="3" l="1"/>
  <c r="AQ137" i="3"/>
  <c r="AP138" i="3"/>
  <c r="AP147" i="3" l="1"/>
  <c r="AP148" i="3"/>
  <c r="AP145" i="3"/>
  <c r="AP146" i="3"/>
  <c r="AQ138" i="3"/>
  <c r="AS137" i="3" s="1"/>
  <c r="AS144" i="3" s="1"/>
  <c r="AS139" i="3"/>
  <c r="AM155" i="3"/>
  <c r="AL155" i="3"/>
  <c r="AK158" i="3"/>
  <c r="AK156" i="3"/>
  <c r="AK155" i="3"/>
  <c r="AK157" i="3" s="1"/>
  <c r="AQ150" i="3" l="1"/>
  <c r="AS143" i="3"/>
  <c r="AS141" i="3"/>
  <c r="AQ152" i="3"/>
  <c r="AQ151" i="3"/>
  <c r="AQ149" i="3"/>
  <c r="AL158" i="3"/>
  <c r="AL159" i="3" s="1"/>
  <c r="AL156" i="3"/>
  <c r="AK159" i="3"/>
  <c r="AM158" i="3" l="1"/>
  <c r="AM156" i="3"/>
  <c r="AN156" i="3" l="1"/>
  <c r="AN158" i="3"/>
  <c r="AN159" i="3" s="1"/>
  <c r="AM159" i="3"/>
  <c r="AO158" i="3" l="1"/>
  <c r="AO156" i="3"/>
  <c r="AP158" i="3" l="1"/>
  <c r="AP156" i="3"/>
  <c r="AO159" i="3"/>
  <c r="AQ158" i="3" l="1"/>
  <c r="AQ156" i="3"/>
  <c r="AP159" i="3"/>
  <c r="AP167" i="3" s="1"/>
  <c r="AP166" i="3" l="1"/>
  <c r="AP168" i="3"/>
  <c r="AX8" i="3"/>
  <c r="AY8" i="3"/>
  <c r="AW8" i="3"/>
  <c r="AW10" i="3" s="1"/>
  <c r="AW9" i="3"/>
  <c r="AW11" i="3"/>
  <c r="AP169" i="3"/>
  <c r="AQ159" i="3"/>
  <c r="AS158" i="3" s="1"/>
  <c r="AS165" i="3" s="1"/>
  <c r="AS160" i="3"/>
  <c r="AQ173" i="3" l="1"/>
  <c r="AQ170" i="3"/>
  <c r="AX11" i="3"/>
  <c r="AX12" i="3" s="1"/>
  <c r="AX9" i="3"/>
  <c r="AQ171" i="3"/>
  <c r="AW12" i="3"/>
  <c r="AS164" i="3"/>
  <c r="AS162" i="3"/>
  <c r="AQ172" i="3"/>
  <c r="AY11" i="3" l="1"/>
  <c r="AY9" i="3"/>
  <c r="AZ9" i="3" l="1"/>
  <c r="AZ11" i="3"/>
  <c r="AZ12" i="3" s="1"/>
  <c r="AY12" i="3"/>
  <c r="BA11" i="3" l="1"/>
  <c r="BA9" i="3"/>
  <c r="BB9" i="3" l="1"/>
  <c r="BB11" i="3"/>
  <c r="BA12" i="3"/>
  <c r="BB12" i="3" l="1"/>
  <c r="BB22" i="3" s="1"/>
  <c r="BC9" i="3"/>
  <c r="BC11" i="3"/>
  <c r="BC12" i="3" l="1"/>
  <c r="BE11" i="3" s="1"/>
  <c r="BE18" i="3" s="1"/>
  <c r="BE13" i="3"/>
  <c r="AW32" i="3"/>
  <c r="AW29" i="3"/>
  <c r="AX29" i="3"/>
  <c r="AW30" i="3"/>
  <c r="AY29" i="3"/>
  <c r="BB21" i="3"/>
  <c r="BB20" i="3"/>
  <c r="BB19" i="3"/>
  <c r="AW31" i="3" l="1"/>
  <c r="AX32" i="3"/>
  <c r="AX33" i="3" s="1"/>
  <c r="AX30" i="3"/>
  <c r="AW33" i="3"/>
  <c r="BE15" i="3"/>
  <c r="BE17" i="3"/>
  <c r="BC24" i="3"/>
  <c r="BC26" i="3"/>
  <c r="BC23" i="3"/>
  <c r="BC25" i="3"/>
  <c r="AY30" i="3" l="1"/>
  <c r="AY32" i="3"/>
  <c r="AY33" i="3" l="1"/>
  <c r="AZ32" i="3"/>
  <c r="AZ33" i="3" s="1"/>
  <c r="AZ30" i="3"/>
  <c r="BA32" i="3" l="1"/>
  <c r="BA33" i="3" s="1"/>
  <c r="BA30" i="3"/>
  <c r="BB32" i="3" l="1"/>
  <c r="BB30" i="3"/>
  <c r="BC32" i="3" l="1"/>
  <c r="BC30" i="3"/>
  <c r="BB33" i="3"/>
  <c r="BB43" i="3" s="1"/>
  <c r="BB42" i="3"/>
  <c r="BB41" i="3"/>
  <c r="AW53" i="3" l="1"/>
  <c r="AW51" i="3"/>
  <c r="AX50" i="3"/>
  <c r="AY50" i="3"/>
  <c r="AW50" i="3"/>
  <c r="AW52" i="3" s="1"/>
  <c r="BB40" i="3"/>
  <c r="BC33" i="3"/>
  <c r="BE34" i="3"/>
  <c r="BC44" i="3" l="1"/>
  <c r="BE32" i="3"/>
  <c r="BE39" i="3" s="1"/>
  <c r="BE38" i="3"/>
  <c r="BE36" i="3"/>
  <c r="BC47" i="3"/>
  <c r="BC45" i="3"/>
  <c r="BC46" i="3"/>
  <c r="AX53" i="3"/>
  <c r="AX54" i="3" s="1"/>
  <c r="AX51" i="3"/>
  <c r="AW54" i="3"/>
  <c r="AY53" i="3" l="1"/>
  <c r="AY51" i="3"/>
  <c r="AZ53" i="3" l="1"/>
  <c r="AZ54" i="3" s="1"/>
  <c r="AZ51" i="3"/>
  <c r="AY54" i="3"/>
  <c r="BA53" i="3" l="1"/>
  <c r="BA51" i="3"/>
  <c r="BB53" i="3" l="1"/>
  <c r="BB51" i="3"/>
  <c r="BA54" i="3"/>
  <c r="BC53" i="3" l="1"/>
  <c r="BC51" i="3"/>
  <c r="BB54" i="3"/>
  <c r="BB63" i="3" s="1"/>
  <c r="BB62" i="3" l="1"/>
  <c r="BB64" i="3"/>
  <c r="AW71" i="3"/>
  <c r="AY71" i="3"/>
  <c r="AX71" i="3"/>
  <c r="AW72" i="3"/>
  <c r="AW74" i="3"/>
  <c r="BB61" i="3"/>
  <c r="BC54" i="3"/>
  <c r="BE53" i="3" s="1"/>
  <c r="BE60" i="3" s="1"/>
  <c r="BE55" i="3"/>
  <c r="AW73" i="3" l="1"/>
  <c r="AW75" i="3"/>
  <c r="BC65" i="3"/>
  <c r="BC66" i="3"/>
  <c r="AX72" i="3"/>
  <c r="AX74" i="3"/>
  <c r="AX75" i="3" s="1"/>
  <c r="BC68" i="3"/>
  <c r="BE59" i="3"/>
  <c r="BE57" i="3"/>
  <c r="BC67" i="3"/>
  <c r="AY74" i="3" l="1"/>
  <c r="AY75" i="3" s="1"/>
  <c r="AY72" i="3"/>
  <c r="AZ74" i="3" l="1"/>
  <c r="AZ75" i="3" s="1"/>
  <c r="AZ72" i="3"/>
  <c r="BA74" i="3" l="1"/>
  <c r="BA75" i="3" s="1"/>
  <c r="BA72" i="3"/>
  <c r="BB72" i="3" l="1"/>
  <c r="BB74" i="3"/>
  <c r="BB75" i="3" l="1"/>
  <c r="BB85" i="3"/>
  <c r="BC72" i="3"/>
  <c r="BC74" i="3"/>
  <c r="BC75" i="3" l="1"/>
  <c r="BC87" i="3" s="1"/>
  <c r="BE76" i="3"/>
  <c r="AW92" i="3"/>
  <c r="AY92" i="3"/>
  <c r="AW93" i="3"/>
  <c r="AX92" i="3"/>
  <c r="AW95" i="3"/>
  <c r="BE74" i="3"/>
  <c r="BE81" i="3" s="1"/>
  <c r="BB82" i="3"/>
  <c r="BB84" i="3"/>
  <c r="BB83" i="3"/>
  <c r="AW96" i="3" l="1"/>
  <c r="BE78" i="3"/>
  <c r="BE80" i="3"/>
  <c r="AX93" i="3"/>
  <c r="AX95" i="3"/>
  <c r="AX96" i="3" s="1"/>
  <c r="AW94" i="3"/>
  <c r="BC88" i="3"/>
  <c r="BC89" i="3"/>
  <c r="BC86" i="3"/>
  <c r="AY93" i="3" l="1"/>
  <c r="AY95" i="3"/>
  <c r="AY96" i="3" s="1"/>
  <c r="AZ95" i="3" l="1"/>
  <c r="AZ93" i="3"/>
  <c r="BA93" i="3" l="1"/>
  <c r="BA95" i="3"/>
  <c r="BA96" i="3" s="1"/>
  <c r="AZ96" i="3"/>
  <c r="BB95" i="3" l="1"/>
  <c r="BB93" i="3"/>
  <c r="BC95" i="3" l="1"/>
  <c r="BC93" i="3"/>
  <c r="BB96" i="3"/>
  <c r="BB104" i="3"/>
  <c r="BB105" i="3"/>
  <c r="BB106" i="3"/>
  <c r="BE97" i="3"/>
  <c r="BE99" i="3" l="1"/>
  <c r="BE101" i="3"/>
  <c r="BB103" i="3"/>
  <c r="AW116" i="3"/>
  <c r="AY113" i="3"/>
  <c r="AW113" i="3"/>
  <c r="AW114" i="3"/>
  <c r="AX113" i="3"/>
  <c r="BC96" i="3"/>
  <c r="BC108" i="3" l="1"/>
  <c r="BE95" i="3"/>
  <c r="BE102" i="3" s="1"/>
  <c r="BC109" i="3"/>
  <c r="BC107" i="3"/>
  <c r="BC110" i="3"/>
  <c r="AX116" i="3"/>
  <c r="AX117" i="3" s="1"/>
  <c r="AX114" i="3"/>
  <c r="AW115" i="3"/>
  <c r="AW117" i="3"/>
  <c r="AY116" i="3" l="1"/>
  <c r="AY114" i="3"/>
  <c r="AZ116" i="3" l="1"/>
  <c r="AZ117" i="3" s="1"/>
  <c r="AZ114" i="3"/>
  <c r="AY117" i="3"/>
  <c r="BA116" i="3" l="1"/>
  <c r="BA114" i="3"/>
  <c r="BB114" i="3" l="1"/>
  <c r="BB116" i="3"/>
  <c r="BA117" i="3"/>
  <c r="BB117" i="3" l="1"/>
  <c r="BB127" i="3" s="1"/>
  <c r="BC116" i="3"/>
  <c r="BC114" i="3"/>
  <c r="BC117" i="3" l="1"/>
  <c r="BE116" i="3" s="1"/>
  <c r="BE123" i="3" s="1"/>
  <c r="BC130" i="3"/>
  <c r="BC131" i="3"/>
  <c r="BC129" i="3"/>
  <c r="BC128" i="3"/>
  <c r="BE118" i="3"/>
  <c r="BB126" i="3"/>
  <c r="AW137" i="3"/>
  <c r="AY134" i="3"/>
  <c r="AX134" i="3"/>
  <c r="AW135" i="3"/>
  <c r="AW134" i="3"/>
  <c r="AW136" i="3" s="1"/>
  <c r="BB124" i="3"/>
  <c r="BB125" i="3"/>
  <c r="AX137" i="3" l="1"/>
  <c r="AX138" i="3" s="1"/>
  <c r="AX135" i="3"/>
  <c r="AW138" i="3"/>
  <c r="BE122" i="3"/>
  <c r="BE120" i="3"/>
  <c r="AY135" i="3" l="1"/>
  <c r="AY137" i="3"/>
  <c r="AY138" i="3" l="1"/>
  <c r="AZ137" i="3"/>
  <c r="AZ138" i="3" s="1"/>
  <c r="AZ135" i="3"/>
  <c r="BA135" i="3" l="1"/>
  <c r="BA137" i="3"/>
  <c r="BA138" i="3" s="1"/>
  <c r="BB135" i="3" l="1"/>
  <c r="BB137" i="3"/>
  <c r="BB138" i="3" l="1"/>
  <c r="BB148" i="3"/>
  <c r="BC137" i="3"/>
  <c r="BC135" i="3"/>
  <c r="BC138" i="3" l="1"/>
  <c r="BC151" i="3" s="1"/>
  <c r="AW158" i="3"/>
  <c r="AY155" i="3"/>
  <c r="AW155" i="3"/>
  <c r="AW156" i="3"/>
  <c r="AX155" i="3"/>
  <c r="BE139" i="3"/>
  <c r="BE137" i="3"/>
  <c r="BE144" i="3" s="1"/>
  <c r="BB146" i="3"/>
  <c r="BB145" i="3"/>
  <c r="BB147" i="3"/>
  <c r="AW157" i="3" l="1"/>
  <c r="AW159" i="3"/>
  <c r="BC152" i="3"/>
  <c r="BC150" i="3"/>
  <c r="BC149" i="3"/>
  <c r="BE143" i="3"/>
  <c r="BE141" i="3"/>
  <c r="AX156" i="3"/>
  <c r="AX158" i="3"/>
  <c r="AX159" i="3" s="1"/>
  <c r="AY156" i="3" l="1"/>
  <c r="AY158" i="3"/>
  <c r="AY159" i="3" s="1"/>
  <c r="AZ158" i="3" l="1"/>
  <c r="AZ159" i="3" s="1"/>
  <c r="AZ156" i="3"/>
  <c r="BA156" i="3" l="1"/>
  <c r="BA158" i="3"/>
  <c r="BA159" i="3" s="1"/>
  <c r="BB158" i="3" l="1"/>
  <c r="BB156" i="3"/>
  <c r="BC158" i="3" l="1"/>
  <c r="BC156" i="3"/>
  <c r="BB159" i="3"/>
  <c r="BB167" i="3"/>
  <c r="BB169" i="3" l="1"/>
  <c r="BB166" i="3"/>
  <c r="BB168" i="3"/>
  <c r="BH8" i="3"/>
  <c r="BI8" i="3"/>
  <c r="BH9" i="3"/>
  <c r="BJ8" i="3"/>
  <c r="BH11" i="3"/>
  <c r="BC159" i="3"/>
  <c r="BE158" i="3" s="1"/>
  <c r="BE165" i="3" s="1"/>
  <c r="BE160" i="3"/>
  <c r="BC173" i="3" l="1"/>
  <c r="BH12" i="3"/>
  <c r="BI9" i="3"/>
  <c r="BI11" i="3"/>
  <c r="BI12" i="3" s="1"/>
  <c r="BC171" i="3"/>
  <c r="BH10" i="3"/>
  <c r="BE162" i="3"/>
  <c r="BE164" i="3"/>
  <c r="BC172" i="3"/>
  <c r="BC170" i="3"/>
  <c r="BJ11" i="3" l="1"/>
  <c r="BJ12" i="3" s="1"/>
  <c r="BJ9" i="3"/>
  <c r="BK11" i="3" l="1"/>
  <c r="BK9" i="3"/>
  <c r="BL11" i="3" l="1"/>
  <c r="BL12" i="3" s="1"/>
  <c r="BL9" i="3"/>
  <c r="BK12" i="3"/>
  <c r="BM11" i="3" l="1"/>
  <c r="BM9" i="3"/>
  <c r="BN11" i="3" l="1"/>
  <c r="BN9" i="3"/>
  <c r="BM12" i="3"/>
  <c r="BM19" i="3"/>
  <c r="BU19" i="3" s="1"/>
  <c r="BM21" i="3"/>
  <c r="BU21" i="3" s="1"/>
  <c r="BM20" i="3"/>
  <c r="BU20" i="3" s="1"/>
  <c r="BM22" i="3" l="1"/>
  <c r="BU22" i="3" s="1"/>
  <c r="BH30" i="3"/>
  <c r="BJ29" i="3"/>
  <c r="BH29" i="3"/>
  <c r="BH32" i="3"/>
  <c r="BI29" i="3"/>
  <c r="BN12" i="3"/>
  <c r="BN26" i="3" s="1"/>
  <c r="BU26" i="3" s="1"/>
  <c r="BP13" i="3"/>
  <c r="BH33" i="3" l="1"/>
  <c r="BI30" i="3"/>
  <c r="BI32" i="3"/>
  <c r="BI33" i="3" s="1"/>
  <c r="BH31" i="3"/>
  <c r="BP17" i="3"/>
  <c r="BP15" i="3"/>
  <c r="BN24" i="3"/>
  <c r="BU24" i="3" s="1"/>
  <c r="BN23" i="3"/>
  <c r="BU23" i="3" s="1"/>
  <c r="BP11" i="3"/>
  <c r="BP18" i="3" s="1"/>
  <c r="BV18" i="3" s="1"/>
  <c r="BN25" i="3"/>
  <c r="BU25" i="3" s="1"/>
  <c r="BJ30" i="3" l="1"/>
  <c r="BJ32" i="3"/>
  <c r="BJ33" i="3" s="1"/>
  <c r="BK30" i="3" l="1"/>
  <c r="BK32" i="3"/>
  <c r="BK33" i="3" s="1"/>
  <c r="BL32" i="3" l="1"/>
  <c r="BL33" i="3" s="1"/>
  <c r="BL30" i="3"/>
  <c r="BM30" i="3" l="1"/>
  <c r="BM32" i="3"/>
  <c r="BM33" i="3" l="1"/>
  <c r="BM42" i="3" s="1"/>
  <c r="BU42" i="3" s="1"/>
  <c r="BM41" i="3"/>
  <c r="BU41" i="3" s="1"/>
  <c r="BM40" i="3"/>
  <c r="BU40" i="3" s="1"/>
  <c r="BN32" i="3"/>
  <c r="BN30" i="3"/>
  <c r="BH50" i="3" l="1"/>
  <c r="BI50" i="3"/>
  <c r="BJ50" i="3"/>
  <c r="BH53" i="3"/>
  <c r="BH51" i="3"/>
  <c r="BN33" i="3"/>
  <c r="BP32" i="3" s="1"/>
  <c r="BP39" i="3" s="1"/>
  <c r="BV39" i="3" s="1"/>
  <c r="BP34" i="3"/>
  <c r="BM43" i="3"/>
  <c r="BU43" i="3" s="1"/>
  <c r="BN45" i="3" l="1"/>
  <c r="BU45" i="3" s="1"/>
  <c r="BN44" i="3"/>
  <c r="BU44" i="3" s="1"/>
  <c r="BI53" i="3"/>
  <c r="BI54" i="3" s="1"/>
  <c r="BI51" i="3"/>
  <c r="BP38" i="3"/>
  <c r="BP36" i="3"/>
  <c r="BN47" i="3"/>
  <c r="BU47" i="3" s="1"/>
  <c r="BN46" i="3"/>
  <c r="BU46" i="3" s="1"/>
  <c r="BH54" i="3"/>
  <c r="BH52" i="3"/>
  <c r="BJ51" i="3" l="1"/>
  <c r="BJ53" i="3"/>
  <c r="BJ54" i="3" l="1"/>
  <c r="BK51" i="3"/>
  <c r="BK53" i="3"/>
  <c r="BK54" i="3" s="1"/>
  <c r="BL53" i="3" l="1"/>
  <c r="BL54" i="3" s="1"/>
  <c r="BL51" i="3"/>
  <c r="BM51" i="3" l="1"/>
  <c r="BM53" i="3"/>
  <c r="BM54" i="3" l="1"/>
  <c r="BM61" i="3"/>
  <c r="BU61" i="3" s="1"/>
  <c r="BM63" i="3"/>
  <c r="BU63" i="3" s="1"/>
  <c r="BN51" i="3"/>
  <c r="BN53" i="3"/>
  <c r="BN54" i="3" l="1"/>
  <c r="BN67" i="3" s="1"/>
  <c r="BU67" i="3" s="1"/>
  <c r="BI71" i="3"/>
  <c r="BH72" i="3"/>
  <c r="BH74" i="3"/>
  <c r="BJ71" i="3"/>
  <c r="BH71" i="3"/>
  <c r="BH73" i="3" s="1"/>
  <c r="BP55" i="3"/>
  <c r="BP53" i="3"/>
  <c r="BP60" i="3" s="1"/>
  <c r="BV60" i="3" s="1"/>
  <c r="BM64" i="3"/>
  <c r="BU64" i="3" s="1"/>
  <c r="BM62" i="3"/>
  <c r="BU62" i="3" s="1"/>
  <c r="BH75" i="3" l="1"/>
  <c r="BI74" i="3"/>
  <c r="BI75" i="3" s="1"/>
  <c r="BI72" i="3"/>
  <c r="BN68" i="3"/>
  <c r="BU68" i="3" s="1"/>
  <c r="BP59" i="3"/>
  <c r="BP57" i="3"/>
  <c r="BN65" i="3"/>
  <c r="BU65" i="3" s="1"/>
  <c r="BN66" i="3"/>
  <c r="BU66" i="3" s="1"/>
  <c r="BJ72" i="3" l="1"/>
  <c r="BJ74" i="3"/>
  <c r="BJ75" i="3" s="1"/>
  <c r="BK74" i="3" l="1"/>
  <c r="BK72" i="3"/>
  <c r="BL72" i="3" l="1"/>
  <c r="BL74" i="3"/>
  <c r="BL75" i="3" s="1"/>
  <c r="BK75" i="3"/>
  <c r="BM72" i="3" l="1"/>
  <c r="BM74" i="3"/>
  <c r="BM75" i="3" l="1"/>
  <c r="BN74" i="3"/>
  <c r="BN72" i="3"/>
  <c r="BH92" i="3" l="1"/>
  <c r="BJ92" i="3"/>
  <c r="BI92" i="3"/>
  <c r="BH95" i="3"/>
  <c r="BH93" i="3"/>
  <c r="BN75" i="3"/>
  <c r="BN89" i="3" s="1"/>
  <c r="BU89" i="3" s="1"/>
  <c r="BP76" i="3"/>
  <c r="BP74" i="3"/>
  <c r="BP81" i="3" s="1"/>
  <c r="BV81" i="3" s="1"/>
  <c r="BM82" i="3"/>
  <c r="BU82" i="3" s="1"/>
  <c r="BM85" i="3"/>
  <c r="BU85" i="3" s="1"/>
  <c r="BM83" i="3"/>
  <c r="BU83" i="3" s="1"/>
  <c r="BM84" i="3"/>
  <c r="BU84" i="3" s="1"/>
  <c r="BN86" i="3" l="1"/>
  <c r="BU86" i="3" s="1"/>
  <c r="BN88" i="3"/>
  <c r="BU88" i="3" s="1"/>
  <c r="BI95" i="3"/>
  <c r="BI96" i="3" s="1"/>
  <c r="BI93" i="3"/>
  <c r="BH96" i="3"/>
  <c r="BP80" i="3"/>
  <c r="BP78" i="3"/>
  <c r="BN87" i="3"/>
  <c r="BU87" i="3" s="1"/>
  <c r="BH94" i="3"/>
  <c r="BJ93" i="3" l="1"/>
  <c r="BJ95" i="3"/>
  <c r="BJ96" i="3" s="1"/>
  <c r="BK95" i="3" l="1"/>
  <c r="BK93" i="3"/>
  <c r="BL95" i="3" l="1"/>
  <c r="BL96" i="3" s="1"/>
  <c r="BL93" i="3"/>
  <c r="BK96" i="3"/>
  <c r="BM95" i="3" l="1"/>
  <c r="BM93" i="3"/>
  <c r="BN93" i="3" l="1"/>
  <c r="BN95" i="3"/>
  <c r="BM96" i="3"/>
  <c r="BM106" i="3" s="1"/>
  <c r="BU106" i="3" s="1"/>
  <c r="BM103" i="3"/>
  <c r="BU103" i="3" s="1"/>
  <c r="BM105" i="3"/>
  <c r="BU105" i="3" s="1"/>
  <c r="BM104" i="3" l="1"/>
  <c r="BU104" i="3" s="1"/>
  <c r="BN96" i="3"/>
  <c r="BP95" i="3" s="1"/>
  <c r="BP102" i="3" s="1"/>
  <c r="BV102" i="3" s="1"/>
  <c r="BP97" i="3"/>
  <c r="BI113" i="3"/>
  <c r="BH116" i="3"/>
  <c r="BH114" i="3"/>
  <c r="BJ113" i="3"/>
  <c r="BH113" i="3"/>
  <c r="BI114" i="3" l="1"/>
  <c r="BI116" i="3"/>
  <c r="BI117" i="3" s="1"/>
  <c r="BH117" i="3"/>
  <c r="BN110" i="3"/>
  <c r="BU110" i="3" s="1"/>
  <c r="BN108" i="3"/>
  <c r="BU108" i="3" s="1"/>
  <c r="BP101" i="3"/>
  <c r="BP99" i="3"/>
  <c r="BN107" i="3"/>
  <c r="BU107" i="3" s="1"/>
  <c r="BN109" i="3"/>
  <c r="BU109" i="3" s="1"/>
  <c r="BH115" i="3"/>
  <c r="BJ116" i="3" l="1"/>
  <c r="BJ114" i="3"/>
  <c r="BK114" i="3" l="1"/>
  <c r="BK116" i="3"/>
  <c r="BK117" i="3" s="1"/>
  <c r="BJ117" i="3"/>
  <c r="BL116" i="3" l="1"/>
  <c r="BL114" i="3"/>
  <c r="BM114" i="3" l="1"/>
  <c r="BM116" i="3"/>
  <c r="BL117" i="3"/>
  <c r="BM117" i="3" l="1"/>
  <c r="BM126" i="3" s="1"/>
  <c r="BU126" i="3" s="1"/>
  <c r="BN116" i="3"/>
  <c r="BN114" i="3"/>
  <c r="BN117" i="3" l="1"/>
  <c r="BP116" i="3" s="1"/>
  <c r="BP123" i="3" s="1"/>
  <c r="BV123" i="3" s="1"/>
  <c r="BP118" i="3"/>
  <c r="BM127" i="3"/>
  <c r="BU127" i="3" s="1"/>
  <c r="BH135" i="3"/>
  <c r="BJ134" i="3"/>
  <c r="BH134" i="3"/>
  <c r="BH137" i="3"/>
  <c r="BI134" i="3"/>
  <c r="BM125" i="3"/>
  <c r="BU125" i="3" s="1"/>
  <c r="BM124" i="3"/>
  <c r="BU124" i="3" s="1"/>
  <c r="BP122" i="3" l="1"/>
  <c r="BP120" i="3"/>
  <c r="BH136" i="3"/>
  <c r="BI137" i="3"/>
  <c r="BI138" i="3" s="1"/>
  <c r="BI135" i="3"/>
  <c r="BN129" i="3"/>
  <c r="BU129" i="3" s="1"/>
  <c r="BN131" i="3"/>
  <c r="BU131" i="3" s="1"/>
  <c r="BN128" i="3"/>
  <c r="BU128" i="3" s="1"/>
  <c r="BH138" i="3"/>
  <c r="BN130" i="3"/>
  <c r="BU130" i="3" s="1"/>
  <c r="BJ137" i="3" l="1"/>
  <c r="BJ135" i="3"/>
  <c r="BK137" i="3" l="1"/>
  <c r="BK138" i="3" s="1"/>
  <c r="BK135" i="3"/>
  <c r="BJ138" i="3"/>
  <c r="BL137" i="3" l="1"/>
  <c r="BL135" i="3"/>
  <c r="BM137" i="3" l="1"/>
  <c r="BM135" i="3"/>
  <c r="BL138" i="3"/>
  <c r="BN135" i="3" l="1"/>
  <c r="BN137" i="3"/>
  <c r="BM138" i="3"/>
  <c r="BM147" i="3" s="1"/>
  <c r="BU147" i="3" s="1"/>
  <c r="BM146" i="3" l="1"/>
  <c r="BU146" i="3" s="1"/>
  <c r="BN138" i="3"/>
  <c r="BP137" i="3" s="1"/>
  <c r="BP144" i="3" s="1"/>
  <c r="BV144" i="3" s="1"/>
  <c r="BP139" i="3"/>
  <c r="BM145" i="3"/>
  <c r="BU145" i="3" s="1"/>
  <c r="BM148" i="3"/>
  <c r="BU148" i="3" s="1"/>
  <c r="BH158" i="3"/>
  <c r="BH155" i="3"/>
  <c r="BI155" i="3"/>
  <c r="BJ155" i="3"/>
  <c r="BH156" i="3"/>
  <c r="BH157" i="3" l="1"/>
  <c r="BN151" i="3"/>
  <c r="BU151" i="3" s="1"/>
  <c r="BN150" i="3"/>
  <c r="BU150" i="3" s="1"/>
  <c r="BP143" i="3"/>
  <c r="BP141" i="3"/>
  <c r="BN149" i="3"/>
  <c r="BU149" i="3" s="1"/>
  <c r="BI158" i="3"/>
  <c r="BI159" i="3" s="1"/>
  <c r="BI156" i="3"/>
  <c r="BN152" i="3"/>
  <c r="BU152" i="3" s="1"/>
  <c r="BH159" i="3"/>
  <c r="BJ158" i="3" l="1"/>
  <c r="BJ156" i="3"/>
  <c r="BK158" i="3" l="1"/>
  <c r="BK159" i="3" s="1"/>
  <c r="BK156" i="3"/>
  <c r="BJ159" i="3"/>
  <c r="BL158" i="3" l="1"/>
  <c r="BL156" i="3"/>
  <c r="BM156" i="3" l="1"/>
  <c r="BM158" i="3"/>
  <c r="BL159" i="3"/>
  <c r="BM159" i="3" l="1"/>
  <c r="BM168" i="3" s="1"/>
  <c r="BU168" i="3" s="1"/>
  <c r="BN156" i="3"/>
  <c r="BN158" i="3"/>
  <c r="BN159" i="3" l="1"/>
  <c r="BP158" i="3" s="1"/>
  <c r="BP165" i="3" s="1"/>
  <c r="BV165" i="3" s="1"/>
  <c r="U3" i="3" s="1"/>
  <c r="BN170" i="3"/>
  <c r="BU170" i="3" s="1"/>
  <c r="BP160" i="3"/>
  <c r="BM167" i="3"/>
  <c r="BU167" i="3" s="1"/>
  <c r="BM169" i="3"/>
  <c r="BU169" i="3" s="1"/>
  <c r="BM166" i="3"/>
  <c r="BU166" i="3" s="1"/>
  <c r="BP164" i="3" l="1"/>
  <c r="BP162" i="3"/>
  <c r="BN172" i="3"/>
  <c r="BU172" i="3" s="1"/>
  <c r="V4" i="3" s="1"/>
  <c r="BN171" i="3"/>
  <c r="BU171" i="3" s="1"/>
  <c r="BN173" i="3"/>
  <c r="BU173" i="3" s="1"/>
  <c r="V5" i="3" l="1"/>
  <c r="U4" i="3" s="1"/>
</calcChain>
</file>

<file path=xl/sharedStrings.xml><?xml version="1.0" encoding="utf-8"?>
<sst xmlns="http://schemas.openxmlformats.org/spreadsheetml/2006/main" count="1416" uniqueCount="56">
  <si>
    <t>対象期間</t>
    <rPh sb="0" eb="2">
      <t>タイショウ</t>
    </rPh>
    <rPh sb="2" eb="4">
      <t>キカン</t>
    </rPh>
    <phoneticPr fontId="3"/>
  </si>
  <si>
    <t>閉所日数</t>
    <rPh sb="0" eb="2">
      <t>ヘイショ</t>
    </rPh>
    <rPh sb="2" eb="4">
      <t>ニッスウ</t>
    </rPh>
    <phoneticPr fontId="3"/>
  </si>
  <si>
    <t>閉所率</t>
    <rPh sb="0" eb="2">
      <t>ヘイショ</t>
    </rPh>
    <rPh sb="2" eb="3">
      <t>リツ</t>
    </rPh>
    <phoneticPr fontId="3"/>
  </si>
  <si>
    <t>工事名</t>
    <rPh sb="0" eb="3">
      <t>コウジメイ</t>
    </rPh>
    <phoneticPr fontId="3"/>
  </si>
  <si>
    <t>：</t>
    <phoneticPr fontId="3"/>
  </si>
  <si>
    <t>計画</t>
    <rPh sb="0" eb="2">
      <t>ケイカク</t>
    </rPh>
    <phoneticPr fontId="3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</si>
  <si>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3"/>
  </si>
  <si>
    <t>工事着手日</t>
    <rPh sb="0" eb="2">
      <t>コウジ</t>
    </rPh>
    <rPh sb="2" eb="4">
      <t>チャクシュ</t>
    </rPh>
    <rPh sb="4" eb="5">
      <t>ビ</t>
    </rPh>
    <phoneticPr fontId="3"/>
  </si>
  <si>
    <t>実績</t>
    <rPh sb="0" eb="2">
      <t>ジッセキ</t>
    </rPh>
    <phoneticPr fontId="3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</si>
  <si>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3"/>
  </si>
  <si>
    <t>工事期間</t>
    <rPh sb="0" eb="2">
      <t>コウジ</t>
    </rPh>
    <rPh sb="2" eb="4">
      <t>キカン</t>
    </rPh>
    <phoneticPr fontId="3"/>
  </si>
  <si>
    <t>統一現場閉所</t>
    <rPh sb="0" eb="4">
      <t>トウイツゲンバ</t>
    </rPh>
    <rPh sb="4" eb="6">
      <t>ヘイショ</t>
    </rPh>
    <phoneticPr fontId="3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</si>
  <si>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</si>
  <si>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</si>
  <si>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</si>
  <si>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土日数</t>
    <rPh sb="0" eb="2">
      <t>ドニチ</t>
    </rPh>
    <rPh sb="2" eb="3">
      <t>スウ</t>
    </rPh>
    <phoneticPr fontId="3"/>
  </si>
  <si>
    <t>曜日</t>
    <rPh sb="0" eb="2">
      <t>ヨウビ</t>
    </rPh>
    <phoneticPr fontId="3"/>
  </si>
  <si>
    <t>対象期間外</t>
    <rPh sb="0" eb="5">
      <t>タイショウキカンガイ</t>
    </rPh>
    <phoneticPr fontId="3"/>
  </si>
  <si>
    <t>対象期間外</t>
    <rPh sb="0" eb="2">
      <t>タイショウ</t>
    </rPh>
    <rPh sb="2" eb="5">
      <t>キカンガイ</t>
    </rPh>
    <phoneticPr fontId="3"/>
  </si>
  <si>
    <t>計画日数</t>
    <rPh sb="0" eb="2">
      <t>ケイカク</t>
    </rPh>
    <rPh sb="2" eb="4">
      <t>ニッスウ</t>
    </rPh>
    <phoneticPr fontId="3"/>
  </si>
  <si>
    <t>計画率</t>
    <rPh sb="0" eb="2">
      <t>ケイカク</t>
    </rPh>
    <rPh sb="2" eb="3">
      <t>リツ</t>
    </rPh>
    <phoneticPr fontId="3"/>
  </si>
  <si>
    <t>現場閉所率</t>
    <rPh sb="0" eb="2">
      <t>ゲンバ</t>
    </rPh>
    <rPh sb="2" eb="4">
      <t>ヘイショ</t>
    </rPh>
    <rPh sb="4" eb="5">
      <t>リツ</t>
    </rPh>
    <phoneticPr fontId="3"/>
  </si>
  <si>
    <t>月単位達成</t>
    <rPh sb="0" eb="3">
      <t>ツキタンイ</t>
    </rPh>
    <rPh sb="3" eb="5">
      <t>タッセイ</t>
    </rPh>
    <phoneticPr fontId="3"/>
  </si>
  <si>
    <t>第４土曜（計画）</t>
    <rPh sb="0" eb="1">
      <t>ダイ</t>
    </rPh>
    <rPh sb="2" eb="4">
      <t>ドヨウ</t>
    </rPh>
    <rPh sb="5" eb="7">
      <t>ケイカク</t>
    </rPh>
    <phoneticPr fontId="3"/>
  </si>
  <si>
    <t>統一現場閉所計画</t>
    <rPh sb="0" eb="6">
      <t>トウイツゲンバヘイショ</t>
    </rPh>
    <rPh sb="6" eb="8">
      <t>ケイカク</t>
    </rPh>
    <phoneticPr fontId="3"/>
  </si>
  <si>
    <t>第４土曜（実施）</t>
    <rPh sb="5" eb="7">
      <t>ジッシ</t>
    </rPh>
    <phoneticPr fontId="3"/>
  </si>
  <si>
    <t>統一現場閉所実績</t>
    <rPh sb="0" eb="6">
      <t>トウイツゲンバヘイショ</t>
    </rPh>
    <rPh sb="6" eb="8">
      <t>ジッセキ</t>
    </rPh>
    <phoneticPr fontId="3"/>
  </si>
  <si>
    <t>第２土曜（計画）</t>
    <rPh sb="0" eb="1">
      <t>ダイ</t>
    </rPh>
    <rPh sb="2" eb="4">
      <t>ドヨウ</t>
    </rPh>
    <rPh sb="5" eb="7">
      <t>ケイカク</t>
    </rPh>
    <phoneticPr fontId="3"/>
  </si>
  <si>
    <t>第２土曜（実施）</t>
    <rPh sb="5" eb="7">
      <t>ジッシ</t>
    </rPh>
    <phoneticPr fontId="3"/>
  </si>
  <si>
    <t>第４日曜（計画）</t>
    <rPh sb="0" eb="1">
      <t>ダイ</t>
    </rPh>
    <rPh sb="2" eb="4">
      <t>ニチヨウ</t>
    </rPh>
    <rPh sb="5" eb="7">
      <t>ケイカク</t>
    </rPh>
    <phoneticPr fontId="3"/>
  </si>
  <si>
    <t>第４日曜（実施）</t>
    <rPh sb="2" eb="3">
      <t>ニチ</t>
    </rPh>
    <rPh sb="5" eb="7">
      <t>ジッシ</t>
    </rPh>
    <phoneticPr fontId="3"/>
  </si>
  <si>
    <t>第２日曜（計画）</t>
    <rPh sb="0" eb="1">
      <t>ダイ</t>
    </rPh>
    <rPh sb="2" eb="4">
      <t>ニチヨウ</t>
    </rPh>
    <rPh sb="5" eb="7">
      <t>ケイカク</t>
    </rPh>
    <phoneticPr fontId="3"/>
  </si>
  <si>
    <t>第２日曜（実施）</t>
    <rPh sb="2" eb="3">
      <t>ニチ</t>
    </rPh>
    <rPh sb="5" eb="7">
      <t>ジッシ</t>
    </rPh>
    <phoneticPr fontId="3"/>
  </si>
  <si>
    <t>工事名</t>
    <rPh sb="0" eb="2">
      <t>コウジ</t>
    </rPh>
    <rPh sb="2" eb="3">
      <t>メイ</t>
    </rPh>
    <phoneticPr fontId="3"/>
  </si>
  <si>
    <t>:</t>
    <phoneticPr fontId="3"/>
  </si>
  <si>
    <t>工事着手日</t>
    <rPh sb="0" eb="2">
      <t>コウジ</t>
    </rPh>
    <rPh sb="2" eb="4">
      <t>チャクシュ</t>
    </rPh>
    <rPh sb="4" eb="5">
      <t>ヒ</t>
    </rPh>
    <phoneticPr fontId="3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</si>
  <si>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3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</si>
  <si>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3"/>
  </si>
  <si>
    <t>工事期間：</t>
    <rPh sb="0" eb="2">
      <t>コウジ</t>
    </rPh>
    <rPh sb="2" eb="4">
      <t>キカン</t>
    </rPh>
    <phoneticPr fontId="3"/>
  </si>
  <si>
    <t>日</t>
    <rPh sb="0" eb="1">
      <t>ヒ</t>
    </rPh>
    <phoneticPr fontId="3"/>
  </si>
  <si>
    <t>対象期間外</t>
    <rPh sb="0" eb="2">
      <t>タイショウ</t>
    </rPh>
    <rPh sb="2" eb="4">
      <t>キカン</t>
    </rPh>
    <rPh sb="4" eb="5">
      <t>ガイ</t>
    </rPh>
    <phoneticPr fontId="3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</si>
  <si>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3"/>
  </si>
  <si>
    <t>第４土曜（実施）</t>
    <rPh sb="0" eb="1">
      <t>ダイ</t>
    </rPh>
    <rPh sb="2" eb="4">
      <t>ドヨウ</t>
    </rPh>
    <rPh sb="5" eb="7">
      <t>ジッシ</t>
    </rPh>
    <phoneticPr fontId="3"/>
  </si>
  <si>
    <t>第２土曜（実施）</t>
    <rPh sb="0" eb="1">
      <t>ダイ</t>
    </rPh>
    <rPh sb="2" eb="4">
      <t>ドヨウ</t>
    </rPh>
    <rPh sb="5" eb="7">
      <t>ジッシ</t>
    </rPh>
    <phoneticPr fontId="3"/>
  </si>
  <si>
    <t>第4日曜（計画）</t>
    <rPh sb="0" eb="1">
      <t>ダイ</t>
    </rPh>
    <rPh sb="2" eb="3">
      <t>ニチ</t>
    </rPh>
    <rPh sb="3" eb="4">
      <t>ヨウ</t>
    </rPh>
    <rPh sb="5" eb="7">
      <t>ケイカク</t>
    </rPh>
    <phoneticPr fontId="3"/>
  </si>
  <si>
    <t>第4日曜（実施）</t>
    <rPh sb="0" eb="1">
      <t>ダイ</t>
    </rPh>
    <rPh sb="2" eb="3">
      <t>ニチ</t>
    </rPh>
    <rPh sb="3" eb="4">
      <t>ヨウ</t>
    </rPh>
    <rPh sb="5" eb="7">
      <t>ジッシ</t>
    </rPh>
    <phoneticPr fontId="3"/>
  </si>
  <si>
    <t>第2土曜（計画）</t>
    <rPh sb="0" eb="1">
      <t>ダイ</t>
    </rPh>
    <rPh sb="2" eb="4">
      <t>ドヨウ</t>
    </rPh>
    <rPh sb="5" eb="7">
      <t>ケイカク</t>
    </rPh>
    <phoneticPr fontId="3"/>
  </si>
  <si>
    <t>第2土曜（実施）</t>
    <rPh sb="0" eb="1">
      <t>ダイ</t>
    </rPh>
    <rPh sb="2" eb="4">
      <t>ドヨウ</t>
    </rPh>
    <rPh sb="5" eb="7">
      <t>ジッシ</t>
    </rPh>
    <phoneticPr fontId="3"/>
  </si>
  <si>
    <t>休日取得計画・実績表（月単位）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4">
      <t>ツキタンイ</t>
    </rPh>
    <phoneticPr fontId="3"/>
  </si>
  <si>
    <t>大牟田市　〇〇〇工事</t>
    <rPh sb="0" eb="4">
      <t>オオムタシ</t>
    </rPh>
    <rPh sb="8" eb="10">
      <t>コウジ</t>
    </rPh>
    <phoneticPr fontId="3"/>
  </si>
  <si>
    <t>休日取得計画・実績表（週単位）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4">
      <t>シュウタンイ</t>
    </rPh>
    <phoneticPr fontId="3"/>
  </si>
  <si>
    <t>大牟田市　〇〇〇工事</t>
    <phoneticPr fontId="3"/>
  </si>
  <si>
    <t>　　    　完全週休２日達成状況</t>
    <rPh sb="7" eb="9">
      <t>カンゼン</t>
    </rPh>
    <rPh sb="9" eb="11">
      <t>シュウキュウ</t>
    </rPh>
    <rPh sb="12" eb="13">
      <t>ニチ</t>
    </rPh>
    <rPh sb="13" eb="15">
      <t>タッセイ</t>
    </rPh>
    <rPh sb="15" eb="17">
      <t>ジョウキョウ</t>
    </rPh>
    <phoneticPr fontId="3"/>
  </si>
  <si>
    <t>別紙２</t>
    <phoneticPr fontId="3"/>
  </si>
  <si>
    <t>別紙3</t>
    <phoneticPr fontId="3"/>
  </si>
  <si>
    <t>夏休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</si>
</sst>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1" fontId="4" fillId="0" borderId="0" xfId="1" applyNumberFormat="1" applyFont="1">
      <alignment vertical="center"/>
    </xf>
    <xf numFmtId="1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0" fontId="4" fillId="0" borderId="0" xfId="1" applyFont="1" applyAlignment="1">
      <alignment horizontal="right" vertical="center"/>
    </xf>
    <xf numFmtId="177" fontId="4" fillId="0" borderId="0" xfId="1" applyNumberFormat="1" applyFont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80" fontId="4" fillId="0" borderId="0" xfId="1" applyNumberFormat="1" applyFont="1" applyAlignment="1">
      <alignment horizontal="left" vertical="center"/>
    </xf>
    <xf numFmtId="177" fontId="8" fillId="0" borderId="0" xfId="1" applyNumberFormat="1" applyFont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55" fontId="4" fillId="0" borderId="33" xfId="1" applyNumberFormat="1" applyFont="1" applyBorder="1" applyAlignment="1">
      <alignment horizontal="center" vertical="center"/>
    </xf>
    <xf numFmtId="55" fontId="4" fillId="0" borderId="34" xfId="1" applyNumberFormat="1" applyFont="1" applyBorder="1" applyAlignment="1">
      <alignment horizontal="center" vertical="center"/>
    </xf>
    <xf numFmtId="181" fontId="4" fillId="0" borderId="35" xfId="1" applyNumberFormat="1" applyFont="1" applyBorder="1" applyAlignment="1">
      <alignment horizontal="center" vertical="center" shrinkToFit="1"/>
    </xf>
    <xf numFmtId="181" fontId="4" fillId="0" borderId="36" xfId="1" applyNumberFormat="1" applyFont="1" applyBorder="1" applyAlignment="1">
      <alignment horizontal="center" vertical="center"/>
    </xf>
    <xf numFmtId="0" fontId="9" fillId="0" borderId="37" xfId="1" applyFont="1" applyBorder="1">
      <alignment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40" xfId="1" applyFont="1" applyBorder="1">
      <alignment vertical="center"/>
    </xf>
    <xf numFmtId="176" fontId="4" fillId="0" borderId="41" xfId="1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8" xfId="1" applyFont="1" applyBorder="1">
      <alignment vertical="center"/>
    </xf>
    <xf numFmtId="177" fontId="4" fillId="0" borderId="49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0" xfId="1" applyFont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55" fontId="4" fillId="0" borderId="36" xfId="1" applyNumberFormat="1" applyFont="1" applyBorder="1" applyAlignment="1">
      <alignment horizontal="center" vertical="center"/>
    </xf>
    <xf numFmtId="55" fontId="4" fillId="0" borderId="38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181" fontId="4" fillId="0" borderId="37" xfId="1" applyNumberFormat="1" applyFont="1" applyBorder="1" applyAlignment="1">
      <alignment horizontal="center" vertical="center" shrinkToFit="1"/>
    </xf>
    <xf numFmtId="0" fontId="11" fillId="0" borderId="0" xfId="3" applyFont="1">
      <alignment vertical="center"/>
    </xf>
    <xf numFmtId="0" fontId="12" fillId="0" borderId="0" xfId="3" applyFont="1">
      <alignment vertical="center"/>
    </xf>
    <xf numFmtId="0" fontId="1" fillId="0" borderId="0" xfId="3">
      <alignment vertical="center"/>
    </xf>
    <xf numFmtId="0" fontId="11" fillId="0" borderId="0" xfId="3" applyFont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3" fillId="4" borderId="8" xfId="3" applyFont="1" applyFill="1" applyBorder="1" applyAlignment="1">
      <alignment horizontal="center" vertical="center"/>
    </xf>
    <xf numFmtId="0" fontId="14" fillId="0" borderId="0" xfId="3" applyFont="1">
      <alignment vertical="center"/>
    </xf>
    <xf numFmtId="177" fontId="11" fillId="4" borderId="0" xfId="3" applyNumberFormat="1" applyFont="1" applyFill="1" applyAlignment="1">
      <alignment horizontal="center" vertical="center"/>
    </xf>
    <xf numFmtId="0" fontId="15" fillId="0" borderId="0" xfId="3" applyFont="1">
      <alignment vertical="center"/>
    </xf>
    <xf numFmtId="182" fontId="16" fillId="4" borderId="0" xfId="3" applyNumberFormat="1" applyFont="1" applyFill="1" applyAlignment="1">
      <alignment horizontal="center" vertical="center"/>
    </xf>
    <xf numFmtId="0" fontId="11" fillId="0" borderId="0" xfId="3" applyFont="1" applyAlignment="1">
      <alignment horizontal="centerContinuous" vertical="center"/>
    </xf>
    <xf numFmtId="182" fontId="16" fillId="0" borderId="0" xfId="3" applyNumberFormat="1" applyFont="1" applyAlignment="1">
      <alignment horizontal="center" vertical="center"/>
    </xf>
    <xf numFmtId="58" fontId="11" fillId="0" borderId="0" xfId="3" applyNumberFormat="1" applyFont="1" applyAlignment="1">
      <alignment horizontal="centerContinuous" vertical="center"/>
    </xf>
    <xf numFmtId="0" fontId="17" fillId="0" borderId="0" xfId="3" applyFont="1">
      <alignment vertical="center"/>
    </xf>
    <xf numFmtId="183" fontId="17" fillId="0" borderId="0" xfId="3" applyNumberFormat="1" applyFont="1">
      <alignment vertical="center"/>
    </xf>
    <xf numFmtId="0" fontId="11" fillId="0" borderId="28" xfId="3" applyFont="1" applyBorder="1" applyAlignment="1">
      <alignment horizontal="center" vertical="center"/>
    </xf>
    <xf numFmtId="55" fontId="11" fillId="0" borderId="55" xfId="3" applyNumberFormat="1" applyFont="1" applyBorder="1" applyAlignment="1">
      <alignment horizontal="centerContinuous" vertical="center"/>
    </xf>
    <xf numFmtId="0" fontId="11" fillId="0" borderId="56" xfId="3" applyFont="1" applyBorder="1" applyAlignment="1">
      <alignment horizontal="centerContinuous" vertical="center"/>
    </xf>
    <xf numFmtId="0" fontId="11" fillId="0" borderId="57" xfId="3" applyFont="1" applyBorder="1" applyAlignment="1">
      <alignment horizontal="centerContinuous" vertical="center"/>
    </xf>
    <xf numFmtId="0" fontId="11" fillId="0" borderId="31" xfId="3" applyFont="1" applyBorder="1" applyAlignment="1">
      <alignment horizontal="center" vertical="center"/>
    </xf>
    <xf numFmtId="181" fontId="11" fillId="0" borderId="2" xfId="3" applyNumberFormat="1" applyFont="1" applyBorder="1" applyAlignment="1">
      <alignment horizontal="center" vertical="center"/>
    </xf>
    <xf numFmtId="181" fontId="11" fillId="0" borderId="33" xfId="3" applyNumberFormat="1" applyFont="1" applyBorder="1" applyAlignment="1">
      <alignment horizontal="center" vertical="center"/>
    </xf>
    <xf numFmtId="0" fontId="11" fillId="0" borderId="32" xfId="3" applyFont="1" applyBorder="1">
      <alignment vertical="center"/>
    </xf>
    <xf numFmtId="0" fontId="11" fillId="0" borderId="34" xfId="3" applyFont="1" applyBorder="1">
      <alignment vertical="center"/>
    </xf>
    <xf numFmtId="0" fontId="11" fillId="0" borderId="58" xfId="3" applyFont="1" applyBorder="1" applyAlignment="1">
      <alignment horizontal="center" vertical="center"/>
    </xf>
    <xf numFmtId="0" fontId="11" fillId="0" borderId="40" xfId="3" applyFont="1" applyBorder="1">
      <alignment vertical="center"/>
    </xf>
    <xf numFmtId="0" fontId="11" fillId="0" borderId="41" xfId="3" applyFont="1" applyBorder="1">
      <alignment vertical="center"/>
    </xf>
    <xf numFmtId="181" fontId="11" fillId="0" borderId="41" xfId="3" applyNumberFormat="1" applyFont="1" applyBorder="1">
      <alignment vertical="center"/>
    </xf>
    <xf numFmtId="177" fontId="19" fillId="0" borderId="41" xfId="3" applyNumberFormat="1" applyFont="1" applyBorder="1">
      <alignment vertical="center"/>
    </xf>
    <xf numFmtId="177" fontId="11" fillId="0" borderId="41" xfId="3" applyNumberFormat="1" applyFont="1" applyBorder="1">
      <alignment vertical="center"/>
    </xf>
    <xf numFmtId="0" fontId="11" fillId="0" borderId="49" xfId="3" applyFont="1" applyBorder="1" applyAlignment="1">
      <alignment horizontal="center" vertical="center"/>
    </xf>
    <xf numFmtId="0" fontId="11" fillId="0" borderId="48" xfId="3" applyFont="1" applyBorder="1">
      <alignment vertical="center"/>
    </xf>
    <xf numFmtId="0" fontId="20" fillId="0" borderId="0" xfId="3" applyFont="1" applyAlignment="1">
      <alignment horizontal="center" vertical="center"/>
    </xf>
    <xf numFmtId="0" fontId="20" fillId="0" borderId="0" xfId="3" applyFont="1">
      <alignment vertical="center"/>
    </xf>
    <xf numFmtId="0" fontId="21" fillId="0" borderId="0" xfId="3" applyFont="1">
      <alignment vertical="center"/>
    </xf>
    <xf numFmtId="184" fontId="17" fillId="0" borderId="0" xfId="3" applyNumberFormat="1" applyFont="1">
      <alignment vertical="center"/>
    </xf>
    <xf numFmtId="55" fontId="11" fillId="0" borderId="0" xfId="3" applyNumberFormat="1" applyFont="1" applyAlignment="1">
      <alignment horizontal="centerContinuous" vertical="center"/>
    </xf>
    <xf numFmtId="181" fontId="11" fillId="0" borderId="0" xfId="3" applyNumberFormat="1" applyFont="1" applyAlignment="1">
      <alignment horizontal="center" vertical="center"/>
    </xf>
    <xf numFmtId="177" fontId="11" fillId="0" borderId="0" xfId="3" applyNumberFormat="1" applyFont="1">
      <alignment vertical="center"/>
    </xf>
    <xf numFmtId="0" fontId="11" fillId="0" borderId="0" xfId="3" applyFont="1" applyAlignment="1">
      <alignment horizontal="left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4" fillId="0" borderId="0" xfId="1" applyFont="1" applyAlignment="1">
      <alignment vertical="center"/>
    </xf>
    <xf numFmtId="0" fontId="22" fillId="0" borderId="60" xfId="0" applyFont="1" applyBorder="1" applyAlignment="1">
      <alignment horizontal="center" vertical="center"/>
    </xf>
    <xf numFmtId="14" fontId="4" fillId="0" borderId="0" xfId="1" applyNumberFormat="1" applyFont="1" applyAlignment="1">
      <alignment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shrinkToFit="1"/>
    </xf>
    <xf numFmtId="0" fontId="5" fillId="2" borderId="15" xfId="1" applyFont="1" applyFill="1" applyBorder="1" applyAlignment="1">
      <alignment horizontal="center" vertical="center" shrinkToFit="1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55" fontId="5" fillId="0" borderId="29" xfId="1" applyNumberFormat="1" applyFont="1" applyBorder="1" applyAlignment="1">
      <alignment horizontal="center" vertical="center"/>
    </xf>
    <xf numFmtId="55" fontId="5" fillId="0" borderId="30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 shrinkToFit="1"/>
    </xf>
    <xf numFmtId="0" fontId="9" fillId="0" borderId="42" xfId="1" applyFon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5" fillId="0" borderId="7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178" fontId="4" fillId="3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79" fontId="4" fillId="0" borderId="0" xfId="1" applyNumberFormat="1" applyFont="1" applyAlignment="1">
      <alignment horizontal="left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178" fontId="7" fillId="3" borderId="6" xfId="1" applyNumberFormat="1" applyFont="1" applyFill="1" applyBorder="1" applyAlignment="1" applyProtection="1">
      <alignment horizontal="center" vertical="center" shrinkToFit="1"/>
      <protection locked="0"/>
    </xf>
    <xf numFmtId="178" fontId="7" fillId="3" borderId="7" xfId="1" applyNumberFormat="1" applyFont="1" applyFill="1" applyBorder="1" applyAlignment="1" applyProtection="1">
      <alignment horizontal="center" vertical="center" shrinkToFit="1"/>
      <protection locked="0"/>
    </xf>
    <xf numFmtId="178" fontId="7" fillId="3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55" fontId="5" fillId="0" borderId="50" xfId="1" applyNumberFormat="1" applyFont="1" applyBorder="1" applyAlignment="1">
      <alignment horizontal="center" vertical="center"/>
    </xf>
    <xf numFmtId="0" fontId="4" fillId="0" borderId="51" xfId="1" applyFont="1" applyBorder="1" applyAlignment="1" applyProtection="1">
      <alignment horizontal="center" vertical="center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51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51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2" borderId="0" xfId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11" fillId="0" borderId="31" xfId="3" applyFont="1" applyBorder="1" applyAlignment="1">
      <alignment horizontal="center" vertical="center"/>
    </xf>
    <xf numFmtId="0" fontId="18" fillId="0" borderId="44" xfId="3" applyFont="1" applyBorder="1" applyAlignment="1">
      <alignment vertical="center" textRotation="255"/>
    </xf>
    <xf numFmtId="0" fontId="18" fillId="0" borderId="37" xfId="3" applyFont="1" applyBorder="1" applyAlignment="1">
      <alignment vertical="center" textRotation="255"/>
    </xf>
    <xf numFmtId="0" fontId="18" fillId="0" borderId="51" xfId="3" applyFont="1" applyBorder="1" applyAlignment="1">
      <alignment vertical="center" textRotation="255"/>
    </xf>
    <xf numFmtId="0" fontId="18" fillId="0" borderId="36" xfId="3" applyFont="1" applyBorder="1" applyAlignment="1">
      <alignment vertical="center" textRotation="255"/>
    </xf>
    <xf numFmtId="0" fontId="11" fillId="4" borderId="0" xfId="3" applyFont="1" applyFill="1" applyAlignment="1">
      <alignment horizontal="left" vertical="center"/>
    </xf>
    <xf numFmtId="58" fontId="11" fillId="3" borderId="0" xfId="3" applyNumberFormat="1" applyFont="1" applyFill="1" applyAlignment="1">
      <alignment horizontal="left" vertical="center"/>
    </xf>
    <xf numFmtId="0" fontId="11" fillId="0" borderId="0" xfId="3" applyFont="1" applyAlignment="1">
      <alignment horizontal="center" vertical="center"/>
    </xf>
    <xf numFmtId="0" fontId="18" fillId="0" borderId="12" xfId="3" applyFont="1" applyBorder="1" applyAlignment="1">
      <alignment vertical="center" textRotation="255"/>
    </xf>
    <xf numFmtId="0" fontId="18" fillId="0" borderId="38" xfId="3" applyFont="1" applyBorder="1" applyAlignment="1">
      <alignment vertical="center" textRotation="255"/>
    </xf>
    <xf numFmtId="0" fontId="11" fillId="0" borderId="40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41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59" xfId="3" applyFont="1" applyBorder="1" applyAlignment="1">
      <alignment horizontal="center" vertical="center"/>
    </xf>
    <xf numFmtId="0" fontId="11" fillId="0" borderId="49" xfId="3" applyFont="1" applyBorder="1" applyAlignment="1">
      <alignment horizontal="center" vertical="center"/>
    </xf>
    <xf numFmtId="58" fontId="11" fillId="4" borderId="0" xfId="3" applyNumberFormat="1" applyFont="1" applyFill="1" applyAlignment="1">
      <alignment horizontal="left" vertical="center"/>
    </xf>
    <xf numFmtId="0" fontId="18" fillId="0" borderId="0" xfId="3" applyFont="1" applyAlignment="1">
      <alignment vertical="center" textRotation="255"/>
    </xf>
  </cellXfs>
  <cellStyles count="4">
    <cellStyle name="パーセント 7" xfId="2" xr:uid="{BFD3EB4D-FC1E-468C-96A7-D370AD37C042}"/>
    <cellStyle name="標準" xfId="0" builtinId="0"/>
    <cellStyle name="標準 21" xfId="1" xr:uid="{54769A00-2B68-4C19-9439-2871A0EA817B}"/>
    <cellStyle name="標準 24" xfId="3" xr:uid="{0DB2A7C9-39E4-4CB3-A873-E4E74AF29818}"/>
  </cellStyles>
  <dxfs count="6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728AF-270E-44D3-A3D1-CC663198D0E6}"/>
            </a:ext>
          </a:extLst>
        </xdr:cNvPr>
        <xdr:cNvSpPr txBox="1"/>
      </xdr:nvSpPr>
      <xdr:spPr>
        <a:xfrm>
          <a:off x="19690946" y="22792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50</xdr:row>
      <xdr:rowOff>115454</xdr:rowOff>
    </xdr:from>
    <xdr:to>
      <xdr:col>51</xdr:col>
      <xdr:colOff>346364</xdr:colOff>
      <xdr:row>51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EB1685-855A-48B0-A788-54CB1009E1FA}"/>
            </a:ext>
          </a:extLst>
        </xdr:cNvPr>
        <xdr:cNvSpPr txBox="1"/>
      </xdr:nvSpPr>
      <xdr:spPr>
        <a:xfrm>
          <a:off x="20506402" y="5563754"/>
          <a:ext cx="61537" cy="559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67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2A9187-5134-4729-AA08-9F3E2AF3CDCF}"/>
            </a:ext>
          </a:extLst>
        </xdr:cNvPr>
        <xdr:cNvSpPr txBox="1"/>
      </xdr:nvSpPr>
      <xdr:spPr>
        <a:xfrm>
          <a:off x="15562273" y="70094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profilesv-001\Redirects22H2$\172&#20225;&#30011;&#35506;\&#26908;&#26619;&#21729;\1311%20&#24037;&#20107;&#25104;&#32318;&#35413;&#23450;&#34920;\&#24037;&#20107;&#25104;&#32318;&#35413;&#23450;&#34920;(&#26908;&#12469;&#12483;&#12469;)Ver2.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2CA96-9346-43E6-8007-78190506ABF8}">
  <dimension ref="B1:AL425"/>
  <sheetViews>
    <sheetView view="pageBreakPreview" topLeftCell="A28" zoomScaleNormal="100" zoomScaleSheetLayoutView="100" workbookViewId="0">
      <selection activeCell="K430" sqref="K430"/>
    </sheetView>
  </sheetViews>
  <sheetFormatPr defaultColWidth="8.125" defaultRowHeight="13.5" x14ac:dyDescent="0.4"/>
  <cols>
    <col min="1" max="1" width="3.25" style="4" customWidth="1"/>
    <col min="2" max="2" width="9.875" style="2" customWidth="1"/>
    <col min="3" max="33" width="3.375" style="2" customWidth="1"/>
    <col min="34" max="34" width="10" style="4" customWidth="1"/>
    <col min="35" max="35" width="7.625" style="2" bestFit="1" customWidth="1"/>
    <col min="36" max="16384" width="8.125" style="4"/>
  </cols>
  <sheetData>
    <row r="1" spans="2:38" ht="18.75" x14ac:dyDescent="0.4">
      <c r="B1" s="1" t="s">
        <v>48</v>
      </c>
      <c r="M1" s="3"/>
      <c r="AH1" s="91"/>
      <c r="AI1" s="92" t="s">
        <v>53</v>
      </c>
    </row>
    <row r="2" spans="2:38" ht="13.5" customHeight="1" thickBot="1" x14ac:dyDescent="0.45">
      <c r="Q2" s="4"/>
      <c r="S2" s="5"/>
      <c r="T2" s="6"/>
      <c r="U2" s="94" t="s">
        <v>0</v>
      </c>
      <c r="V2" s="95"/>
      <c r="W2" s="94" t="s">
        <v>1</v>
      </c>
      <c r="X2" s="95"/>
      <c r="Y2" s="96" t="s">
        <v>2</v>
      </c>
      <c r="Z2" s="97"/>
      <c r="AB2" s="98"/>
      <c r="AC2" s="98"/>
      <c r="AD2" s="98"/>
      <c r="AE2" s="98"/>
      <c r="AF2" s="98"/>
      <c r="AG2" s="98"/>
      <c r="AH2" s="88"/>
      <c r="AI2" s="4"/>
    </row>
    <row r="3" spans="2:38" ht="13.5" customHeight="1" thickBot="1" x14ac:dyDescent="0.45">
      <c r="B3" s="99" t="s">
        <v>3</v>
      </c>
      <c r="C3" s="99"/>
      <c r="D3" s="99"/>
      <c r="E3" s="99"/>
      <c r="F3" s="2" t="s">
        <v>4</v>
      </c>
      <c r="G3" s="160" t="s">
        <v>49</v>
      </c>
      <c r="H3" s="161"/>
      <c r="I3" s="161"/>
      <c r="J3" s="161"/>
      <c r="K3" s="161"/>
      <c r="L3" s="161"/>
      <c r="M3" s="161"/>
      <c r="N3" s="161"/>
      <c r="O3" s="161"/>
      <c r="P3" s="161"/>
      <c r="R3" s="4"/>
      <c r="S3" s="100" t="s">
        <v>5</v>
      </c>
      <c r="T3" s="101"/>
      <c r="U3" s="102">
        <f>+AI12+AI32+AI52+AI72+AI92+AI112+AI132+AI152+AI172+AI192+AI212+AI232+AI252+AI272+AI292+AI312+AI332+AI352+AI372+AI392+AI412</f>
        <v>231</v>
      </c>
      <c r="V3" s="103"/>
      <c r="W3" s="102">
        <f>AI13+AI33+AI53+AI73+AI93+AI113+AI133+AI153+AI173+AI193+AI213+AI233+AI253+AI273+AI293+AI313+AI333+AI353+AI373+AI393+AI413</f>
        <v>0</v>
      </c>
      <c r="X3" s="101"/>
      <c r="Y3" s="104">
        <f>ROUNDDOWN(W3/U3,3)</f>
        <v>0</v>
      </c>
      <c r="Z3" s="105"/>
      <c r="AB3" s="106" t="s">
        <v>6</v>
      </c>
      <c r="AC3" s="107"/>
      <c r="AD3" s="107"/>
      <c r="AE3" s="107"/>
      <c r="AF3" s="107"/>
      <c r="AG3" s="107"/>
      <c r="AH3" s="8" t="str">
        <f>IF(COUNTIF(AL10:AL417,"NG")&gt;=1,"未達成","達成")</f>
        <v>未達成</v>
      </c>
      <c r="AI3" s="4"/>
      <c r="AJ3" s="9"/>
    </row>
    <row r="4" spans="2:38" ht="13.5" customHeight="1" thickBot="1" x14ac:dyDescent="0.45">
      <c r="B4" s="99" t="s">
        <v>7</v>
      </c>
      <c r="C4" s="99"/>
      <c r="D4" s="99"/>
      <c r="E4" s="99"/>
      <c r="F4" s="2" t="s">
        <v>4</v>
      </c>
      <c r="G4" s="125">
        <v>46150</v>
      </c>
      <c r="H4" s="126"/>
      <c r="I4" s="126"/>
      <c r="J4" s="127"/>
      <c r="R4" s="4"/>
      <c r="S4" s="128" t="s">
        <v>8</v>
      </c>
      <c r="T4" s="129"/>
      <c r="U4" s="130">
        <f>+U3</f>
        <v>231</v>
      </c>
      <c r="V4" s="131"/>
      <c r="W4" s="130">
        <f>+AI15+AI35+AI55+AI75+AI95+AI115+AI135+AI155+AI175+AI195+AI215+AI235+AI255+AI275+AI295+AI315+AI335+AI355+AI375+AI395+AI415</f>
        <v>0</v>
      </c>
      <c r="X4" s="132"/>
      <c r="Y4" s="133">
        <f>ROUNDDOWN(W4/U4,3)</f>
        <v>0</v>
      </c>
      <c r="Z4" s="134"/>
      <c r="AB4" s="114"/>
      <c r="AC4" s="114"/>
      <c r="AD4" s="114"/>
      <c r="AE4" s="114"/>
      <c r="AF4" s="114"/>
      <c r="AG4" s="114"/>
      <c r="AH4" s="89"/>
      <c r="AI4" s="10"/>
      <c r="AK4" s="9"/>
    </row>
    <row r="5" spans="2:38" ht="13.5" customHeight="1" thickTop="1" thickBot="1" x14ac:dyDescent="0.45">
      <c r="B5" s="115" t="s">
        <v>9</v>
      </c>
      <c r="C5" s="115"/>
      <c r="D5" s="115"/>
      <c r="E5" s="115"/>
      <c r="F5" s="2" t="s">
        <v>4</v>
      </c>
      <c r="G5" s="116">
        <v>46381</v>
      </c>
      <c r="H5" s="116"/>
      <c r="I5" s="116"/>
      <c r="J5" s="116"/>
      <c r="L5" s="117" t="s">
        <v>10</v>
      </c>
      <c r="M5" s="117"/>
      <c r="N5" s="117"/>
      <c r="O5" s="2" t="s">
        <v>4</v>
      </c>
      <c r="P5" s="118">
        <f>+G5-G4+1</f>
        <v>232</v>
      </c>
      <c r="Q5" s="119"/>
      <c r="R5" s="119"/>
      <c r="S5" s="120" t="s">
        <v>11</v>
      </c>
      <c r="T5" s="121"/>
      <c r="U5" s="122">
        <f>AI18+AI38+AI58+AI78+AI98+AI118+AI138+AI158+AI178+AI198+AI218+AI238+AI258+AI278+AI298+AI318+AI338+AI358+AI378+AI398+AI418+AI20+AI40+AI60+AI80+AI100+AI120+AI140+AI160+AI180+AI200+AI220+AI240+AI260+AI280+AI300+AI320+AI340+AI360+AI380+AI400+AI420+AI22+AI24+AI42+AI44+AI62+AI64+AI82+AI84+AI102+AI104+AI122+AI122+AI124+AI142+AI144+AI162+AI164+AI182+AI184+AI202+AI204+AI222+AI224+AI242+AI244+AI262+AI264+AI282+AI284+AI302+AI304+AI322+AI324+AI342+AI344+AI362+AI364+AI382+AI384+AI402+AI404+AI422+AI424</f>
        <v>31</v>
      </c>
      <c r="V5" s="122"/>
      <c r="W5" s="122">
        <f>AI19+AI39+AI59+AI79+AI99+AI119+AI139+AI159+AI179+AI199+AI219+AI239+AI259+AI279+AI299+AI319+AI339+AI359+AI379+AI399+AI419+AI21+AI41+AI61+AI81+AI101+AI121+AI141+AI161+AI181+AI201+AI221+AI241+AI261+AI281+AI301+AI321+AI341+AI361+AI381+AI401+AI421+AI23+AI25+AI43+AI45+AI63+AI65+AI83+AI85+AI103+AI105+AI123+AI125+AI143+AI145+AI163+AI165+AI183+AI185+AI203+AI205+AI223+AI225+AI243+AI245+AI263+AI265+AI283+AI285+AI303+AI305+AI323+AI325+AI343+AI345+AI363+AI365+AI383+AI385+AI403+AI405+AI423+AI425</f>
        <v>0</v>
      </c>
      <c r="X5" s="122"/>
      <c r="Y5" s="123">
        <f>ROUNDDOWN(W5/U5,3)</f>
        <v>0</v>
      </c>
      <c r="Z5" s="124"/>
      <c r="AA5" s="13"/>
      <c r="AB5" s="106" t="s">
        <v>12</v>
      </c>
      <c r="AC5" s="107"/>
      <c r="AD5" s="107"/>
      <c r="AE5" s="107"/>
      <c r="AF5" s="107"/>
      <c r="AG5" s="107"/>
      <c r="AH5" s="8" t="str">
        <f>IF(COUNTIF(AI10:AI419,"NG")&gt;=1,"未達成","達成")</f>
        <v>未達成</v>
      </c>
      <c r="AI5" s="10"/>
      <c r="AK5" s="9"/>
    </row>
    <row r="6" spans="2:38" ht="20.100000000000001" customHeight="1" x14ac:dyDescent="0.4">
      <c r="B6" s="11"/>
      <c r="C6" s="11"/>
      <c r="D6" s="11"/>
      <c r="E6" s="11"/>
      <c r="G6" s="14"/>
      <c r="H6" s="14"/>
      <c r="I6" s="14"/>
      <c r="J6" s="14"/>
      <c r="K6" s="15"/>
      <c r="L6" s="12"/>
      <c r="M6" s="12"/>
      <c r="N6" s="12"/>
      <c r="P6" s="16"/>
      <c r="Q6" s="16"/>
      <c r="R6" s="16"/>
      <c r="AA6" s="13"/>
      <c r="AB6" s="17"/>
      <c r="AC6" s="17"/>
      <c r="AD6" s="17"/>
      <c r="AE6" s="17"/>
      <c r="AF6" s="17"/>
      <c r="AG6" s="17"/>
      <c r="AH6" s="17"/>
      <c r="AI6" s="10"/>
      <c r="AK6" s="9"/>
    </row>
    <row r="7" spans="2:38" ht="13.5" hidden="1" customHeight="1" x14ac:dyDescent="0.4">
      <c r="C7" s="39">
        <f>YEAR(G4)</f>
        <v>2026</v>
      </c>
      <c r="D7" s="39">
        <f>MONTH(G4)</f>
        <v>5</v>
      </c>
      <c r="E7" s="39"/>
      <c r="F7" s="93">
        <f>DATE(C7,D7,1)</f>
        <v>46143</v>
      </c>
    </row>
    <row r="8" spans="2:38" ht="13.5" customHeight="1" x14ac:dyDescent="0.4">
      <c r="B8" s="18" t="s">
        <v>13</v>
      </c>
      <c r="C8" s="109">
        <f>C9</f>
        <v>46143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</row>
    <row r="9" spans="2:38" hidden="1" x14ac:dyDescent="0.4">
      <c r="B9" s="19"/>
      <c r="C9" s="20">
        <f>DATE($C7,$D7,1)</f>
        <v>46143</v>
      </c>
      <c r="D9" s="21">
        <f>C9+1</f>
        <v>46144</v>
      </c>
      <c r="E9" s="21">
        <f t="shared" ref="E9:AG9" si="0">D9+1</f>
        <v>46145</v>
      </c>
      <c r="F9" s="21">
        <f t="shared" si="0"/>
        <v>46146</v>
      </c>
      <c r="G9" s="21">
        <f t="shared" si="0"/>
        <v>46147</v>
      </c>
      <c r="H9" s="21">
        <f t="shared" si="0"/>
        <v>46148</v>
      </c>
      <c r="I9" s="21">
        <f t="shared" si="0"/>
        <v>46149</v>
      </c>
      <c r="J9" s="21">
        <f t="shared" si="0"/>
        <v>46150</v>
      </c>
      <c r="K9" s="21">
        <f t="shared" si="0"/>
        <v>46151</v>
      </c>
      <c r="L9" s="21">
        <f t="shared" si="0"/>
        <v>46152</v>
      </c>
      <c r="M9" s="21">
        <f t="shared" si="0"/>
        <v>46153</v>
      </c>
      <c r="N9" s="21">
        <f t="shared" si="0"/>
        <v>46154</v>
      </c>
      <c r="O9" s="21">
        <f t="shared" si="0"/>
        <v>46155</v>
      </c>
      <c r="P9" s="21">
        <f t="shared" si="0"/>
        <v>46156</v>
      </c>
      <c r="Q9" s="21">
        <f t="shared" si="0"/>
        <v>46157</v>
      </c>
      <c r="R9" s="21">
        <f t="shared" si="0"/>
        <v>46158</v>
      </c>
      <c r="S9" s="21">
        <f t="shared" si="0"/>
        <v>46159</v>
      </c>
      <c r="T9" s="21">
        <f t="shared" si="0"/>
        <v>46160</v>
      </c>
      <c r="U9" s="21">
        <f t="shared" si="0"/>
        <v>46161</v>
      </c>
      <c r="V9" s="21">
        <f t="shared" si="0"/>
        <v>46162</v>
      </c>
      <c r="W9" s="21">
        <f t="shared" si="0"/>
        <v>46163</v>
      </c>
      <c r="X9" s="21">
        <f t="shared" si="0"/>
        <v>46164</v>
      </c>
      <c r="Y9" s="21">
        <f t="shared" si="0"/>
        <v>46165</v>
      </c>
      <c r="Z9" s="21">
        <f t="shared" si="0"/>
        <v>46166</v>
      </c>
      <c r="AA9" s="21">
        <f t="shared" si="0"/>
        <v>46167</v>
      </c>
      <c r="AB9" s="21">
        <f t="shared" si="0"/>
        <v>46168</v>
      </c>
      <c r="AC9" s="21">
        <f t="shared" si="0"/>
        <v>46169</v>
      </c>
      <c r="AD9" s="21">
        <f t="shared" si="0"/>
        <v>46170</v>
      </c>
      <c r="AE9" s="21">
        <f t="shared" si="0"/>
        <v>46171</v>
      </c>
      <c r="AF9" s="21">
        <f t="shared" si="0"/>
        <v>46172</v>
      </c>
      <c r="AG9" s="21">
        <f t="shared" si="0"/>
        <v>46173</v>
      </c>
      <c r="AH9" s="22"/>
      <c r="AI9" s="23"/>
    </row>
    <row r="10" spans="2:38" x14ac:dyDescent="0.4">
      <c r="B10" s="19" t="s">
        <v>14</v>
      </c>
      <c r="C10" s="24" t="str">
        <f>IF(C9&gt;=G4,C9,"")</f>
        <v/>
      </c>
      <c r="D10" s="25" t="str">
        <f>IF(D9&lt;$G4,"",IF(C9=EOMONTH(DATE($C7,$D7,1),0),"",IF(C9="","",C9+1)))</f>
        <v/>
      </c>
      <c r="E10" s="25" t="str">
        <f t="shared" ref="E10:AE10" si="1">IF(E9&lt;$G4,"",IF(D9=EOMONTH(DATE($C7,$D7,1),0),"",IF(D9="","",D9+1)))</f>
        <v/>
      </c>
      <c r="F10" s="25" t="str">
        <f t="shared" si="1"/>
        <v/>
      </c>
      <c r="G10" s="25" t="str">
        <f t="shared" si="1"/>
        <v/>
      </c>
      <c r="H10" s="25" t="str">
        <f t="shared" si="1"/>
        <v/>
      </c>
      <c r="I10" s="25" t="str">
        <f t="shared" si="1"/>
        <v/>
      </c>
      <c r="J10" s="25">
        <f t="shared" si="1"/>
        <v>46150</v>
      </c>
      <c r="K10" s="25">
        <f t="shared" si="1"/>
        <v>46151</v>
      </c>
      <c r="L10" s="25">
        <f>IF(L9&lt;$G4,"",IF(K9=EOMONTH(DATE($C7,$D7,1),0),"",IF(K9="","",K9+1)))</f>
        <v>46152</v>
      </c>
      <c r="M10" s="25">
        <f>IF(M9&lt;$G4,"",IF(L9=EOMONTH(DATE($C7,$D7,1),0),"",IF(L9="","",L9+1)))</f>
        <v>46153</v>
      </c>
      <c r="N10" s="25">
        <f t="shared" si="1"/>
        <v>46154</v>
      </c>
      <c r="O10" s="25">
        <f t="shared" si="1"/>
        <v>46155</v>
      </c>
      <c r="P10" s="25">
        <f t="shared" si="1"/>
        <v>46156</v>
      </c>
      <c r="Q10" s="25">
        <f t="shared" si="1"/>
        <v>46157</v>
      </c>
      <c r="R10" s="25">
        <f t="shared" si="1"/>
        <v>46158</v>
      </c>
      <c r="S10" s="25">
        <f t="shared" si="1"/>
        <v>46159</v>
      </c>
      <c r="T10" s="25">
        <f t="shared" si="1"/>
        <v>46160</v>
      </c>
      <c r="U10" s="25">
        <f t="shared" si="1"/>
        <v>46161</v>
      </c>
      <c r="V10" s="25">
        <f t="shared" si="1"/>
        <v>46162</v>
      </c>
      <c r="W10" s="25">
        <f t="shared" si="1"/>
        <v>46163</v>
      </c>
      <c r="X10" s="25">
        <f t="shared" si="1"/>
        <v>46164</v>
      </c>
      <c r="Y10" s="25">
        <f t="shared" si="1"/>
        <v>46165</v>
      </c>
      <c r="Z10" s="25">
        <f t="shared" si="1"/>
        <v>46166</v>
      </c>
      <c r="AA10" s="25">
        <f t="shared" si="1"/>
        <v>46167</v>
      </c>
      <c r="AB10" s="25">
        <f t="shared" si="1"/>
        <v>46168</v>
      </c>
      <c r="AC10" s="25">
        <f t="shared" si="1"/>
        <v>46169</v>
      </c>
      <c r="AD10" s="25">
        <f t="shared" si="1"/>
        <v>46170</v>
      </c>
      <c r="AE10" s="25">
        <f t="shared" si="1"/>
        <v>46171</v>
      </c>
      <c r="AF10" s="25">
        <f>IF(AF9&lt;$G4,"",IF(AE9=EOMONTH(DATE($C7,$D7,1),0),"",IF(AE10="","",AE10+1)))</f>
        <v>46172</v>
      </c>
      <c r="AG10" s="25">
        <f>IF(AG9&lt;$G4,"",IF(AF10=EOMONTH(DATE($C7,$D7,1),0),"",IF(AF10="","",AF10+1)))</f>
        <v>46173</v>
      </c>
      <c r="AH10" s="26" t="s">
        <v>15</v>
      </c>
      <c r="AI10" s="27">
        <f>+COUNTIFS(C11:AG11,"土",C12:AG12,"")+COUNTIFS(C11:AG11,"日",C12:AG12,"")</f>
        <v>8</v>
      </c>
    </row>
    <row r="11" spans="2:38" x14ac:dyDescent="0.4">
      <c r="B11" s="19" t="s">
        <v>16</v>
      </c>
      <c r="C11" s="7" t="str">
        <f>IFERROR(TEXT(WEEKDAY(+C10),"aaa"),"")</f>
        <v/>
      </c>
      <c r="D11" s="7" t="str">
        <f t="shared" ref="D11:AG11" si="2">IFERROR(TEXT(WEEKDAY(+D10),"aaa"),"")</f>
        <v/>
      </c>
      <c r="E11" s="7" t="str">
        <f t="shared" si="2"/>
        <v/>
      </c>
      <c r="F11" s="7" t="str">
        <f t="shared" si="2"/>
        <v/>
      </c>
      <c r="G11" s="7" t="str">
        <f t="shared" si="2"/>
        <v/>
      </c>
      <c r="H11" s="7" t="str">
        <f>IFERROR(TEXT(WEEKDAY(+H10),"aaa"),"")</f>
        <v/>
      </c>
      <c r="I11" s="7" t="str">
        <f t="shared" si="2"/>
        <v/>
      </c>
      <c r="J11" s="7" t="str">
        <f t="shared" si="2"/>
        <v>金</v>
      </c>
      <c r="K11" s="7" t="str">
        <f t="shared" si="2"/>
        <v>土</v>
      </c>
      <c r="L11" s="7" t="str">
        <f t="shared" si="2"/>
        <v>日</v>
      </c>
      <c r="M11" s="7" t="str">
        <f t="shared" si="2"/>
        <v>月</v>
      </c>
      <c r="N11" s="7" t="str">
        <f t="shared" si="2"/>
        <v>火</v>
      </c>
      <c r="O11" s="7" t="str">
        <f t="shared" si="2"/>
        <v>水</v>
      </c>
      <c r="P11" s="7" t="str">
        <f t="shared" si="2"/>
        <v>木</v>
      </c>
      <c r="Q11" s="7" t="str">
        <f t="shared" si="2"/>
        <v>金</v>
      </c>
      <c r="R11" s="7" t="str">
        <f t="shared" si="2"/>
        <v>土</v>
      </c>
      <c r="S11" s="7" t="str">
        <f t="shared" si="2"/>
        <v>日</v>
      </c>
      <c r="T11" s="7" t="str">
        <f t="shared" si="2"/>
        <v>月</v>
      </c>
      <c r="U11" s="7" t="str">
        <f t="shared" si="2"/>
        <v>火</v>
      </c>
      <c r="V11" s="7" t="str">
        <f t="shared" si="2"/>
        <v>水</v>
      </c>
      <c r="W11" s="7" t="str">
        <f t="shared" si="2"/>
        <v>木</v>
      </c>
      <c r="X11" s="7" t="str">
        <f t="shared" si="2"/>
        <v>金</v>
      </c>
      <c r="Y11" s="7" t="str">
        <f t="shared" si="2"/>
        <v>土</v>
      </c>
      <c r="Z11" s="7" t="str">
        <f t="shared" si="2"/>
        <v>日</v>
      </c>
      <c r="AA11" s="7" t="str">
        <f t="shared" si="2"/>
        <v>月</v>
      </c>
      <c r="AB11" s="7" t="str">
        <f t="shared" si="2"/>
        <v>火</v>
      </c>
      <c r="AC11" s="7" t="str">
        <f t="shared" si="2"/>
        <v>水</v>
      </c>
      <c r="AD11" s="7" t="str">
        <f t="shared" si="2"/>
        <v>木</v>
      </c>
      <c r="AE11" s="7" t="str">
        <f t="shared" si="2"/>
        <v>金</v>
      </c>
      <c r="AF11" s="7" t="str">
        <f t="shared" si="2"/>
        <v>土</v>
      </c>
      <c r="AG11" s="7" t="str">
        <f t="shared" si="2"/>
        <v>日</v>
      </c>
      <c r="AH11" s="26" t="s">
        <v>17</v>
      </c>
      <c r="AI11" s="27">
        <f>+COUNTIF(C12:AG12,"夏休")+COUNTIF(C12:AG12,"冬休")+COUNTIF(C12:AG12,"中止")</f>
        <v>0</v>
      </c>
    </row>
    <row r="12" spans="2:38" ht="13.5" customHeight="1" x14ac:dyDescent="0.4">
      <c r="B12" s="111" t="s">
        <v>18</v>
      </c>
      <c r="C12" s="113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36"/>
      <c r="AH12" s="28" t="s">
        <v>0</v>
      </c>
      <c r="AI12" s="29">
        <f>COUNT(C10:AG10)-AI11</f>
        <v>24</v>
      </c>
    </row>
    <row r="13" spans="2:38" ht="13.5" customHeight="1" x14ac:dyDescent="0.4">
      <c r="B13" s="112"/>
      <c r="C13" s="113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36"/>
      <c r="AH13" s="28" t="s">
        <v>19</v>
      </c>
      <c r="AI13" s="29">
        <f>+COUNTIF(C14:AG15,"休")</f>
        <v>0</v>
      </c>
      <c r="AJ13" s="30" t="str">
        <f>IF(AI14&gt;0.285,"",IF(AI13&lt;AI10,"←計画日数が足りません",""))</f>
        <v>←計画日数が足りません</v>
      </c>
    </row>
    <row r="14" spans="2:38" ht="13.5" customHeight="1" x14ac:dyDescent="0.4">
      <c r="B14" s="137" t="s">
        <v>5</v>
      </c>
      <c r="C14" s="138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28" t="s">
        <v>20</v>
      </c>
      <c r="AI14" s="31">
        <f>+AI13/AI12</f>
        <v>0</v>
      </c>
    </row>
    <row r="15" spans="2:38" x14ac:dyDescent="0.4">
      <c r="B15" s="137"/>
      <c r="C15" s="138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28" t="s">
        <v>1</v>
      </c>
      <c r="AI15" s="29">
        <f>+COUNTA(C16:AG17)</f>
        <v>0</v>
      </c>
    </row>
    <row r="16" spans="2:38" x14ac:dyDescent="0.4">
      <c r="B16" s="141" t="s">
        <v>8</v>
      </c>
      <c r="C16" s="143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32" t="s">
        <v>21</v>
      </c>
      <c r="AI16" s="33">
        <f>+AI15/AI12</f>
        <v>0</v>
      </c>
      <c r="AL16" s="2">
        <f>+COUNTIF(C14:AG15,"休")</f>
        <v>0</v>
      </c>
    </row>
    <row r="17" spans="2:38" x14ac:dyDescent="0.4">
      <c r="B17" s="142"/>
      <c r="C17" s="144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34" t="s">
        <v>22</v>
      </c>
      <c r="AI17" s="35" t="str">
        <f>IF(7&gt;AI12,"対象外",IF(OR(AI16&gt;=0.285,AI15&gt;=AI10),"OK","NG"))</f>
        <v>NG</v>
      </c>
      <c r="AJ17" s="30" t="str">
        <f>IF(AI17="対象外","←７日間に満たない期間は達成判定の対象外",IF(AI17="NG","←月単位未達成","←月単位達成"))</f>
        <v>←月単位未達成</v>
      </c>
      <c r="AL17" s="36" t="str">
        <f>IF(7&gt;AI12,"対象外",IF(AL16&gt;=AI10,"OK","NG"))</f>
        <v>NG</v>
      </c>
    </row>
    <row r="18" spans="2:38" hidden="1" x14ac:dyDescent="0.4">
      <c r="B18" s="37" t="s">
        <v>23</v>
      </c>
      <c r="C18" s="38" t="e">
        <f>IF(AND(DAY(C10)&gt;=22,DAY(C10)&lt;=28,C11="土"),1,0)</f>
        <v>#VALUE!</v>
      </c>
      <c r="D18" s="38" t="e">
        <f t="shared" ref="D18:AG18" si="3">IF(AND(DAY(D10)&gt;=22,DAY(D10)&lt;=28,D11="土"),1,0)</f>
        <v>#VALUE!</v>
      </c>
      <c r="E18" s="38" t="e">
        <f t="shared" si="3"/>
        <v>#VALUE!</v>
      </c>
      <c r="F18" s="38" t="e">
        <f t="shared" si="3"/>
        <v>#VALUE!</v>
      </c>
      <c r="G18" s="38" t="e">
        <f t="shared" si="3"/>
        <v>#VALUE!</v>
      </c>
      <c r="H18" s="38" t="e">
        <f t="shared" si="3"/>
        <v>#VALUE!</v>
      </c>
      <c r="I18" s="38" t="e">
        <f t="shared" si="3"/>
        <v>#VALUE!</v>
      </c>
      <c r="J18" s="38">
        <f t="shared" si="3"/>
        <v>0</v>
      </c>
      <c r="K18" s="38">
        <f t="shared" si="3"/>
        <v>0</v>
      </c>
      <c r="L18" s="38">
        <f t="shared" si="3"/>
        <v>0</v>
      </c>
      <c r="M18" s="38">
        <f t="shared" si="3"/>
        <v>0</v>
      </c>
      <c r="N18" s="38">
        <f t="shared" si="3"/>
        <v>0</v>
      </c>
      <c r="O18" s="38">
        <f t="shared" si="3"/>
        <v>0</v>
      </c>
      <c r="P18" s="38">
        <f t="shared" si="3"/>
        <v>0</v>
      </c>
      <c r="Q18" s="38">
        <f t="shared" si="3"/>
        <v>0</v>
      </c>
      <c r="R18" s="38">
        <f t="shared" si="3"/>
        <v>0</v>
      </c>
      <c r="S18" s="38">
        <f t="shared" si="3"/>
        <v>0</v>
      </c>
      <c r="T18" s="38">
        <f t="shared" si="3"/>
        <v>0</v>
      </c>
      <c r="U18" s="38">
        <f t="shared" si="3"/>
        <v>0</v>
      </c>
      <c r="V18" s="38">
        <f t="shared" si="3"/>
        <v>0</v>
      </c>
      <c r="W18" s="38">
        <f t="shared" si="3"/>
        <v>0</v>
      </c>
      <c r="X18" s="38">
        <f t="shared" si="3"/>
        <v>0</v>
      </c>
      <c r="Y18" s="38">
        <f t="shared" si="3"/>
        <v>1</v>
      </c>
      <c r="Z18" s="38">
        <f t="shared" si="3"/>
        <v>0</v>
      </c>
      <c r="AA18" s="38">
        <f t="shared" si="3"/>
        <v>0</v>
      </c>
      <c r="AB18" s="38">
        <f t="shared" si="3"/>
        <v>0</v>
      </c>
      <c r="AC18" s="38">
        <f t="shared" si="3"/>
        <v>0</v>
      </c>
      <c r="AD18" s="38">
        <f t="shared" si="3"/>
        <v>0</v>
      </c>
      <c r="AE18" s="38">
        <f>IF(AND(DAY(AE10)&gt;=22,DAY(AE10)&lt;=28,AE11="土"),1,0)</f>
        <v>0</v>
      </c>
      <c r="AF18" s="38">
        <f t="shared" si="3"/>
        <v>0</v>
      </c>
      <c r="AG18" s="38">
        <f t="shared" si="3"/>
        <v>0</v>
      </c>
      <c r="AH18" s="39" t="s">
        <v>24</v>
      </c>
      <c r="AI18" s="40">
        <f t="shared" ref="AI18:AI25" si="4">_xlfn.AGGREGATE(9,6,C18:AG18)</f>
        <v>1</v>
      </c>
      <c r="AJ18" s="30"/>
    </row>
    <row r="19" spans="2:38" hidden="1" x14ac:dyDescent="0.4">
      <c r="B19" s="37" t="s">
        <v>25</v>
      </c>
      <c r="C19" s="41" t="e">
        <f t="shared" ref="C19:AG19" si="5">IF(AND(DAY(C10)&gt;=22,DAY(C10)&lt;=28,C11="土",OR(C16="休",C16="雨")),1,0)</f>
        <v>#VALUE!</v>
      </c>
      <c r="D19" s="41" t="e">
        <f t="shared" si="5"/>
        <v>#VALUE!</v>
      </c>
      <c r="E19" s="41" t="e">
        <f t="shared" si="5"/>
        <v>#VALUE!</v>
      </c>
      <c r="F19" s="41" t="e">
        <f t="shared" si="5"/>
        <v>#VALUE!</v>
      </c>
      <c r="G19" s="41" t="e">
        <f t="shared" si="5"/>
        <v>#VALUE!</v>
      </c>
      <c r="H19" s="41" t="e">
        <f t="shared" si="5"/>
        <v>#VALUE!</v>
      </c>
      <c r="I19" s="41" t="e">
        <f t="shared" si="5"/>
        <v>#VALUE!</v>
      </c>
      <c r="J19" s="41">
        <f t="shared" si="5"/>
        <v>0</v>
      </c>
      <c r="K19" s="41">
        <f t="shared" si="5"/>
        <v>0</v>
      </c>
      <c r="L19" s="41">
        <f t="shared" si="5"/>
        <v>0</v>
      </c>
      <c r="M19" s="41">
        <f t="shared" si="5"/>
        <v>0</v>
      </c>
      <c r="N19" s="41">
        <f t="shared" si="5"/>
        <v>0</v>
      </c>
      <c r="O19" s="41">
        <f t="shared" si="5"/>
        <v>0</v>
      </c>
      <c r="P19" s="41">
        <f t="shared" si="5"/>
        <v>0</v>
      </c>
      <c r="Q19" s="41">
        <f t="shared" si="5"/>
        <v>0</v>
      </c>
      <c r="R19" s="41">
        <f t="shared" si="5"/>
        <v>0</v>
      </c>
      <c r="S19" s="41">
        <f t="shared" si="5"/>
        <v>0</v>
      </c>
      <c r="T19" s="41">
        <f t="shared" si="5"/>
        <v>0</v>
      </c>
      <c r="U19" s="41">
        <f t="shared" si="5"/>
        <v>0</v>
      </c>
      <c r="V19" s="41">
        <f t="shared" si="5"/>
        <v>0</v>
      </c>
      <c r="W19" s="41">
        <f t="shared" si="5"/>
        <v>0</v>
      </c>
      <c r="X19" s="41">
        <f t="shared" si="5"/>
        <v>0</v>
      </c>
      <c r="Y19" s="41">
        <f t="shared" si="5"/>
        <v>0</v>
      </c>
      <c r="Z19" s="41">
        <f t="shared" si="5"/>
        <v>0</v>
      </c>
      <c r="AA19" s="41">
        <f t="shared" si="5"/>
        <v>0</v>
      </c>
      <c r="AB19" s="41">
        <f t="shared" si="5"/>
        <v>0</v>
      </c>
      <c r="AC19" s="41">
        <f t="shared" si="5"/>
        <v>0</v>
      </c>
      <c r="AD19" s="41">
        <f t="shared" si="5"/>
        <v>0</v>
      </c>
      <c r="AE19" s="41">
        <f t="shared" si="5"/>
        <v>0</v>
      </c>
      <c r="AF19" s="41">
        <f t="shared" si="5"/>
        <v>0</v>
      </c>
      <c r="AG19" s="41">
        <f t="shared" si="5"/>
        <v>0</v>
      </c>
      <c r="AH19" s="39" t="s">
        <v>26</v>
      </c>
      <c r="AI19" s="40">
        <f t="shared" si="4"/>
        <v>0</v>
      </c>
      <c r="AJ19" s="30"/>
    </row>
    <row r="20" spans="2:38" hidden="1" x14ac:dyDescent="0.4">
      <c r="B20" s="37" t="s">
        <v>27</v>
      </c>
      <c r="C20" s="38" t="e">
        <f>IF(AND(DAY(C10)&gt;=8,DAY(C10)&lt;=14,C11="土"),1,0)</f>
        <v>#VALUE!</v>
      </c>
      <c r="D20" s="38" t="e">
        <f>IF(AND(DAY(D10)&gt;=8,DAY(D10)&lt;=14,D11="土"),1,0)</f>
        <v>#VALUE!</v>
      </c>
      <c r="E20" s="38" t="e">
        <f t="shared" ref="E20:AG20" si="6">IF(AND(DAY(E10)&gt;=8,DAY(E10)&lt;=14,E11="土"),1,0)</f>
        <v>#VALUE!</v>
      </c>
      <c r="F20" s="38" t="e">
        <f t="shared" si="6"/>
        <v>#VALUE!</v>
      </c>
      <c r="G20" s="38" t="e">
        <f t="shared" si="6"/>
        <v>#VALUE!</v>
      </c>
      <c r="H20" s="38" t="e">
        <f t="shared" si="6"/>
        <v>#VALUE!</v>
      </c>
      <c r="I20" s="38" t="e">
        <f t="shared" si="6"/>
        <v>#VALUE!</v>
      </c>
      <c r="J20" s="38">
        <f t="shared" si="6"/>
        <v>0</v>
      </c>
      <c r="K20" s="38">
        <f t="shared" si="6"/>
        <v>1</v>
      </c>
      <c r="L20" s="38">
        <f t="shared" si="6"/>
        <v>0</v>
      </c>
      <c r="M20" s="38">
        <f t="shared" si="6"/>
        <v>0</v>
      </c>
      <c r="N20" s="38">
        <f t="shared" si="6"/>
        <v>0</v>
      </c>
      <c r="O20" s="38">
        <f t="shared" si="6"/>
        <v>0</v>
      </c>
      <c r="P20" s="38">
        <f t="shared" si="6"/>
        <v>0</v>
      </c>
      <c r="Q20" s="38">
        <f t="shared" si="6"/>
        <v>0</v>
      </c>
      <c r="R20" s="38">
        <f t="shared" si="6"/>
        <v>0</v>
      </c>
      <c r="S20" s="38">
        <f t="shared" si="6"/>
        <v>0</v>
      </c>
      <c r="T20" s="38">
        <f t="shared" si="6"/>
        <v>0</v>
      </c>
      <c r="U20" s="38">
        <f t="shared" si="6"/>
        <v>0</v>
      </c>
      <c r="V20" s="38">
        <f t="shared" si="6"/>
        <v>0</v>
      </c>
      <c r="W20" s="38">
        <f t="shared" si="6"/>
        <v>0</v>
      </c>
      <c r="X20" s="38">
        <f t="shared" si="6"/>
        <v>0</v>
      </c>
      <c r="Y20" s="38">
        <f t="shared" si="6"/>
        <v>0</v>
      </c>
      <c r="Z20" s="38">
        <f t="shared" si="6"/>
        <v>0</v>
      </c>
      <c r="AA20" s="38">
        <f t="shared" si="6"/>
        <v>0</v>
      </c>
      <c r="AB20" s="38">
        <f t="shared" si="6"/>
        <v>0</v>
      </c>
      <c r="AC20" s="38">
        <f t="shared" si="6"/>
        <v>0</v>
      </c>
      <c r="AD20" s="38">
        <f t="shared" si="6"/>
        <v>0</v>
      </c>
      <c r="AE20" s="38">
        <f t="shared" si="6"/>
        <v>0</v>
      </c>
      <c r="AF20" s="38">
        <f t="shared" si="6"/>
        <v>0</v>
      </c>
      <c r="AG20" s="38">
        <f t="shared" si="6"/>
        <v>0</v>
      </c>
      <c r="AH20" s="39" t="s">
        <v>24</v>
      </c>
      <c r="AI20" s="40">
        <f t="shared" si="4"/>
        <v>1</v>
      </c>
      <c r="AJ20" s="30"/>
    </row>
    <row r="21" spans="2:38" hidden="1" x14ac:dyDescent="0.4">
      <c r="B21" s="37" t="s">
        <v>28</v>
      </c>
      <c r="C21" s="41" t="e">
        <f>IF(AND(DAY(C10)&gt;=8,DAY(C10)&lt;=14,C11="土",OR(C16="休",C16="雨")),1,0)</f>
        <v>#VALUE!</v>
      </c>
      <c r="D21" s="41" t="e">
        <f>IF(AND(DAY(D10)&gt;=8,DAY(D10)&lt;=14,D11="土",OR(D16="休",D16="雨")),1,0)</f>
        <v>#VALUE!</v>
      </c>
      <c r="E21" s="41" t="e">
        <f t="shared" ref="E21:AG21" si="7">IF(AND(DAY(E10)&gt;=8,DAY(E10)&lt;=14,E11="土",OR(E16="休",E16="雨")),1,0)</f>
        <v>#VALUE!</v>
      </c>
      <c r="F21" s="41" t="e">
        <f t="shared" si="7"/>
        <v>#VALUE!</v>
      </c>
      <c r="G21" s="41" t="e">
        <f t="shared" si="7"/>
        <v>#VALUE!</v>
      </c>
      <c r="H21" s="41" t="e">
        <f t="shared" si="7"/>
        <v>#VALUE!</v>
      </c>
      <c r="I21" s="41" t="e">
        <f t="shared" si="7"/>
        <v>#VALUE!</v>
      </c>
      <c r="J21" s="41">
        <f t="shared" si="7"/>
        <v>0</v>
      </c>
      <c r="K21" s="41">
        <f t="shared" si="7"/>
        <v>0</v>
      </c>
      <c r="L21" s="41">
        <f t="shared" si="7"/>
        <v>0</v>
      </c>
      <c r="M21" s="41">
        <f t="shared" si="7"/>
        <v>0</v>
      </c>
      <c r="N21" s="41">
        <f t="shared" si="7"/>
        <v>0</v>
      </c>
      <c r="O21" s="41">
        <f t="shared" si="7"/>
        <v>0</v>
      </c>
      <c r="P21" s="41">
        <f t="shared" si="7"/>
        <v>0</v>
      </c>
      <c r="Q21" s="41">
        <f t="shared" si="7"/>
        <v>0</v>
      </c>
      <c r="R21" s="41">
        <f t="shared" si="7"/>
        <v>0</v>
      </c>
      <c r="S21" s="41">
        <f t="shared" si="7"/>
        <v>0</v>
      </c>
      <c r="T21" s="41">
        <f t="shared" si="7"/>
        <v>0</v>
      </c>
      <c r="U21" s="41">
        <f t="shared" si="7"/>
        <v>0</v>
      </c>
      <c r="V21" s="41">
        <f t="shared" si="7"/>
        <v>0</v>
      </c>
      <c r="W21" s="41">
        <f t="shared" si="7"/>
        <v>0</v>
      </c>
      <c r="X21" s="41">
        <f t="shared" si="7"/>
        <v>0</v>
      </c>
      <c r="Y21" s="41">
        <f t="shared" si="7"/>
        <v>0</v>
      </c>
      <c r="Z21" s="41">
        <f t="shared" si="7"/>
        <v>0</v>
      </c>
      <c r="AA21" s="41">
        <f t="shared" si="7"/>
        <v>0</v>
      </c>
      <c r="AB21" s="41">
        <f t="shared" si="7"/>
        <v>0</v>
      </c>
      <c r="AC21" s="41">
        <f t="shared" si="7"/>
        <v>0</v>
      </c>
      <c r="AD21" s="41">
        <f t="shared" si="7"/>
        <v>0</v>
      </c>
      <c r="AE21" s="41">
        <f t="shared" si="7"/>
        <v>0</v>
      </c>
      <c r="AF21" s="41">
        <f t="shared" si="7"/>
        <v>0</v>
      </c>
      <c r="AG21" s="41">
        <f t="shared" si="7"/>
        <v>0</v>
      </c>
      <c r="AH21" s="39" t="s">
        <v>26</v>
      </c>
      <c r="AI21" s="40">
        <f t="shared" si="4"/>
        <v>0</v>
      </c>
      <c r="AJ21" s="30"/>
    </row>
    <row r="22" spans="2:38" hidden="1" x14ac:dyDescent="0.4">
      <c r="B22" s="37" t="s">
        <v>29</v>
      </c>
      <c r="C22" s="38" t="e">
        <f>IF(AND(DAY(C10)&gt;=22,DAY(C10)&lt;=28,C11="日"),1,0)</f>
        <v>#VALUE!</v>
      </c>
      <c r="D22" s="38" t="e">
        <f t="shared" ref="D22:AG22" si="8">IF(AND(DAY(D10)&gt;=22,DAY(D10)&lt;=28,D11="日"),1,0)</f>
        <v>#VALUE!</v>
      </c>
      <c r="E22" s="38" t="e">
        <f t="shared" si="8"/>
        <v>#VALUE!</v>
      </c>
      <c r="F22" s="38" t="e">
        <f t="shared" si="8"/>
        <v>#VALUE!</v>
      </c>
      <c r="G22" s="38" t="e">
        <f t="shared" si="8"/>
        <v>#VALUE!</v>
      </c>
      <c r="H22" s="38" t="e">
        <f t="shared" si="8"/>
        <v>#VALUE!</v>
      </c>
      <c r="I22" s="38" t="e">
        <f t="shared" si="8"/>
        <v>#VALUE!</v>
      </c>
      <c r="J22" s="38">
        <f t="shared" si="8"/>
        <v>0</v>
      </c>
      <c r="K22" s="38">
        <f t="shared" si="8"/>
        <v>0</v>
      </c>
      <c r="L22" s="38">
        <f t="shared" si="8"/>
        <v>0</v>
      </c>
      <c r="M22" s="38">
        <f t="shared" si="8"/>
        <v>0</v>
      </c>
      <c r="N22" s="38">
        <f t="shared" si="8"/>
        <v>0</v>
      </c>
      <c r="O22" s="38">
        <f t="shared" si="8"/>
        <v>0</v>
      </c>
      <c r="P22" s="38">
        <f t="shared" si="8"/>
        <v>0</v>
      </c>
      <c r="Q22" s="38">
        <f t="shared" si="8"/>
        <v>0</v>
      </c>
      <c r="R22" s="38">
        <f t="shared" si="8"/>
        <v>0</v>
      </c>
      <c r="S22" s="38">
        <f t="shared" si="8"/>
        <v>0</v>
      </c>
      <c r="T22" s="38">
        <f t="shared" si="8"/>
        <v>0</v>
      </c>
      <c r="U22" s="38">
        <f t="shared" si="8"/>
        <v>0</v>
      </c>
      <c r="V22" s="38">
        <f t="shared" si="8"/>
        <v>0</v>
      </c>
      <c r="W22" s="38">
        <f t="shared" si="8"/>
        <v>0</v>
      </c>
      <c r="X22" s="38">
        <f t="shared" si="8"/>
        <v>0</v>
      </c>
      <c r="Y22" s="38">
        <f t="shared" si="8"/>
        <v>0</v>
      </c>
      <c r="Z22" s="38">
        <f t="shared" si="8"/>
        <v>1</v>
      </c>
      <c r="AA22" s="38">
        <f t="shared" si="8"/>
        <v>0</v>
      </c>
      <c r="AB22" s="38">
        <f t="shared" si="8"/>
        <v>0</v>
      </c>
      <c r="AC22" s="38">
        <f t="shared" si="8"/>
        <v>0</v>
      </c>
      <c r="AD22" s="38">
        <f t="shared" si="8"/>
        <v>0</v>
      </c>
      <c r="AE22" s="38">
        <f t="shared" si="8"/>
        <v>0</v>
      </c>
      <c r="AF22" s="38">
        <f t="shared" si="8"/>
        <v>0</v>
      </c>
      <c r="AG22" s="38">
        <f t="shared" si="8"/>
        <v>0</v>
      </c>
      <c r="AH22" s="39" t="s">
        <v>24</v>
      </c>
      <c r="AI22" s="40">
        <f t="shared" si="4"/>
        <v>1</v>
      </c>
      <c r="AJ22" s="30"/>
    </row>
    <row r="23" spans="2:38" hidden="1" x14ac:dyDescent="0.4">
      <c r="B23" s="37" t="s">
        <v>30</v>
      </c>
      <c r="C23" s="41" t="e">
        <f>IF(AND(DAY(C10)&gt;=22,DAY(C10)&lt;=28,C11="日",OR(C16="休",C16="雨")),1,0)</f>
        <v>#VALUE!</v>
      </c>
      <c r="D23" s="41" t="e">
        <f t="shared" ref="D23:AG23" si="9">IF(AND(DAY(D10)&gt;=22,DAY(D10)&lt;=28,D11="日",OR(D16="休",D16="雨")),1,0)</f>
        <v>#VALUE!</v>
      </c>
      <c r="E23" s="41" t="e">
        <f t="shared" si="9"/>
        <v>#VALUE!</v>
      </c>
      <c r="F23" s="41" t="e">
        <f t="shared" si="9"/>
        <v>#VALUE!</v>
      </c>
      <c r="G23" s="41" t="e">
        <f t="shared" si="9"/>
        <v>#VALUE!</v>
      </c>
      <c r="H23" s="41" t="e">
        <f t="shared" si="9"/>
        <v>#VALUE!</v>
      </c>
      <c r="I23" s="41" t="e">
        <f t="shared" si="9"/>
        <v>#VALUE!</v>
      </c>
      <c r="J23" s="41">
        <f t="shared" si="9"/>
        <v>0</v>
      </c>
      <c r="K23" s="41">
        <f t="shared" si="9"/>
        <v>0</v>
      </c>
      <c r="L23" s="41">
        <f t="shared" si="9"/>
        <v>0</v>
      </c>
      <c r="M23" s="41">
        <f t="shared" si="9"/>
        <v>0</v>
      </c>
      <c r="N23" s="41">
        <f t="shared" si="9"/>
        <v>0</v>
      </c>
      <c r="O23" s="41">
        <f t="shared" si="9"/>
        <v>0</v>
      </c>
      <c r="P23" s="41">
        <f t="shared" si="9"/>
        <v>0</v>
      </c>
      <c r="Q23" s="41">
        <f t="shared" si="9"/>
        <v>0</v>
      </c>
      <c r="R23" s="41">
        <f t="shared" si="9"/>
        <v>0</v>
      </c>
      <c r="S23" s="41">
        <f t="shared" si="9"/>
        <v>0</v>
      </c>
      <c r="T23" s="41">
        <f t="shared" si="9"/>
        <v>0</v>
      </c>
      <c r="U23" s="41">
        <f t="shared" si="9"/>
        <v>0</v>
      </c>
      <c r="V23" s="41">
        <f t="shared" si="9"/>
        <v>0</v>
      </c>
      <c r="W23" s="41">
        <f t="shared" si="9"/>
        <v>0</v>
      </c>
      <c r="X23" s="41">
        <f t="shared" si="9"/>
        <v>0</v>
      </c>
      <c r="Y23" s="41">
        <f t="shared" si="9"/>
        <v>0</v>
      </c>
      <c r="Z23" s="41">
        <f t="shared" si="9"/>
        <v>0</v>
      </c>
      <c r="AA23" s="41">
        <f t="shared" si="9"/>
        <v>0</v>
      </c>
      <c r="AB23" s="41">
        <f t="shared" si="9"/>
        <v>0</v>
      </c>
      <c r="AC23" s="41">
        <f t="shared" si="9"/>
        <v>0</v>
      </c>
      <c r="AD23" s="41">
        <f t="shared" si="9"/>
        <v>0</v>
      </c>
      <c r="AE23" s="41">
        <f t="shared" si="9"/>
        <v>0</v>
      </c>
      <c r="AF23" s="41">
        <f t="shared" si="9"/>
        <v>0</v>
      </c>
      <c r="AG23" s="41">
        <f t="shared" si="9"/>
        <v>0</v>
      </c>
      <c r="AH23" s="39" t="s">
        <v>26</v>
      </c>
      <c r="AI23" s="40">
        <f t="shared" si="4"/>
        <v>0</v>
      </c>
      <c r="AJ23" s="30"/>
    </row>
    <row r="24" spans="2:38" hidden="1" x14ac:dyDescent="0.4">
      <c r="B24" s="37" t="s">
        <v>31</v>
      </c>
      <c r="C24" s="38" t="e">
        <f>IF(AND(DAY(C10)&gt;=8,DAY(C10)&lt;=14,C11="日"),1,0)</f>
        <v>#VALUE!</v>
      </c>
      <c r="D24" s="38" t="e">
        <f t="shared" ref="D24:AG24" si="10">IF(AND(DAY(D10)&gt;=8,DAY(D10)&lt;=14,D11="日"),1,0)</f>
        <v>#VALUE!</v>
      </c>
      <c r="E24" s="38" t="e">
        <f t="shared" si="10"/>
        <v>#VALUE!</v>
      </c>
      <c r="F24" s="38" t="e">
        <f t="shared" si="10"/>
        <v>#VALUE!</v>
      </c>
      <c r="G24" s="38" t="e">
        <f t="shared" si="10"/>
        <v>#VALUE!</v>
      </c>
      <c r="H24" s="38" t="e">
        <f t="shared" si="10"/>
        <v>#VALUE!</v>
      </c>
      <c r="I24" s="38" t="e">
        <f t="shared" si="10"/>
        <v>#VALUE!</v>
      </c>
      <c r="J24" s="38">
        <f t="shared" si="10"/>
        <v>0</v>
      </c>
      <c r="K24" s="38">
        <f t="shared" si="10"/>
        <v>0</v>
      </c>
      <c r="L24" s="38">
        <f t="shared" si="10"/>
        <v>1</v>
      </c>
      <c r="M24" s="38">
        <f t="shared" si="10"/>
        <v>0</v>
      </c>
      <c r="N24" s="38">
        <f t="shared" si="10"/>
        <v>0</v>
      </c>
      <c r="O24" s="38">
        <f t="shared" si="10"/>
        <v>0</v>
      </c>
      <c r="P24" s="38">
        <f t="shared" si="10"/>
        <v>0</v>
      </c>
      <c r="Q24" s="38">
        <f t="shared" si="10"/>
        <v>0</v>
      </c>
      <c r="R24" s="38">
        <f t="shared" si="10"/>
        <v>0</v>
      </c>
      <c r="S24" s="38">
        <f t="shared" si="10"/>
        <v>0</v>
      </c>
      <c r="T24" s="38">
        <f t="shared" si="10"/>
        <v>0</v>
      </c>
      <c r="U24" s="38">
        <f t="shared" si="10"/>
        <v>0</v>
      </c>
      <c r="V24" s="38">
        <f t="shared" si="10"/>
        <v>0</v>
      </c>
      <c r="W24" s="38">
        <f t="shared" si="10"/>
        <v>0</v>
      </c>
      <c r="X24" s="38">
        <f t="shared" si="10"/>
        <v>0</v>
      </c>
      <c r="Y24" s="38">
        <f t="shared" si="10"/>
        <v>0</v>
      </c>
      <c r="Z24" s="38">
        <f t="shared" si="10"/>
        <v>0</v>
      </c>
      <c r="AA24" s="38">
        <f t="shared" si="10"/>
        <v>0</v>
      </c>
      <c r="AB24" s="38">
        <f t="shared" si="10"/>
        <v>0</v>
      </c>
      <c r="AC24" s="38">
        <f t="shared" si="10"/>
        <v>0</v>
      </c>
      <c r="AD24" s="38">
        <f t="shared" si="10"/>
        <v>0</v>
      </c>
      <c r="AE24" s="38">
        <f t="shared" si="10"/>
        <v>0</v>
      </c>
      <c r="AF24" s="38">
        <f t="shared" si="10"/>
        <v>0</v>
      </c>
      <c r="AG24" s="38">
        <f t="shared" si="10"/>
        <v>0</v>
      </c>
      <c r="AH24" s="39" t="s">
        <v>24</v>
      </c>
      <c r="AI24" s="40">
        <f t="shared" si="4"/>
        <v>1</v>
      </c>
      <c r="AJ24" s="30"/>
    </row>
    <row r="25" spans="2:38" hidden="1" x14ac:dyDescent="0.4">
      <c r="B25" s="37" t="s">
        <v>32</v>
      </c>
      <c r="C25" s="41" t="e">
        <f>IF(AND(DAY(C10)&gt;=8,DAY(C10)&lt;=14,C11="日",OR(C16="休",C16="雨")),1,0)</f>
        <v>#VALUE!</v>
      </c>
      <c r="D25" s="41" t="e">
        <f t="shared" ref="D25:AG25" si="11">IF(AND(DAY(D10)&gt;=8,DAY(D10)&lt;=14,D11="日",OR(D16="休",D16="雨")),1,0)</f>
        <v>#VALUE!</v>
      </c>
      <c r="E25" s="41" t="e">
        <f t="shared" si="11"/>
        <v>#VALUE!</v>
      </c>
      <c r="F25" s="41" t="e">
        <f t="shared" si="11"/>
        <v>#VALUE!</v>
      </c>
      <c r="G25" s="41" t="e">
        <f t="shared" si="11"/>
        <v>#VALUE!</v>
      </c>
      <c r="H25" s="41" t="e">
        <f t="shared" si="11"/>
        <v>#VALUE!</v>
      </c>
      <c r="I25" s="41" t="e">
        <f t="shared" si="11"/>
        <v>#VALUE!</v>
      </c>
      <c r="J25" s="41">
        <f t="shared" si="11"/>
        <v>0</v>
      </c>
      <c r="K25" s="41">
        <f t="shared" si="11"/>
        <v>0</v>
      </c>
      <c r="L25" s="41">
        <f t="shared" si="11"/>
        <v>0</v>
      </c>
      <c r="M25" s="41">
        <f t="shared" si="11"/>
        <v>0</v>
      </c>
      <c r="N25" s="41">
        <f t="shared" si="11"/>
        <v>0</v>
      </c>
      <c r="O25" s="41">
        <f t="shared" si="11"/>
        <v>0</v>
      </c>
      <c r="P25" s="41">
        <f t="shared" si="11"/>
        <v>0</v>
      </c>
      <c r="Q25" s="41">
        <f t="shared" si="11"/>
        <v>0</v>
      </c>
      <c r="R25" s="41">
        <f t="shared" si="11"/>
        <v>0</v>
      </c>
      <c r="S25" s="41">
        <f t="shared" si="11"/>
        <v>0</v>
      </c>
      <c r="T25" s="41">
        <f t="shared" si="11"/>
        <v>0</v>
      </c>
      <c r="U25" s="41">
        <f t="shared" si="11"/>
        <v>0</v>
      </c>
      <c r="V25" s="41">
        <f t="shared" si="11"/>
        <v>0</v>
      </c>
      <c r="W25" s="41">
        <f t="shared" si="11"/>
        <v>0</v>
      </c>
      <c r="X25" s="41">
        <f t="shared" si="11"/>
        <v>0</v>
      </c>
      <c r="Y25" s="41">
        <f t="shared" si="11"/>
        <v>0</v>
      </c>
      <c r="Z25" s="41">
        <f t="shared" si="11"/>
        <v>0</v>
      </c>
      <c r="AA25" s="41">
        <f t="shared" si="11"/>
        <v>0</v>
      </c>
      <c r="AB25" s="41">
        <f t="shared" si="11"/>
        <v>0</v>
      </c>
      <c r="AC25" s="41">
        <f t="shared" si="11"/>
        <v>0</v>
      </c>
      <c r="AD25" s="41">
        <f t="shared" si="11"/>
        <v>0</v>
      </c>
      <c r="AE25" s="41">
        <f t="shared" si="11"/>
        <v>0</v>
      </c>
      <c r="AF25" s="41">
        <f t="shared" si="11"/>
        <v>0</v>
      </c>
      <c r="AG25" s="41">
        <f t="shared" si="11"/>
        <v>0</v>
      </c>
      <c r="AH25" s="39" t="s">
        <v>26</v>
      </c>
      <c r="AI25" s="40">
        <f t="shared" si="4"/>
        <v>0</v>
      </c>
      <c r="AJ25" s="30"/>
    </row>
    <row r="26" spans="2:38" ht="18" customHeight="1" x14ac:dyDescent="0.4"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2:38" hidden="1" x14ac:dyDescent="0.4">
      <c r="C27" s="37">
        <f>YEAR(C30)</f>
        <v>2026</v>
      </c>
      <c r="D27" s="37">
        <f>MONTH(C30)</f>
        <v>6</v>
      </c>
    </row>
    <row r="28" spans="2:38" x14ac:dyDescent="0.4">
      <c r="B28" s="5" t="s">
        <v>13</v>
      </c>
      <c r="C28" s="145">
        <f>C30</f>
        <v>46174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10"/>
    </row>
    <row r="29" spans="2:38" hidden="1" x14ac:dyDescent="0.4">
      <c r="B29" s="43"/>
      <c r="C29" s="25">
        <f>DATE($C27,$D27,1)</f>
        <v>46174</v>
      </c>
      <c r="D29" s="25">
        <f>C29+1</f>
        <v>46175</v>
      </c>
      <c r="E29" s="25">
        <f t="shared" ref="E29:AG29" si="12">D29+1</f>
        <v>46176</v>
      </c>
      <c r="F29" s="25">
        <f t="shared" si="12"/>
        <v>46177</v>
      </c>
      <c r="G29" s="25">
        <f t="shared" si="12"/>
        <v>46178</v>
      </c>
      <c r="H29" s="25">
        <f t="shared" si="12"/>
        <v>46179</v>
      </c>
      <c r="I29" s="25">
        <f t="shared" si="12"/>
        <v>46180</v>
      </c>
      <c r="J29" s="25">
        <f t="shared" si="12"/>
        <v>46181</v>
      </c>
      <c r="K29" s="25">
        <f t="shared" si="12"/>
        <v>46182</v>
      </c>
      <c r="L29" s="25">
        <f t="shared" si="12"/>
        <v>46183</v>
      </c>
      <c r="M29" s="25">
        <f t="shared" si="12"/>
        <v>46184</v>
      </c>
      <c r="N29" s="25">
        <f t="shared" si="12"/>
        <v>46185</v>
      </c>
      <c r="O29" s="25">
        <f t="shared" si="12"/>
        <v>46186</v>
      </c>
      <c r="P29" s="25">
        <f t="shared" si="12"/>
        <v>46187</v>
      </c>
      <c r="Q29" s="25">
        <f t="shared" si="12"/>
        <v>46188</v>
      </c>
      <c r="R29" s="25">
        <f t="shared" si="12"/>
        <v>46189</v>
      </c>
      <c r="S29" s="25">
        <f t="shared" si="12"/>
        <v>46190</v>
      </c>
      <c r="T29" s="25">
        <f t="shared" si="12"/>
        <v>46191</v>
      </c>
      <c r="U29" s="25">
        <f t="shared" si="12"/>
        <v>46192</v>
      </c>
      <c r="V29" s="25">
        <f t="shared" si="12"/>
        <v>46193</v>
      </c>
      <c r="W29" s="25">
        <f t="shared" si="12"/>
        <v>46194</v>
      </c>
      <c r="X29" s="25">
        <f t="shared" si="12"/>
        <v>46195</v>
      </c>
      <c r="Y29" s="25">
        <f t="shared" si="12"/>
        <v>46196</v>
      </c>
      <c r="Z29" s="25">
        <f t="shared" si="12"/>
        <v>46197</v>
      </c>
      <c r="AA29" s="25">
        <f t="shared" si="12"/>
        <v>46198</v>
      </c>
      <c r="AB29" s="25">
        <f t="shared" si="12"/>
        <v>46199</v>
      </c>
      <c r="AC29" s="25">
        <f t="shared" si="12"/>
        <v>46200</v>
      </c>
      <c r="AD29" s="25">
        <f t="shared" si="12"/>
        <v>46201</v>
      </c>
      <c r="AE29" s="25">
        <f t="shared" si="12"/>
        <v>46202</v>
      </c>
      <c r="AF29" s="25">
        <f t="shared" si="12"/>
        <v>46203</v>
      </c>
      <c r="AG29" s="25">
        <f t="shared" si="12"/>
        <v>46204</v>
      </c>
      <c r="AH29" s="44"/>
      <c r="AI29" s="45"/>
    </row>
    <row r="30" spans="2:38" x14ac:dyDescent="0.4">
      <c r="B30" s="46" t="s">
        <v>14</v>
      </c>
      <c r="C30" s="47">
        <f>IF(EDATE(C9,1)&gt;$G$5,"",EDATE(C9,1))</f>
        <v>46174</v>
      </c>
      <c r="D30" s="25">
        <f>IF(D29&gt;$G$5,"",IF(C30=EOMONTH(DATE($C27,$D27,1),0),"",IF(C30="","",C30+1)))</f>
        <v>46175</v>
      </c>
      <c r="E30" s="25">
        <f t="shared" ref="E30:AG30" si="13">IF(E29&gt;$G$5,"",IF(D30=EOMONTH(DATE($C27,$D27,1),0),"",IF(D30="","",D30+1)))</f>
        <v>46176</v>
      </c>
      <c r="F30" s="25">
        <f t="shared" si="13"/>
        <v>46177</v>
      </c>
      <c r="G30" s="25">
        <f t="shared" si="13"/>
        <v>46178</v>
      </c>
      <c r="H30" s="25">
        <f t="shared" si="13"/>
        <v>46179</v>
      </c>
      <c r="I30" s="25">
        <f t="shared" si="13"/>
        <v>46180</v>
      </c>
      <c r="J30" s="25">
        <f t="shared" si="13"/>
        <v>46181</v>
      </c>
      <c r="K30" s="25">
        <f t="shared" si="13"/>
        <v>46182</v>
      </c>
      <c r="L30" s="25">
        <f t="shared" si="13"/>
        <v>46183</v>
      </c>
      <c r="M30" s="25">
        <f t="shared" si="13"/>
        <v>46184</v>
      </c>
      <c r="N30" s="25">
        <f t="shared" si="13"/>
        <v>46185</v>
      </c>
      <c r="O30" s="25">
        <f t="shared" si="13"/>
        <v>46186</v>
      </c>
      <c r="P30" s="25">
        <f t="shared" si="13"/>
        <v>46187</v>
      </c>
      <c r="Q30" s="25">
        <f t="shared" si="13"/>
        <v>46188</v>
      </c>
      <c r="R30" s="25">
        <f t="shared" si="13"/>
        <v>46189</v>
      </c>
      <c r="S30" s="25">
        <f t="shared" si="13"/>
        <v>46190</v>
      </c>
      <c r="T30" s="25">
        <f t="shared" si="13"/>
        <v>46191</v>
      </c>
      <c r="U30" s="25">
        <f t="shared" si="13"/>
        <v>46192</v>
      </c>
      <c r="V30" s="25">
        <f t="shared" si="13"/>
        <v>46193</v>
      </c>
      <c r="W30" s="25">
        <f t="shared" si="13"/>
        <v>46194</v>
      </c>
      <c r="X30" s="25">
        <f t="shared" si="13"/>
        <v>46195</v>
      </c>
      <c r="Y30" s="25">
        <f t="shared" si="13"/>
        <v>46196</v>
      </c>
      <c r="Z30" s="25">
        <f t="shared" si="13"/>
        <v>46197</v>
      </c>
      <c r="AA30" s="25">
        <f>IF(AA29&gt;$G$5,"",IF(Z30=EOMONTH(DATE($C27,$D27,1),0),"",IF(Z30="","",Z30+1)))</f>
        <v>46198</v>
      </c>
      <c r="AB30" s="25">
        <f t="shared" si="13"/>
        <v>46199</v>
      </c>
      <c r="AC30" s="25">
        <f t="shared" si="13"/>
        <v>46200</v>
      </c>
      <c r="AD30" s="25">
        <f t="shared" si="13"/>
        <v>46201</v>
      </c>
      <c r="AE30" s="25">
        <f t="shared" si="13"/>
        <v>46202</v>
      </c>
      <c r="AF30" s="25">
        <f t="shared" si="13"/>
        <v>46203</v>
      </c>
      <c r="AG30" s="25" t="str">
        <f t="shared" si="13"/>
        <v/>
      </c>
      <c r="AH30" s="26" t="s">
        <v>15</v>
      </c>
      <c r="AI30" s="27">
        <f>+COUNTIFS(C31:AG31,"土",C32:AG32,"")+COUNTIFS(C31:AG31,"日",C32:AG32,"")</f>
        <v>8</v>
      </c>
    </row>
    <row r="31" spans="2:38" x14ac:dyDescent="0.4">
      <c r="B31" s="19" t="s">
        <v>16</v>
      </c>
      <c r="C31" s="7" t="str">
        <f>IFERROR(TEXT(WEEKDAY(+C30),"aaa"),"")</f>
        <v>月</v>
      </c>
      <c r="D31" s="7" t="str">
        <f t="shared" ref="D31:AG31" si="14">IFERROR(TEXT(WEEKDAY(+D30),"aaa"),"")</f>
        <v>火</v>
      </c>
      <c r="E31" s="7" t="str">
        <f t="shared" si="14"/>
        <v>水</v>
      </c>
      <c r="F31" s="7" t="str">
        <f t="shared" si="14"/>
        <v>木</v>
      </c>
      <c r="G31" s="7" t="str">
        <f t="shared" si="14"/>
        <v>金</v>
      </c>
      <c r="H31" s="7" t="str">
        <f t="shared" si="14"/>
        <v>土</v>
      </c>
      <c r="I31" s="7" t="str">
        <f t="shared" si="14"/>
        <v>日</v>
      </c>
      <c r="J31" s="7" t="str">
        <f t="shared" si="14"/>
        <v>月</v>
      </c>
      <c r="K31" s="7" t="str">
        <f t="shared" si="14"/>
        <v>火</v>
      </c>
      <c r="L31" s="7" t="str">
        <f t="shared" si="14"/>
        <v>水</v>
      </c>
      <c r="M31" s="7" t="str">
        <f t="shared" si="14"/>
        <v>木</v>
      </c>
      <c r="N31" s="7" t="str">
        <f t="shared" si="14"/>
        <v>金</v>
      </c>
      <c r="O31" s="7" t="str">
        <f t="shared" si="14"/>
        <v>土</v>
      </c>
      <c r="P31" s="7" t="str">
        <f t="shared" si="14"/>
        <v>日</v>
      </c>
      <c r="Q31" s="7" t="str">
        <f t="shared" si="14"/>
        <v>月</v>
      </c>
      <c r="R31" s="7" t="str">
        <f t="shared" si="14"/>
        <v>火</v>
      </c>
      <c r="S31" s="7" t="str">
        <f t="shared" si="14"/>
        <v>水</v>
      </c>
      <c r="T31" s="7" t="str">
        <f t="shared" si="14"/>
        <v>木</v>
      </c>
      <c r="U31" s="7" t="str">
        <f t="shared" si="14"/>
        <v>金</v>
      </c>
      <c r="V31" s="7" t="str">
        <f t="shared" si="14"/>
        <v>土</v>
      </c>
      <c r="W31" s="7" t="str">
        <f t="shared" si="14"/>
        <v>日</v>
      </c>
      <c r="X31" s="7" t="str">
        <f t="shared" si="14"/>
        <v>月</v>
      </c>
      <c r="Y31" s="7" t="str">
        <f t="shared" si="14"/>
        <v>火</v>
      </c>
      <c r="Z31" s="7" t="str">
        <f t="shared" si="14"/>
        <v>水</v>
      </c>
      <c r="AA31" s="7" t="str">
        <f>IFERROR(TEXT(WEEKDAY(+AA30),"aaa"),"")</f>
        <v>木</v>
      </c>
      <c r="AB31" s="7" t="str">
        <f t="shared" si="14"/>
        <v>金</v>
      </c>
      <c r="AC31" s="7" t="str">
        <f t="shared" si="14"/>
        <v>土</v>
      </c>
      <c r="AD31" s="7" t="str">
        <f t="shared" si="14"/>
        <v>日</v>
      </c>
      <c r="AE31" s="7" t="str">
        <f t="shared" si="14"/>
        <v>月</v>
      </c>
      <c r="AF31" s="7" t="str">
        <f t="shared" si="14"/>
        <v>火</v>
      </c>
      <c r="AG31" s="7" t="str">
        <f t="shared" si="14"/>
        <v/>
      </c>
      <c r="AH31" s="26" t="s">
        <v>17</v>
      </c>
      <c r="AI31" s="27">
        <f>+COUNTIF(C32:AG32,"夏休")+COUNTIF(C32:AG32,"冬休")+COUNTIF(C32:AG32,"中止")</f>
        <v>0</v>
      </c>
    </row>
    <row r="32" spans="2:38" ht="13.5" customHeight="1" x14ac:dyDescent="0.4">
      <c r="B32" s="111" t="s">
        <v>18</v>
      </c>
      <c r="C32" s="113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36"/>
      <c r="AH32" s="28" t="s">
        <v>0</v>
      </c>
      <c r="AI32" s="29">
        <f>COUNT(C30:AG30)-AI31</f>
        <v>30</v>
      </c>
    </row>
    <row r="33" spans="2:38" ht="13.5" customHeight="1" x14ac:dyDescent="0.4">
      <c r="B33" s="112"/>
      <c r="C33" s="113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36"/>
      <c r="AH33" s="28" t="s">
        <v>19</v>
      </c>
      <c r="AI33" s="29">
        <f>+COUNTIF(C34:AG35,"休")</f>
        <v>0</v>
      </c>
      <c r="AJ33" s="30" t="str">
        <f>IF(AI34&gt;0.285,"",IF(AI33&lt;AI30,"←計画日数が足りません",""))</f>
        <v>←計画日数が足りません</v>
      </c>
    </row>
    <row r="34" spans="2:38" ht="13.5" customHeight="1" x14ac:dyDescent="0.4">
      <c r="B34" s="137" t="s">
        <v>5</v>
      </c>
      <c r="C34" s="148"/>
      <c r="D34" s="150"/>
      <c r="E34" s="146"/>
      <c r="F34" s="146"/>
      <c r="G34" s="150"/>
      <c r="H34" s="135"/>
      <c r="I34" s="135"/>
      <c r="J34" s="135"/>
      <c r="K34" s="135"/>
      <c r="L34" s="146"/>
      <c r="M34" s="146"/>
      <c r="N34" s="150"/>
      <c r="O34" s="135"/>
      <c r="P34" s="135"/>
      <c r="Q34" s="135"/>
      <c r="R34" s="135"/>
      <c r="S34" s="146"/>
      <c r="T34" s="150"/>
      <c r="U34" s="150"/>
      <c r="V34" s="135"/>
      <c r="W34" s="135"/>
      <c r="X34" s="135"/>
      <c r="Y34" s="135"/>
      <c r="Z34" s="139"/>
      <c r="AA34" s="139"/>
      <c r="AB34" s="135"/>
      <c r="AC34" s="135"/>
      <c r="AD34" s="135"/>
      <c r="AE34" s="135"/>
      <c r="AF34" s="135"/>
      <c r="AG34" s="153"/>
      <c r="AH34" s="28" t="s">
        <v>20</v>
      </c>
      <c r="AI34" s="31">
        <f>+AI33/AI32</f>
        <v>0</v>
      </c>
    </row>
    <row r="35" spans="2:38" x14ac:dyDescent="0.4">
      <c r="B35" s="137"/>
      <c r="C35" s="149"/>
      <c r="D35" s="151"/>
      <c r="E35" s="147"/>
      <c r="F35" s="147"/>
      <c r="G35" s="151"/>
      <c r="H35" s="135"/>
      <c r="I35" s="135"/>
      <c r="J35" s="135"/>
      <c r="K35" s="135"/>
      <c r="L35" s="147"/>
      <c r="M35" s="147"/>
      <c r="N35" s="151"/>
      <c r="O35" s="135"/>
      <c r="P35" s="135"/>
      <c r="Q35" s="135"/>
      <c r="R35" s="135"/>
      <c r="S35" s="147"/>
      <c r="T35" s="151"/>
      <c r="U35" s="151"/>
      <c r="V35" s="135"/>
      <c r="W35" s="135"/>
      <c r="X35" s="135"/>
      <c r="Y35" s="135"/>
      <c r="Z35" s="139"/>
      <c r="AA35" s="139"/>
      <c r="AB35" s="135"/>
      <c r="AC35" s="135"/>
      <c r="AD35" s="135"/>
      <c r="AE35" s="135"/>
      <c r="AF35" s="135"/>
      <c r="AG35" s="153"/>
      <c r="AH35" s="28" t="s">
        <v>1</v>
      </c>
      <c r="AI35" s="29">
        <f>+COUNTA(C36:AG37)</f>
        <v>0</v>
      </c>
    </row>
    <row r="36" spans="2:38" x14ac:dyDescent="0.4">
      <c r="B36" s="141" t="s">
        <v>8</v>
      </c>
      <c r="C36" s="154"/>
      <c r="D36" s="146"/>
      <c r="E36" s="146"/>
      <c r="F36" s="146"/>
      <c r="G36" s="146"/>
      <c r="H36" s="139"/>
      <c r="I36" s="139"/>
      <c r="J36" s="139"/>
      <c r="K36" s="139"/>
      <c r="L36" s="146"/>
      <c r="M36" s="146"/>
      <c r="N36" s="146"/>
      <c r="O36" s="139"/>
      <c r="P36" s="139"/>
      <c r="Q36" s="139"/>
      <c r="R36" s="139"/>
      <c r="S36" s="146"/>
      <c r="T36" s="146"/>
      <c r="U36" s="146"/>
      <c r="V36" s="139"/>
      <c r="W36" s="139"/>
      <c r="X36" s="139"/>
      <c r="Y36" s="139"/>
      <c r="Z36" s="147"/>
      <c r="AA36" s="147"/>
      <c r="AB36" s="139"/>
      <c r="AC36" s="139"/>
      <c r="AD36" s="139"/>
      <c r="AE36" s="139"/>
      <c r="AF36" s="139"/>
      <c r="AG36" s="156"/>
      <c r="AH36" s="32" t="s">
        <v>21</v>
      </c>
      <c r="AI36" s="33">
        <f>+AI35/AI32</f>
        <v>0</v>
      </c>
      <c r="AL36" s="2">
        <f>+COUNTIF(C34:AG35,"休")</f>
        <v>0</v>
      </c>
    </row>
    <row r="37" spans="2:38" x14ac:dyDescent="0.4">
      <c r="B37" s="142"/>
      <c r="C37" s="155"/>
      <c r="D37" s="152"/>
      <c r="E37" s="152"/>
      <c r="F37" s="152"/>
      <c r="G37" s="152"/>
      <c r="H37" s="140"/>
      <c r="I37" s="140"/>
      <c r="J37" s="140"/>
      <c r="K37" s="140"/>
      <c r="L37" s="152"/>
      <c r="M37" s="152"/>
      <c r="N37" s="152"/>
      <c r="O37" s="140"/>
      <c r="P37" s="140"/>
      <c r="Q37" s="140"/>
      <c r="R37" s="140"/>
      <c r="S37" s="152"/>
      <c r="T37" s="152"/>
      <c r="U37" s="152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57"/>
      <c r="AH37" s="34" t="s">
        <v>22</v>
      </c>
      <c r="AI37" s="35" t="str">
        <f>IF(7&gt;AI32,"対象外",IF(OR(AI36&gt;=0.285,AI35&gt;=AI30),"OK","NG"))</f>
        <v>NG</v>
      </c>
      <c r="AJ37" s="30" t="str">
        <f>IF(AI37="対象外","←７日間に満たない期間は達成判定の対象外",IF(AI37="NG","←月単位未達成","←月単位達成"))</f>
        <v>←月単位未達成</v>
      </c>
      <c r="AL37" s="36" t="str">
        <f>IF(7&gt;AI32,"対象外",IF(AL36&gt;=AI30,"OK","NG"))</f>
        <v>NG</v>
      </c>
    </row>
    <row r="38" spans="2:38" hidden="1" x14ac:dyDescent="0.4">
      <c r="B38" s="37" t="s">
        <v>23</v>
      </c>
      <c r="C38" s="38">
        <f>IF(AND(DAY(C30)&gt;=22,DAY(C30)&lt;=28,C31="土"),1,0)</f>
        <v>0</v>
      </c>
      <c r="D38" s="38">
        <f t="shared" ref="D38:AG38" si="15">IF(AND(DAY(D30)&gt;=22,DAY(D30)&lt;=28,D31="土"),1,0)</f>
        <v>0</v>
      </c>
      <c r="E38" s="38">
        <f t="shared" si="15"/>
        <v>0</v>
      </c>
      <c r="F38" s="38">
        <f t="shared" si="15"/>
        <v>0</v>
      </c>
      <c r="G38" s="38">
        <f t="shared" si="15"/>
        <v>0</v>
      </c>
      <c r="H38" s="38">
        <f t="shared" si="15"/>
        <v>0</v>
      </c>
      <c r="I38" s="38">
        <f t="shared" si="15"/>
        <v>0</v>
      </c>
      <c r="J38" s="38">
        <f t="shared" si="15"/>
        <v>0</v>
      </c>
      <c r="K38" s="38">
        <f t="shared" si="15"/>
        <v>0</v>
      </c>
      <c r="L38" s="38">
        <f t="shared" si="15"/>
        <v>0</v>
      </c>
      <c r="M38" s="38">
        <f t="shared" si="15"/>
        <v>0</v>
      </c>
      <c r="N38" s="38">
        <f t="shared" si="15"/>
        <v>0</v>
      </c>
      <c r="O38" s="38">
        <f t="shared" si="15"/>
        <v>0</v>
      </c>
      <c r="P38" s="38">
        <f t="shared" si="15"/>
        <v>0</v>
      </c>
      <c r="Q38" s="38">
        <f t="shared" si="15"/>
        <v>0</v>
      </c>
      <c r="R38" s="38">
        <f t="shared" si="15"/>
        <v>0</v>
      </c>
      <c r="S38" s="38">
        <f t="shared" si="15"/>
        <v>0</v>
      </c>
      <c r="T38" s="38">
        <f t="shared" si="15"/>
        <v>0</v>
      </c>
      <c r="U38" s="38">
        <f t="shared" si="15"/>
        <v>0</v>
      </c>
      <c r="V38" s="38">
        <f t="shared" si="15"/>
        <v>0</v>
      </c>
      <c r="W38" s="38">
        <f t="shared" si="15"/>
        <v>0</v>
      </c>
      <c r="X38" s="38">
        <f t="shared" si="15"/>
        <v>0</v>
      </c>
      <c r="Y38" s="38">
        <f t="shared" si="15"/>
        <v>0</v>
      </c>
      <c r="Z38" s="38">
        <f t="shared" si="15"/>
        <v>0</v>
      </c>
      <c r="AA38" s="38">
        <f t="shared" si="15"/>
        <v>0</v>
      </c>
      <c r="AB38" s="38">
        <f t="shared" si="15"/>
        <v>0</v>
      </c>
      <c r="AC38" s="38">
        <f t="shared" si="15"/>
        <v>1</v>
      </c>
      <c r="AD38" s="38">
        <f t="shared" si="15"/>
        <v>0</v>
      </c>
      <c r="AE38" s="38">
        <f t="shared" si="15"/>
        <v>0</v>
      </c>
      <c r="AF38" s="38">
        <f t="shared" si="15"/>
        <v>0</v>
      </c>
      <c r="AG38" s="38" t="e">
        <f t="shared" si="15"/>
        <v>#VALUE!</v>
      </c>
      <c r="AH38" s="39" t="s">
        <v>24</v>
      </c>
      <c r="AI38" s="40">
        <f t="shared" ref="AI38:AI45" si="16">_xlfn.AGGREGATE(9,6,C38:AG38)</f>
        <v>1</v>
      </c>
      <c r="AJ38" s="30"/>
    </row>
    <row r="39" spans="2:38" hidden="1" x14ac:dyDescent="0.4">
      <c r="B39" s="37" t="s">
        <v>25</v>
      </c>
      <c r="C39" s="41">
        <f>IF(AND(DAY(C30)&gt;=22,DAY(C30)&lt;=28,C31="土",OR(C36="休",C36="雨")),1,0)</f>
        <v>0</v>
      </c>
      <c r="D39" s="41">
        <f t="shared" ref="D39:AG39" si="17">IF(AND(DAY(D30)&gt;=22,DAY(D30)&lt;=28,D31="土",OR(D36="休",D36="雨")),1,0)</f>
        <v>0</v>
      </c>
      <c r="E39" s="41">
        <f t="shared" si="17"/>
        <v>0</v>
      </c>
      <c r="F39" s="41">
        <f t="shared" si="17"/>
        <v>0</v>
      </c>
      <c r="G39" s="41">
        <f t="shared" si="17"/>
        <v>0</v>
      </c>
      <c r="H39" s="41">
        <f t="shared" si="17"/>
        <v>0</v>
      </c>
      <c r="I39" s="41">
        <f t="shared" si="17"/>
        <v>0</v>
      </c>
      <c r="J39" s="41">
        <f t="shared" si="17"/>
        <v>0</v>
      </c>
      <c r="K39" s="41">
        <f t="shared" si="17"/>
        <v>0</v>
      </c>
      <c r="L39" s="41">
        <f t="shared" si="17"/>
        <v>0</v>
      </c>
      <c r="M39" s="41">
        <f t="shared" si="17"/>
        <v>0</v>
      </c>
      <c r="N39" s="41">
        <f t="shared" si="17"/>
        <v>0</v>
      </c>
      <c r="O39" s="41">
        <f t="shared" si="17"/>
        <v>0</v>
      </c>
      <c r="P39" s="41">
        <f t="shared" si="17"/>
        <v>0</v>
      </c>
      <c r="Q39" s="41">
        <f t="shared" si="17"/>
        <v>0</v>
      </c>
      <c r="R39" s="41">
        <f t="shared" si="17"/>
        <v>0</v>
      </c>
      <c r="S39" s="41">
        <f t="shared" si="17"/>
        <v>0</v>
      </c>
      <c r="T39" s="41">
        <f t="shared" si="17"/>
        <v>0</v>
      </c>
      <c r="U39" s="41">
        <f t="shared" si="17"/>
        <v>0</v>
      </c>
      <c r="V39" s="41">
        <f t="shared" si="17"/>
        <v>0</v>
      </c>
      <c r="W39" s="41">
        <f t="shared" si="17"/>
        <v>0</v>
      </c>
      <c r="X39" s="41">
        <f t="shared" si="17"/>
        <v>0</v>
      </c>
      <c r="Y39" s="41">
        <f t="shared" si="17"/>
        <v>0</v>
      </c>
      <c r="Z39" s="41">
        <f t="shared" si="17"/>
        <v>0</v>
      </c>
      <c r="AA39" s="41">
        <f t="shared" si="17"/>
        <v>0</v>
      </c>
      <c r="AB39" s="41">
        <f t="shared" si="17"/>
        <v>0</v>
      </c>
      <c r="AC39" s="41">
        <f t="shared" si="17"/>
        <v>0</v>
      </c>
      <c r="AD39" s="41">
        <f t="shared" si="17"/>
        <v>0</v>
      </c>
      <c r="AE39" s="41">
        <f t="shared" si="17"/>
        <v>0</v>
      </c>
      <c r="AF39" s="41">
        <f t="shared" si="17"/>
        <v>0</v>
      </c>
      <c r="AG39" s="41" t="e">
        <f t="shared" si="17"/>
        <v>#VALUE!</v>
      </c>
      <c r="AH39" s="39" t="s">
        <v>26</v>
      </c>
      <c r="AI39" s="40">
        <f t="shared" si="16"/>
        <v>0</v>
      </c>
      <c r="AJ39" s="30"/>
    </row>
    <row r="40" spans="2:38" hidden="1" x14ac:dyDescent="0.4">
      <c r="B40" s="37" t="s">
        <v>27</v>
      </c>
      <c r="C40" s="38">
        <f>IF(AND(DAY(C30)&gt;=8,DAY(C30)&lt;=14,C31="土"),1,0)</f>
        <v>0</v>
      </c>
      <c r="D40" s="38">
        <f>IF(AND(DAY(D30)&gt;=8,DAY(D30)&lt;=14,D31="土"),1,0)</f>
        <v>0</v>
      </c>
      <c r="E40" s="38">
        <f t="shared" ref="E40:AG40" si="18">IF(AND(DAY(E30)&gt;=8,DAY(E30)&lt;=14,E31="土"),1,0)</f>
        <v>0</v>
      </c>
      <c r="F40" s="38">
        <f t="shared" si="18"/>
        <v>0</v>
      </c>
      <c r="G40" s="38">
        <f t="shared" si="18"/>
        <v>0</v>
      </c>
      <c r="H40" s="38">
        <f t="shared" si="18"/>
        <v>0</v>
      </c>
      <c r="I40" s="38">
        <f t="shared" si="18"/>
        <v>0</v>
      </c>
      <c r="J40" s="38">
        <f t="shared" si="18"/>
        <v>0</v>
      </c>
      <c r="K40" s="38">
        <f t="shared" si="18"/>
        <v>0</v>
      </c>
      <c r="L40" s="38">
        <f t="shared" si="18"/>
        <v>0</v>
      </c>
      <c r="M40" s="38">
        <f t="shared" si="18"/>
        <v>0</v>
      </c>
      <c r="N40" s="38">
        <f t="shared" si="18"/>
        <v>0</v>
      </c>
      <c r="O40" s="38">
        <f t="shared" si="18"/>
        <v>1</v>
      </c>
      <c r="P40" s="38">
        <f t="shared" si="18"/>
        <v>0</v>
      </c>
      <c r="Q40" s="38">
        <f t="shared" si="18"/>
        <v>0</v>
      </c>
      <c r="R40" s="38">
        <f t="shared" si="18"/>
        <v>0</v>
      </c>
      <c r="S40" s="38">
        <f t="shared" si="18"/>
        <v>0</v>
      </c>
      <c r="T40" s="38">
        <f t="shared" si="18"/>
        <v>0</v>
      </c>
      <c r="U40" s="38">
        <f t="shared" si="18"/>
        <v>0</v>
      </c>
      <c r="V40" s="38">
        <f t="shared" si="18"/>
        <v>0</v>
      </c>
      <c r="W40" s="38">
        <f t="shared" si="18"/>
        <v>0</v>
      </c>
      <c r="X40" s="38">
        <f t="shared" si="18"/>
        <v>0</v>
      </c>
      <c r="Y40" s="38">
        <f t="shared" si="18"/>
        <v>0</v>
      </c>
      <c r="Z40" s="38">
        <f t="shared" si="18"/>
        <v>0</v>
      </c>
      <c r="AA40" s="38">
        <f t="shared" si="18"/>
        <v>0</v>
      </c>
      <c r="AB40" s="38">
        <f t="shared" si="18"/>
        <v>0</v>
      </c>
      <c r="AC40" s="38">
        <f t="shared" si="18"/>
        <v>0</v>
      </c>
      <c r="AD40" s="38">
        <f t="shared" si="18"/>
        <v>0</v>
      </c>
      <c r="AE40" s="38">
        <f t="shared" si="18"/>
        <v>0</v>
      </c>
      <c r="AF40" s="38">
        <f t="shared" si="18"/>
        <v>0</v>
      </c>
      <c r="AG40" s="38" t="e">
        <f t="shared" si="18"/>
        <v>#VALUE!</v>
      </c>
      <c r="AH40" s="39" t="s">
        <v>24</v>
      </c>
      <c r="AI40" s="40">
        <f t="shared" si="16"/>
        <v>1</v>
      </c>
      <c r="AJ40" s="30"/>
    </row>
    <row r="41" spans="2:38" hidden="1" x14ac:dyDescent="0.4">
      <c r="B41" s="37" t="s">
        <v>28</v>
      </c>
      <c r="C41" s="41">
        <f>IF(AND(DAY(C30)&gt;=8,DAY(C30)&lt;=14,C31="土",OR(C36="休",C36="雨")),1,0)</f>
        <v>0</v>
      </c>
      <c r="D41" s="41">
        <f>IF(AND(DAY(D30)&gt;=8,DAY(D30)&lt;=14,D31="土",OR(D36="休",D36="雨")),1,0)</f>
        <v>0</v>
      </c>
      <c r="E41" s="41">
        <f t="shared" ref="E41:AG41" si="19">IF(AND(DAY(E30)&gt;=8,DAY(E30)&lt;=14,E31="土",OR(E36="休",E36="雨")),1,0)</f>
        <v>0</v>
      </c>
      <c r="F41" s="41">
        <f t="shared" si="19"/>
        <v>0</v>
      </c>
      <c r="G41" s="41">
        <f t="shared" si="19"/>
        <v>0</v>
      </c>
      <c r="H41" s="41">
        <f t="shared" si="19"/>
        <v>0</v>
      </c>
      <c r="I41" s="41">
        <f t="shared" si="19"/>
        <v>0</v>
      </c>
      <c r="J41" s="41">
        <f t="shared" si="19"/>
        <v>0</v>
      </c>
      <c r="K41" s="41">
        <f t="shared" si="19"/>
        <v>0</v>
      </c>
      <c r="L41" s="41">
        <f t="shared" si="19"/>
        <v>0</v>
      </c>
      <c r="M41" s="41">
        <f t="shared" si="19"/>
        <v>0</v>
      </c>
      <c r="N41" s="41">
        <f t="shared" si="19"/>
        <v>0</v>
      </c>
      <c r="O41" s="41">
        <f t="shared" si="19"/>
        <v>0</v>
      </c>
      <c r="P41" s="41">
        <f t="shared" si="19"/>
        <v>0</v>
      </c>
      <c r="Q41" s="41">
        <f t="shared" si="19"/>
        <v>0</v>
      </c>
      <c r="R41" s="41">
        <f t="shared" si="19"/>
        <v>0</v>
      </c>
      <c r="S41" s="41">
        <f t="shared" si="19"/>
        <v>0</v>
      </c>
      <c r="T41" s="41">
        <f t="shared" si="19"/>
        <v>0</v>
      </c>
      <c r="U41" s="41">
        <f t="shared" si="19"/>
        <v>0</v>
      </c>
      <c r="V41" s="41">
        <f t="shared" si="19"/>
        <v>0</v>
      </c>
      <c r="W41" s="41">
        <f t="shared" si="19"/>
        <v>0</v>
      </c>
      <c r="X41" s="41">
        <f t="shared" si="19"/>
        <v>0</v>
      </c>
      <c r="Y41" s="41">
        <f t="shared" si="19"/>
        <v>0</v>
      </c>
      <c r="Z41" s="41">
        <f t="shared" si="19"/>
        <v>0</v>
      </c>
      <c r="AA41" s="41">
        <f t="shared" si="19"/>
        <v>0</v>
      </c>
      <c r="AB41" s="41">
        <f t="shared" si="19"/>
        <v>0</v>
      </c>
      <c r="AC41" s="41">
        <f t="shared" si="19"/>
        <v>0</v>
      </c>
      <c r="AD41" s="41">
        <f t="shared" si="19"/>
        <v>0</v>
      </c>
      <c r="AE41" s="41">
        <f t="shared" si="19"/>
        <v>0</v>
      </c>
      <c r="AF41" s="41">
        <f t="shared" si="19"/>
        <v>0</v>
      </c>
      <c r="AG41" s="41" t="e">
        <f t="shared" si="19"/>
        <v>#VALUE!</v>
      </c>
      <c r="AH41" s="39" t="s">
        <v>26</v>
      </c>
      <c r="AI41" s="40">
        <f t="shared" si="16"/>
        <v>0</v>
      </c>
      <c r="AJ41" s="30"/>
    </row>
    <row r="42" spans="2:38" hidden="1" x14ac:dyDescent="0.4">
      <c r="B42" s="37" t="s">
        <v>29</v>
      </c>
      <c r="C42" s="38">
        <f>IF(AND(DAY(C30)&gt;=22,DAY(C30)&lt;=28,C31="日"),1,0)</f>
        <v>0</v>
      </c>
      <c r="D42" s="38">
        <f t="shared" ref="D42:AG42" si="20">IF(AND(DAY(D30)&gt;=22,DAY(D30)&lt;=28,D31="日"),1,0)</f>
        <v>0</v>
      </c>
      <c r="E42" s="38">
        <f t="shared" si="20"/>
        <v>0</v>
      </c>
      <c r="F42" s="38">
        <f t="shared" si="20"/>
        <v>0</v>
      </c>
      <c r="G42" s="38">
        <f t="shared" si="20"/>
        <v>0</v>
      </c>
      <c r="H42" s="38">
        <f t="shared" si="20"/>
        <v>0</v>
      </c>
      <c r="I42" s="38">
        <f t="shared" si="20"/>
        <v>0</v>
      </c>
      <c r="J42" s="38">
        <f t="shared" si="20"/>
        <v>0</v>
      </c>
      <c r="K42" s="38">
        <f t="shared" si="20"/>
        <v>0</v>
      </c>
      <c r="L42" s="38">
        <f t="shared" si="20"/>
        <v>0</v>
      </c>
      <c r="M42" s="38">
        <f t="shared" si="20"/>
        <v>0</v>
      </c>
      <c r="N42" s="38">
        <f t="shared" si="20"/>
        <v>0</v>
      </c>
      <c r="O42" s="38">
        <f t="shared" si="20"/>
        <v>0</v>
      </c>
      <c r="P42" s="38">
        <f t="shared" si="20"/>
        <v>0</v>
      </c>
      <c r="Q42" s="38">
        <f t="shared" si="20"/>
        <v>0</v>
      </c>
      <c r="R42" s="38">
        <f t="shared" si="20"/>
        <v>0</v>
      </c>
      <c r="S42" s="38">
        <f t="shared" si="20"/>
        <v>0</v>
      </c>
      <c r="T42" s="38">
        <f t="shared" si="20"/>
        <v>0</v>
      </c>
      <c r="U42" s="38">
        <f t="shared" si="20"/>
        <v>0</v>
      </c>
      <c r="V42" s="38">
        <f t="shared" si="20"/>
        <v>0</v>
      </c>
      <c r="W42" s="38">
        <f t="shared" si="20"/>
        <v>0</v>
      </c>
      <c r="X42" s="38">
        <f t="shared" si="20"/>
        <v>0</v>
      </c>
      <c r="Y42" s="38">
        <f t="shared" si="20"/>
        <v>0</v>
      </c>
      <c r="Z42" s="38">
        <f t="shared" si="20"/>
        <v>0</v>
      </c>
      <c r="AA42" s="38">
        <f t="shared" si="20"/>
        <v>0</v>
      </c>
      <c r="AB42" s="38">
        <f t="shared" si="20"/>
        <v>0</v>
      </c>
      <c r="AC42" s="38">
        <f t="shared" si="20"/>
        <v>0</v>
      </c>
      <c r="AD42" s="38">
        <f t="shared" si="20"/>
        <v>1</v>
      </c>
      <c r="AE42" s="38">
        <f t="shared" si="20"/>
        <v>0</v>
      </c>
      <c r="AF42" s="38">
        <f t="shared" si="20"/>
        <v>0</v>
      </c>
      <c r="AG42" s="38" t="e">
        <f t="shared" si="20"/>
        <v>#VALUE!</v>
      </c>
      <c r="AH42" s="39" t="s">
        <v>24</v>
      </c>
      <c r="AI42" s="40">
        <f t="shared" si="16"/>
        <v>1</v>
      </c>
      <c r="AJ42" s="30"/>
    </row>
    <row r="43" spans="2:38" hidden="1" x14ac:dyDescent="0.4">
      <c r="B43" s="37" t="s">
        <v>30</v>
      </c>
      <c r="C43" s="41">
        <f>IF(AND(DAY(C30)&gt;=22,DAY(C30)&lt;=28,C31="日",OR(C36="休",C36="雨")),1,0)</f>
        <v>0</v>
      </c>
      <c r="D43" s="41">
        <f t="shared" ref="D43:AG43" si="21">IF(AND(DAY(D30)&gt;=22,DAY(D30)&lt;=28,D31="日",OR(D36="休",D36="雨")),1,0)</f>
        <v>0</v>
      </c>
      <c r="E43" s="41">
        <f t="shared" si="21"/>
        <v>0</v>
      </c>
      <c r="F43" s="41">
        <f t="shared" si="21"/>
        <v>0</v>
      </c>
      <c r="G43" s="41">
        <f t="shared" si="21"/>
        <v>0</v>
      </c>
      <c r="H43" s="41">
        <f t="shared" si="21"/>
        <v>0</v>
      </c>
      <c r="I43" s="41">
        <f t="shared" si="21"/>
        <v>0</v>
      </c>
      <c r="J43" s="41">
        <f t="shared" si="21"/>
        <v>0</v>
      </c>
      <c r="K43" s="41">
        <f t="shared" si="21"/>
        <v>0</v>
      </c>
      <c r="L43" s="41">
        <f t="shared" si="21"/>
        <v>0</v>
      </c>
      <c r="M43" s="41">
        <f t="shared" si="21"/>
        <v>0</v>
      </c>
      <c r="N43" s="41">
        <f t="shared" si="21"/>
        <v>0</v>
      </c>
      <c r="O43" s="41">
        <f t="shared" si="21"/>
        <v>0</v>
      </c>
      <c r="P43" s="41">
        <f t="shared" si="21"/>
        <v>0</v>
      </c>
      <c r="Q43" s="41">
        <f t="shared" si="21"/>
        <v>0</v>
      </c>
      <c r="R43" s="41">
        <f t="shared" si="21"/>
        <v>0</v>
      </c>
      <c r="S43" s="41">
        <f t="shared" si="21"/>
        <v>0</v>
      </c>
      <c r="T43" s="41">
        <f t="shared" si="21"/>
        <v>0</v>
      </c>
      <c r="U43" s="41">
        <f t="shared" si="21"/>
        <v>0</v>
      </c>
      <c r="V43" s="41">
        <f t="shared" si="21"/>
        <v>0</v>
      </c>
      <c r="W43" s="41">
        <f t="shared" si="21"/>
        <v>0</v>
      </c>
      <c r="X43" s="41">
        <f t="shared" si="21"/>
        <v>0</v>
      </c>
      <c r="Y43" s="41">
        <f t="shared" si="21"/>
        <v>0</v>
      </c>
      <c r="Z43" s="41">
        <f t="shared" si="21"/>
        <v>0</v>
      </c>
      <c r="AA43" s="41">
        <f t="shared" si="21"/>
        <v>0</v>
      </c>
      <c r="AB43" s="41">
        <f t="shared" si="21"/>
        <v>0</v>
      </c>
      <c r="AC43" s="41">
        <f t="shared" si="21"/>
        <v>0</v>
      </c>
      <c r="AD43" s="41">
        <f t="shared" si="21"/>
        <v>0</v>
      </c>
      <c r="AE43" s="41">
        <f t="shared" si="21"/>
        <v>0</v>
      </c>
      <c r="AF43" s="41">
        <f t="shared" si="21"/>
        <v>0</v>
      </c>
      <c r="AG43" s="41" t="e">
        <f t="shared" si="21"/>
        <v>#VALUE!</v>
      </c>
      <c r="AH43" s="39" t="s">
        <v>26</v>
      </c>
      <c r="AI43" s="40">
        <f t="shared" si="16"/>
        <v>0</v>
      </c>
      <c r="AJ43" s="30"/>
    </row>
    <row r="44" spans="2:38" hidden="1" x14ac:dyDescent="0.4">
      <c r="B44" s="37" t="s">
        <v>31</v>
      </c>
      <c r="C44" s="38">
        <f>IF(AND(DAY(C30)&gt;=8,DAY(C30)&lt;=14,C31="日"),1,0)</f>
        <v>0</v>
      </c>
      <c r="D44" s="38">
        <f t="shared" ref="D44:AG44" si="22">IF(AND(DAY(D30)&gt;=8,DAY(D30)&lt;=14,D31="日"),1,0)</f>
        <v>0</v>
      </c>
      <c r="E44" s="38">
        <f t="shared" si="22"/>
        <v>0</v>
      </c>
      <c r="F44" s="38">
        <f t="shared" si="22"/>
        <v>0</v>
      </c>
      <c r="G44" s="38">
        <f t="shared" si="22"/>
        <v>0</v>
      </c>
      <c r="H44" s="38">
        <f t="shared" si="22"/>
        <v>0</v>
      </c>
      <c r="I44" s="38">
        <f t="shared" si="22"/>
        <v>0</v>
      </c>
      <c r="J44" s="38">
        <f t="shared" si="22"/>
        <v>0</v>
      </c>
      <c r="K44" s="38">
        <f t="shared" si="22"/>
        <v>0</v>
      </c>
      <c r="L44" s="38">
        <f t="shared" si="22"/>
        <v>0</v>
      </c>
      <c r="M44" s="38">
        <f t="shared" si="22"/>
        <v>0</v>
      </c>
      <c r="N44" s="38">
        <f t="shared" si="22"/>
        <v>0</v>
      </c>
      <c r="O44" s="38">
        <f t="shared" si="22"/>
        <v>0</v>
      </c>
      <c r="P44" s="38">
        <f t="shared" si="22"/>
        <v>1</v>
      </c>
      <c r="Q44" s="38">
        <f t="shared" si="22"/>
        <v>0</v>
      </c>
      <c r="R44" s="38">
        <f t="shared" si="22"/>
        <v>0</v>
      </c>
      <c r="S44" s="38">
        <f t="shared" si="22"/>
        <v>0</v>
      </c>
      <c r="T44" s="38">
        <f t="shared" si="22"/>
        <v>0</v>
      </c>
      <c r="U44" s="38">
        <f t="shared" si="22"/>
        <v>0</v>
      </c>
      <c r="V44" s="38">
        <f t="shared" si="22"/>
        <v>0</v>
      </c>
      <c r="W44" s="38">
        <f t="shared" si="22"/>
        <v>0</v>
      </c>
      <c r="X44" s="38">
        <f t="shared" si="22"/>
        <v>0</v>
      </c>
      <c r="Y44" s="38">
        <f t="shared" si="22"/>
        <v>0</v>
      </c>
      <c r="Z44" s="38">
        <f t="shared" si="22"/>
        <v>0</v>
      </c>
      <c r="AA44" s="38">
        <f t="shared" si="22"/>
        <v>0</v>
      </c>
      <c r="AB44" s="38">
        <f t="shared" si="22"/>
        <v>0</v>
      </c>
      <c r="AC44" s="38">
        <f t="shared" si="22"/>
        <v>0</v>
      </c>
      <c r="AD44" s="38">
        <f t="shared" si="22"/>
        <v>0</v>
      </c>
      <c r="AE44" s="38">
        <f t="shared" si="22"/>
        <v>0</v>
      </c>
      <c r="AF44" s="38">
        <f t="shared" si="22"/>
        <v>0</v>
      </c>
      <c r="AG44" s="38" t="e">
        <f t="shared" si="22"/>
        <v>#VALUE!</v>
      </c>
      <c r="AH44" s="39" t="s">
        <v>24</v>
      </c>
      <c r="AI44" s="40">
        <f t="shared" si="16"/>
        <v>1</v>
      </c>
      <c r="AJ44" s="30"/>
    </row>
    <row r="45" spans="2:38" hidden="1" x14ac:dyDescent="0.4">
      <c r="B45" s="37" t="s">
        <v>32</v>
      </c>
      <c r="C45" s="41">
        <f>IF(AND(DAY(C30)&gt;=8,DAY(C30)&lt;=14,C31="日",OR(C36="休",C36="雨")),1,0)</f>
        <v>0</v>
      </c>
      <c r="D45" s="41">
        <f t="shared" ref="D45:AG45" si="23">IF(AND(DAY(D30)&gt;=8,DAY(D30)&lt;=14,D31="日",OR(D36="休",D36="雨")),1,0)</f>
        <v>0</v>
      </c>
      <c r="E45" s="41">
        <f t="shared" si="23"/>
        <v>0</v>
      </c>
      <c r="F45" s="41">
        <f t="shared" si="23"/>
        <v>0</v>
      </c>
      <c r="G45" s="41">
        <f t="shared" si="23"/>
        <v>0</v>
      </c>
      <c r="H45" s="41">
        <f t="shared" si="23"/>
        <v>0</v>
      </c>
      <c r="I45" s="41">
        <f t="shared" si="23"/>
        <v>0</v>
      </c>
      <c r="J45" s="41">
        <f t="shared" si="23"/>
        <v>0</v>
      </c>
      <c r="K45" s="41">
        <f t="shared" si="23"/>
        <v>0</v>
      </c>
      <c r="L45" s="41">
        <f t="shared" si="23"/>
        <v>0</v>
      </c>
      <c r="M45" s="41">
        <f t="shared" si="23"/>
        <v>0</v>
      </c>
      <c r="N45" s="41">
        <f t="shared" si="23"/>
        <v>0</v>
      </c>
      <c r="O45" s="41">
        <f t="shared" si="23"/>
        <v>0</v>
      </c>
      <c r="P45" s="41">
        <f t="shared" si="23"/>
        <v>0</v>
      </c>
      <c r="Q45" s="41">
        <f t="shared" si="23"/>
        <v>0</v>
      </c>
      <c r="R45" s="41">
        <f t="shared" si="23"/>
        <v>0</v>
      </c>
      <c r="S45" s="41">
        <f t="shared" si="23"/>
        <v>0</v>
      </c>
      <c r="T45" s="41">
        <f t="shared" si="23"/>
        <v>0</v>
      </c>
      <c r="U45" s="41">
        <f t="shared" si="23"/>
        <v>0</v>
      </c>
      <c r="V45" s="41">
        <f t="shared" si="23"/>
        <v>0</v>
      </c>
      <c r="W45" s="41">
        <f t="shared" si="23"/>
        <v>0</v>
      </c>
      <c r="X45" s="41">
        <f t="shared" si="23"/>
        <v>0</v>
      </c>
      <c r="Y45" s="41">
        <f t="shared" si="23"/>
        <v>0</v>
      </c>
      <c r="Z45" s="41">
        <f t="shared" si="23"/>
        <v>0</v>
      </c>
      <c r="AA45" s="41">
        <f t="shared" si="23"/>
        <v>0</v>
      </c>
      <c r="AB45" s="41">
        <f t="shared" si="23"/>
        <v>0</v>
      </c>
      <c r="AC45" s="41">
        <f t="shared" si="23"/>
        <v>0</v>
      </c>
      <c r="AD45" s="41">
        <f t="shared" si="23"/>
        <v>0</v>
      </c>
      <c r="AE45" s="41">
        <f t="shared" si="23"/>
        <v>0</v>
      </c>
      <c r="AF45" s="41">
        <f t="shared" si="23"/>
        <v>0</v>
      </c>
      <c r="AG45" s="41" t="e">
        <f t="shared" si="23"/>
        <v>#VALUE!</v>
      </c>
      <c r="AH45" s="39" t="s">
        <v>26</v>
      </c>
      <c r="AI45" s="40">
        <f t="shared" si="16"/>
        <v>0</v>
      </c>
      <c r="AJ45" s="30"/>
    </row>
    <row r="46" spans="2:38" ht="18" customHeight="1" x14ac:dyDescent="0.4"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</row>
    <row r="47" spans="2:38" hidden="1" x14ac:dyDescent="0.4">
      <c r="C47" s="37">
        <f>YEAR(C50)</f>
        <v>2026</v>
      </c>
      <c r="D47" s="37">
        <f>MONTH(C50)</f>
        <v>7</v>
      </c>
    </row>
    <row r="48" spans="2:38" x14ac:dyDescent="0.4">
      <c r="B48" s="5" t="s">
        <v>13</v>
      </c>
      <c r="C48" s="145">
        <f>C50</f>
        <v>46204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10"/>
    </row>
    <row r="49" spans="2:38" hidden="1" x14ac:dyDescent="0.4">
      <c r="B49" s="43"/>
      <c r="C49" s="25">
        <f>DATE($C47,$D47,1)</f>
        <v>46204</v>
      </c>
      <c r="D49" s="25">
        <f t="shared" ref="D49:AG49" si="24">C49+1</f>
        <v>46205</v>
      </c>
      <c r="E49" s="25">
        <f t="shared" si="24"/>
        <v>46206</v>
      </c>
      <c r="F49" s="25">
        <f t="shared" si="24"/>
        <v>46207</v>
      </c>
      <c r="G49" s="25">
        <f t="shared" si="24"/>
        <v>46208</v>
      </c>
      <c r="H49" s="25">
        <f t="shared" si="24"/>
        <v>46209</v>
      </c>
      <c r="I49" s="25">
        <f t="shared" si="24"/>
        <v>46210</v>
      </c>
      <c r="J49" s="25">
        <f t="shared" si="24"/>
        <v>46211</v>
      </c>
      <c r="K49" s="25">
        <f t="shared" si="24"/>
        <v>46212</v>
      </c>
      <c r="L49" s="25">
        <f t="shared" si="24"/>
        <v>46213</v>
      </c>
      <c r="M49" s="25">
        <f t="shared" si="24"/>
        <v>46214</v>
      </c>
      <c r="N49" s="25">
        <f t="shared" si="24"/>
        <v>46215</v>
      </c>
      <c r="O49" s="25">
        <f t="shared" si="24"/>
        <v>46216</v>
      </c>
      <c r="P49" s="25">
        <f t="shared" si="24"/>
        <v>46217</v>
      </c>
      <c r="Q49" s="25">
        <f t="shared" si="24"/>
        <v>46218</v>
      </c>
      <c r="R49" s="25">
        <f t="shared" si="24"/>
        <v>46219</v>
      </c>
      <c r="S49" s="25">
        <f t="shared" si="24"/>
        <v>46220</v>
      </c>
      <c r="T49" s="25">
        <f t="shared" si="24"/>
        <v>46221</v>
      </c>
      <c r="U49" s="25">
        <f t="shared" si="24"/>
        <v>46222</v>
      </c>
      <c r="V49" s="25">
        <f t="shared" si="24"/>
        <v>46223</v>
      </c>
      <c r="W49" s="25">
        <f t="shared" si="24"/>
        <v>46224</v>
      </c>
      <c r="X49" s="25">
        <f t="shared" si="24"/>
        <v>46225</v>
      </c>
      <c r="Y49" s="25">
        <f t="shared" si="24"/>
        <v>46226</v>
      </c>
      <c r="Z49" s="25">
        <f t="shared" si="24"/>
        <v>46227</v>
      </c>
      <c r="AA49" s="25">
        <f t="shared" si="24"/>
        <v>46228</v>
      </c>
      <c r="AB49" s="25">
        <f t="shared" si="24"/>
        <v>46229</v>
      </c>
      <c r="AC49" s="25">
        <f t="shared" si="24"/>
        <v>46230</v>
      </c>
      <c r="AD49" s="25">
        <f t="shared" si="24"/>
        <v>46231</v>
      </c>
      <c r="AE49" s="25">
        <f t="shared" si="24"/>
        <v>46232</v>
      </c>
      <c r="AF49" s="25">
        <f t="shared" si="24"/>
        <v>46233</v>
      </c>
      <c r="AG49" s="25">
        <f t="shared" si="24"/>
        <v>46234</v>
      </c>
      <c r="AH49" s="44"/>
      <c r="AI49" s="45"/>
    </row>
    <row r="50" spans="2:38" x14ac:dyDescent="0.4">
      <c r="B50" s="46" t="s">
        <v>14</v>
      </c>
      <c r="C50" s="47">
        <f>IF(EDATE(C29,1)&gt;$G$5,"",EDATE(C29,1))</f>
        <v>46204</v>
      </c>
      <c r="D50" s="25">
        <f t="shared" ref="D50:AG50" si="25">IF(D49&gt;$G$5,"",IF(C50=EOMONTH(DATE($C47,$D47,1),0),"",IF(C50="","",C50+1)))</f>
        <v>46205</v>
      </c>
      <c r="E50" s="25">
        <f t="shared" si="25"/>
        <v>46206</v>
      </c>
      <c r="F50" s="25">
        <f t="shared" si="25"/>
        <v>46207</v>
      </c>
      <c r="G50" s="25">
        <f t="shared" si="25"/>
        <v>46208</v>
      </c>
      <c r="H50" s="25">
        <f t="shared" si="25"/>
        <v>46209</v>
      </c>
      <c r="I50" s="25">
        <f t="shared" si="25"/>
        <v>46210</v>
      </c>
      <c r="J50" s="25">
        <f t="shared" si="25"/>
        <v>46211</v>
      </c>
      <c r="K50" s="25">
        <f t="shared" si="25"/>
        <v>46212</v>
      </c>
      <c r="L50" s="25">
        <f t="shared" si="25"/>
        <v>46213</v>
      </c>
      <c r="M50" s="25">
        <f t="shared" si="25"/>
        <v>46214</v>
      </c>
      <c r="N50" s="25">
        <f t="shared" si="25"/>
        <v>46215</v>
      </c>
      <c r="O50" s="25">
        <f t="shared" si="25"/>
        <v>46216</v>
      </c>
      <c r="P50" s="25">
        <f t="shared" si="25"/>
        <v>46217</v>
      </c>
      <c r="Q50" s="25">
        <f t="shared" si="25"/>
        <v>46218</v>
      </c>
      <c r="R50" s="25">
        <f t="shared" si="25"/>
        <v>46219</v>
      </c>
      <c r="S50" s="25">
        <f t="shared" si="25"/>
        <v>46220</v>
      </c>
      <c r="T50" s="25">
        <f t="shared" si="25"/>
        <v>46221</v>
      </c>
      <c r="U50" s="25">
        <f t="shared" si="25"/>
        <v>46222</v>
      </c>
      <c r="V50" s="25">
        <f t="shared" si="25"/>
        <v>46223</v>
      </c>
      <c r="W50" s="25">
        <f t="shared" si="25"/>
        <v>46224</v>
      </c>
      <c r="X50" s="25">
        <f t="shared" si="25"/>
        <v>46225</v>
      </c>
      <c r="Y50" s="25">
        <f t="shared" si="25"/>
        <v>46226</v>
      </c>
      <c r="Z50" s="25">
        <f t="shared" si="25"/>
        <v>46227</v>
      </c>
      <c r="AA50" s="25">
        <f t="shared" si="25"/>
        <v>46228</v>
      </c>
      <c r="AB50" s="25">
        <f t="shared" si="25"/>
        <v>46229</v>
      </c>
      <c r="AC50" s="25">
        <f t="shared" si="25"/>
        <v>46230</v>
      </c>
      <c r="AD50" s="25">
        <f t="shared" si="25"/>
        <v>46231</v>
      </c>
      <c r="AE50" s="25">
        <f t="shared" si="25"/>
        <v>46232</v>
      </c>
      <c r="AF50" s="25">
        <f t="shared" si="25"/>
        <v>46233</v>
      </c>
      <c r="AG50" s="25">
        <f t="shared" si="25"/>
        <v>46234</v>
      </c>
      <c r="AH50" s="26" t="s">
        <v>15</v>
      </c>
      <c r="AI50" s="27">
        <f>+COUNTIFS(C51:AG51,"土",C52:AG52,"")+COUNTIFS(C51:AG51,"日",C52:AG52,"")</f>
        <v>8</v>
      </c>
    </row>
    <row r="51" spans="2:38" x14ac:dyDescent="0.4">
      <c r="B51" s="19" t="s">
        <v>16</v>
      </c>
      <c r="C51" s="7" t="str">
        <f>IFERROR(TEXT(WEEKDAY(+C50),"aaa"),"")</f>
        <v>水</v>
      </c>
      <c r="D51" s="7" t="str">
        <f t="shared" ref="D51:AG51" si="26">IFERROR(TEXT(WEEKDAY(+D50),"aaa"),"")</f>
        <v>木</v>
      </c>
      <c r="E51" s="7" t="str">
        <f t="shared" si="26"/>
        <v>金</v>
      </c>
      <c r="F51" s="7" t="str">
        <f t="shared" si="26"/>
        <v>土</v>
      </c>
      <c r="G51" s="7" t="str">
        <f t="shared" si="26"/>
        <v>日</v>
      </c>
      <c r="H51" s="7" t="str">
        <f t="shared" si="26"/>
        <v>月</v>
      </c>
      <c r="I51" s="7" t="str">
        <f t="shared" si="26"/>
        <v>火</v>
      </c>
      <c r="J51" s="7" t="str">
        <f t="shared" si="26"/>
        <v>水</v>
      </c>
      <c r="K51" s="7" t="str">
        <f t="shared" si="26"/>
        <v>木</v>
      </c>
      <c r="L51" s="7" t="str">
        <f t="shared" si="26"/>
        <v>金</v>
      </c>
      <c r="M51" s="7" t="str">
        <f t="shared" si="26"/>
        <v>土</v>
      </c>
      <c r="N51" s="7" t="str">
        <f t="shared" si="26"/>
        <v>日</v>
      </c>
      <c r="O51" s="7" t="str">
        <f t="shared" si="26"/>
        <v>月</v>
      </c>
      <c r="P51" s="7" t="str">
        <f t="shared" si="26"/>
        <v>火</v>
      </c>
      <c r="Q51" s="7" t="str">
        <f t="shared" si="26"/>
        <v>水</v>
      </c>
      <c r="R51" s="7" t="str">
        <f t="shared" si="26"/>
        <v>木</v>
      </c>
      <c r="S51" s="7" t="str">
        <f t="shared" si="26"/>
        <v>金</v>
      </c>
      <c r="T51" s="7" t="str">
        <f t="shared" si="26"/>
        <v>土</v>
      </c>
      <c r="U51" s="7" t="str">
        <f t="shared" si="26"/>
        <v>日</v>
      </c>
      <c r="V51" s="7" t="str">
        <f t="shared" si="26"/>
        <v>月</v>
      </c>
      <c r="W51" s="7" t="str">
        <f t="shared" si="26"/>
        <v>火</v>
      </c>
      <c r="X51" s="7" t="str">
        <f t="shared" si="26"/>
        <v>水</v>
      </c>
      <c r="Y51" s="7" t="str">
        <f t="shared" si="26"/>
        <v>木</v>
      </c>
      <c r="Z51" s="7" t="str">
        <f t="shared" si="26"/>
        <v>金</v>
      </c>
      <c r="AA51" s="7" t="str">
        <f t="shared" si="26"/>
        <v>土</v>
      </c>
      <c r="AB51" s="7" t="str">
        <f t="shared" si="26"/>
        <v>日</v>
      </c>
      <c r="AC51" s="7" t="str">
        <f t="shared" si="26"/>
        <v>月</v>
      </c>
      <c r="AD51" s="7" t="str">
        <f t="shared" si="26"/>
        <v>火</v>
      </c>
      <c r="AE51" s="7" t="str">
        <f t="shared" si="26"/>
        <v>水</v>
      </c>
      <c r="AF51" s="7" t="str">
        <f t="shared" si="26"/>
        <v>木</v>
      </c>
      <c r="AG51" s="7" t="str">
        <f t="shared" si="26"/>
        <v>金</v>
      </c>
      <c r="AH51" s="26" t="s">
        <v>17</v>
      </c>
      <c r="AI51" s="27">
        <f>+COUNTIF(C52:AG52,"夏休")+COUNTIF(C52:AG52,"冬休")+COUNTIF(C52:AG52,"中止")</f>
        <v>0</v>
      </c>
    </row>
    <row r="52" spans="2:38" ht="13.5" customHeight="1" x14ac:dyDescent="0.4">
      <c r="B52" s="111" t="s">
        <v>18</v>
      </c>
      <c r="C52" s="113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36"/>
      <c r="AH52" s="28" t="s">
        <v>0</v>
      </c>
      <c r="AI52" s="29">
        <f>COUNT(C50:AG50)-AI51</f>
        <v>31</v>
      </c>
    </row>
    <row r="53" spans="2:38" ht="13.5" customHeight="1" x14ac:dyDescent="0.4">
      <c r="B53" s="112"/>
      <c r="C53" s="113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36"/>
      <c r="AH53" s="28" t="s">
        <v>19</v>
      </c>
      <c r="AI53" s="29">
        <f>+COUNTIF(C54:AG55,"休")</f>
        <v>0</v>
      </c>
      <c r="AJ53" s="30" t="str">
        <f>IF(AI54&gt;0.285,"",IF(AI53&lt;AI50,"←計画日数が足りません",""))</f>
        <v>←計画日数が足りません</v>
      </c>
    </row>
    <row r="54" spans="2:38" ht="13.5" customHeight="1" x14ac:dyDescent="0.4">
      <c r="B54" s="137" t="s">
        <v>5</v>
      </c>
      <c r="C54" s="138"/>
      <c r="D54" s="135"/>
      <c r="E54" s="135"/>
      <c r="F54" s="135"/>
      <c r="G54" s="135"/>
      <c r="H54" s="135"/>
      <c r="I54" s="135"/>
      <c r="J54" s="139"/>
      <c r="K54" s="135"/>
      <c r="L54" s="135"/>
      <c r="M54" s="135"/>
      <c r="N54" s="135"/>
      <c r="O54" s="135"/>
      <c r="P54" s="135"/>
      <c r="Q54" s="139"/>
      <c r="R54" s="135"/>
      <c r="S54" s="135"/>
      <c r="T54" s="135"/>
      <c r="U54" s="135"/>
      <c r="V54" s="135"/>
      <c r="W54" s="135"/>
      <c r="X54" s="139"/>
      <c r="Y54" s="135"/>
      <c r="Z54" s="135"/>
      <c r="AA54" s="135"/>
      <c r="AB54" s="135"/>
      <c r="AC54" s="135"/>
      <c r="AD54" s="135"/>
      <c r="AE54" s="139"/>
      <c r="AF54" s="135"/>
      <c r="AG54" s="153"/>
      <c r="AH54" s="28" t="s">
        <v>20</v>
      </c>
      <c r="AI54" s="31">
        <f>+AI53/AI52</f>
        <v>0</v>
      </c>
    </row>
    <row r="55" spans="2:38" x14ac:dyDescent="0.4">
      <c r="B55" s="137"/>
      <c r="C55" s="138"/>
      <c r="D55" s="135"/>
      <c r="E55" s="135"/>
      <c r="F55" s="135"/>
      <c r="G55" s="135"/>
      <c r="H55" s="135"/>
      <c r="I55" s="135"/>
      <c r="J55" s="139"/>
      <c r="K55" s="135"/>
      <c r="L55" s="135"/>
      <c r="M55" s="135"/>
      <c r="N55" s="135"/>
      <c r="O55" s="135"/>
      <c r="P55" s="135"/>
      <c r="Q55" s="139"/>
      <c r="R55" s="135"/>
      <c r="S55" s="135"/>
      <c r="T55" s="135"/>
      <c r="U55" s="135"/>
      <c r="V55" s="135"/>
      <c r="W55" s="135"/>
      <c r="X55" s="139"/>
      <c r="Y55" s="135"/>
      <c r="Z55" s="135"/>
      <c r="AA55" s="135"/>
      <c r="AB55" s="135"/>
      <c r="AC55" s="135"/>
      <c r="AD55" s="135"/>
      <c r="AE55" s="139"/>
      <c r="AF55" s="135"/>
      <c r="AG55" s="153"/>
      <c r="AH55" s="28" t="s">
        <v>1</v>
      </c>
      <c r="AI55" s="29">
        <f>+COUNTA(C56:AG57)</f>
        <v>0</v>
      </c>
    </row>
    <row r="56" spans="2:38" x14ac:dyDescent="0.4">
      <c r="B56" s="141" t="s">
        <v>8</v>
      </c>
      <c r="C56" s="143"/>
      <c r="D56" s="139"/>
      <c r="E56" s="139"/>
      <c r="F56" s="139"/>
      <c r="G56" s="139"/>
      <c r="H56" s="139"/>
      <c r="I56" s="139"/>
      <c r="J56" s="147"/>
      <c r="K56" s="139"/>
      <c r="L56" s="139"/>
      <c r="M56" s="139"/>
      <c r="N56" s="139"/>
      <c r="O56" s="139"/>
      <c r="P56" s="139"/>
      <c r="Q56" s="147"/>
      <c r="R56" s="139"/>
      <c r="S56" s="139"/>
      <c r="T56" s="139"/>
      <c r="U56" s="139"/>
      <c r="V56" s="139"/>
      <c r="W56" s="139"/>
      <c r="X56" s="147"/>
      <c r="Y56" s="139"/>
      <c r="Z56" s="139"/>
      <c r="AA56" s="139"/>
      <c r="AB56" s="139"/>
      <c r="AC56" s="139"/>
      <c r="AD56" s="139"/>
      <c r="AE56" s="147"/>
      <c r="AF56" s="139"/>
      <c r="AG56" s="156"/>
      <c r="AH56" s="32" t="s">
        <v>21</v>
      </c>
      <c r="AI56" s="33">
        <f>+AI55/AI52</f>
        <v>0</v>
      </c>
      <c r="AL56" s="2">
        <f>+COUNTIF(C54:AG55,"休")</f>
        <v>0</v>
      </c>
    </row>
    <row r="57" spans="2:38" x14ac:dyDescent="0.4">
      <c r="B57" s="142"/>
      <c r="C57" s="144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57"/>
      <c r="AH57" s="34" t="s">
        <v>22</v>
      </c>
      <c r="AI57" s="35" t="str">
        <f>IF(7&gt;AI52,"対象外",IF(OR(AI56&gt;=0.285,AI55&gt;=AI50),"OK","NG"))</f>
        <v>NG</v>
      </c>
      <c r="AJ57" s="30" t="str">
        <f>IF(AI57="対象外","←７日間に満たない期間は達成判定の対象外",IF(AI57="NG","←月単位未達成","←月単位達成"))</f>
        <v>←月単位未達成</v>
      </c>
      <c r="AL57" s="36" t="str">
        <f>IF(7&gt;AI52,"対象外",IF(AL56&gt;=AI50,"OK","NG"))</f>
        <v>NG</v>
      </c>
    </row>
    <row r="58" spans="2:38" hidden="1" x14ac:dyDescent="0.4">
      <c r="B58" s="37" t="s">
        <v>23</v>
      </c>
      <c r="C58" s="38">
        <f t="shared" ref="C58:AG58" si="27">IF(AND(DAY(C50)&gt;=22,DAY(C50)&lt;=28,C51="土"),1,0)</f>
        <v>0</v>
      </c>
      <c r="D58" s="38">
        <f t="shared" si="27"/>
        <v>0</v>
      </c>
      <c r="E58" s="38">
        <f t="shared" si="27"/>
        <v>0</v>
      </c>
      <c r="F58" s="38">
        <f t="shared" si="27"/>
        <v>0</v>
      </c>
      <c r="G58" s="38">
        <f t="shared" si="27"/>
        <v>0</v>
      </c>
      <c r="H58" s="38">
        <f t="shared" si="27"/>
        <v>0</v>
      </c>
      <c r="I58" s="38">
        <f t="shared" si="27"/>
        <v>0</v>
      </c>
      <c r="J58" s="38">
        <f t="shared" si="27"/>
        <v>0</v>
      </c>
      <c r="K58" s="38">
        <f t="shared" si="27"/>
        <v>0</v>
      </c>
      <c r="L58" s="38">
        <f t="shared" si="27"/>
        <v>0</v>
      </c>
      <c r="M58" s="38">
        <f t="shared" si="27"/>
        <v>0</v>
      </c>
      <c r="N58" s="38">
        <f t="shared" si="27"/>
        <v>0</v>
      </c>
      <c r="O58" s="38">
        <f t="shared" si="27"/>
        <v>0</v>
      </c>
      <c r="P58" s="38">
        <f t="shared" si="27"/>
        <v>0</v>
      </c>
      <c r="Q58" s="38">
        <f t="shared" si="27"/>
        <v>0</v>
      </c>
      <c r="R58" s="38">
        <f t="shared" si="27"/>
        <v>0</v>
      </c>
      <c r="S58" s="38">
        <f t="shared" si="27"/>
        <v>0</v>
      </c>
      <c r="T58" s="38">
        <f t="shared" si="27"/>
        <v>0</v>
      </c>
      <c r="U58" s="38">
        <f t="shared" si="27"/>
        <v>0</v>
      </c>
      <c r="V58" s="38">
        <f t="shared" si="27"/>
        <v>0</v>
      </c>
      <c r="W58" s="38">
        <f t="shared" si="27"/>
        <v>0</v>
      </c>
      <c r="X58" s="38">
        <f t="shared" si="27"/>
        <v>0</v>
      </c>
      <c r="Y58" s="38">
        <f t="shared" si="27"/>
        <v>0</v>
      </c>
      <c r="Z58" s="38">
        <f t="shared" si="27"/>
        <v>0</v>
      </c>
      <c r="AA58" s="38">
        <f t="shared" si="27"/>
        <v>1</v>
      </c>
      <c r="AB58" s="38">
        <f t="shared" si="27"/>
        <v>0</v>
      </c>
      <c r="AC58" s="38">
        <f t="shared" si="27"/>
        <v>0</v>
      </c>
      <c r="AD58" s="38">
        <f t="shared" si="27"/>
        <v>0</v>
      </c>
      <c r="AE58" s="38">
        <f t="shared" si="27"/>
        <v>0</v>
      </c>
      <c r="AF58" s="38">
        <f t="shared" si="27"/>
        <v>0</v>
      </c>
      <c r="AG58" s="38">
        <f t="shared" si="27"/>
        <v>0</v>
      </c>
      <c r="AH58" s="39" t="s">
        <v>24</v>
      </c>
      <c r="AI58" s="40">
        <f t="shared" ref="AI58:AI65" si="28">_xlfn.AGGREGATE(9,6,C58:AG58)</f>
        <v>1</v>
      </c>
      <c r="AJ58" s="30"/>
    </row>
    <row r="59" spans="2:38" hidden="1" x14ac:dyDescent="0.4">
      <c r="B59" s="37" t="s">
        <v>25</v>
      </c>
      <c r="C59" s="41">
        <f t="shared" ref="C59:AG59" si="29">IF(AND(DAY(C50)&gt;=22,DAY(C50)&lt;=28,C51="土",OR(C56="休",C56="雨")),1,0)</f>
        <v>0</v>
      </c>
      <c r="D59" s="41">
        <f t="shared" si="29"/>
        <v>0</v>
      </c>
      <c r="E59" s="41">
        <f t="shared" si="29"/>
        <v>0</v>
      </c>
      <c r="F59" s="41">
        <f t="shared" si="29"/>
        <v>0</v>
      </c>
      <c r="G59" s="41">
        <f t="shared" si="29"/>
        <v>0</v>
      </c>
      <c r="H59" s="41">
        <f t="shared" si="29"/>
        <v>0</v>
      </c>
      <c r="I59" s="41">
        <f t="shared" si="29"/>
        <v>0</v>
      </c>
      <c r="J59" s="41">
        <f t="shared" si="29"/>
        <v>0</v>
      </c>
      <c r="K59" s="41">
        <f t="shared" si="29"/>
        <v>0</v>
      </c>
      <c r="L59" s="41">
        <f t="shared" si="29"/>
        <v>0</v>
      </c>
      <c r="M59" s="41">
        <f t="shared" si="29"/>
        <v>0</v>
      </c>
      <c r="N59" s="41">
        <f t="shared" si="29"/>
        <v>0</v>
      </c>
      <c r="O59" s="41">
        <f t="shared" si="29"/>
        <v>0</v>
      </c>
      <c r="P59" s="41">
        <f t="shared" si="29"/>
        <v>0</v>
      </c>
      <c r="Q59" s="41">
        <f t="shared" si="29"/>
        <v>0</v>
      </c>
      <c r="R59" s="41">
        <f t="shared" si="29"/>
        <v>0</v>
      </c>
      <c r="S59" s="41">
        <f t="shared" si="29"/>
        <v>0</v>
      </c>
      <c r="T59" s="41">
        <f t="shared" si="29"/>
        <v>0</v>
      </c>
      <c r="U59" s="41">
        <f t="shared" si="29"/>
        <v>0</v>
      </c>
      <c r="V59" s="41">
        <f t="shared" si="29"/>
        <v>0</v>
      </c>
      <c r="W59" s="41">
        <f t="shared" si="29"/>
        <v>0</v>
      </c>
      <c r="X59" s="41">
        <f t="shared" si="29"/>
        <v>0</v>
      </c>
      <c r="Y59" s="41">
        <f t="shared" si="29"/>
        <v>0</v>
      </c>
      <c r="Z59" s="41">
        <f t="shared" si="29"/>
        <v>0</v>
      </c>
      <c r="AA59" s="41">
        <f t="shared" si="29"/>
        <v>0</v>
      </c>
      <c r="AB59" s="41">
        <f t="shared" si="29"/>
        <v>0</v>
      </c>
      <c r="AC59" s="41">
        <f t="shared" si="29"/>
        <v>0</v>
      </c>
      <c r="AD59" s="41">
        <f t="shared" si="29"/>
        <v>0</v>
      </c>
      <c r="AE59" s="41">
        <f>IF(AND(DAY(AE50)&gt;=22,DAY(AE50)&lt;=28,AE51="土",OR(AE56="休",AE56="雨")),1,0)</f>
        <v>0</v>
      </c>
      <c r="AF59" s="41">
        <f>IF(AND(DAY(AF50)&gt;=22,DAY(AF50)&lt;=28,AF51="土",OR(AF56="休",AF56="雨")),1,0)</f>
        <v>0</v>
      </c>
      <c r="AG59" s="41">
        <f t="shared" si="29"/>
        <v>0</v>
      </c>
      <c r="AH59" s="39" t="s">
        <v>26</v>
      </c>
      <c r="AI59" s="40">
        <f t="shared" si="28"/>
        <v>0</v>
      </c>
      <c r="AJ59" s="30"/>
    </row>
    <row r="60" spans="2:38" hidden="1" x14ac:dyDescent="0.4">
      <c r="B60" s="37" t="s">
        <v>27</v>
      </c>
      <c r="C60" s="38">
        <f>IF(AND(DAY(C50)&gt;=8,DAY(C50)&lt;=14,C51="土"),1,0)</f>
        <v>0</v>
      </c>
      <c r="D60" s="38">
        <f>IF(AND(DAY(D50)&gt;=8,DAY(D50)&lt;=14,D51="土"),1,0)</f>
        <v>0</v>
      </c>
      <c r="E60" s="38">
        <f t="shared" ref="E60:AG60" si="30">IF(AND(DAY(E50)&gt;=8,DAY(E50)&lt;=14,E51="土"),1,0)</f>
        <v>0</v>
      </c>
      <c r="F60" s="38">
        <f t="shared" si="30"/>
        <v>0</v>
      </c>
      <c r="G60" s="38">
        <f t="shared" si="30"/>
        <v>0</v>
      </c>
      <c r="H60" s="38">
        <f t="shared" si="30"/>
        <v>0</v>
      </c>
      <c r="I60" s="38">
        <f t="shared" si="30"/>
        <v>0</v>
      </c>
      <c r="J60" s="38">
        <f t="shared" si="30"/>
        <v>0</v>
      </c>
      <c r="K60" s="38">
        <f t="shared" si="30"/>
        <v>0</v>
      </c>
      <c r="L60" s="38">
        <f t="shared" si="30"/>
        <v>0</v>
      </c>
      <c r="M60" s="38">
        <f t="shared" si="30"/>
        <v>1</v>
      </c>
      <c r="N60" s="38">
        <f t="shared" si="30"/>
        <v>0</v>
      </c>
      <c r="O60" s="38">
        <f t="shared" si="30"/>
        <v>0</v>
      </c>
      <c r="P60" s="38">
        <f t="shared" si="30"/>
        <v>0</v>
      </c>
      <c r="Q60" s="38">
        <f t="shared" si="30"/>
        <v>0</v>
      </c>
      <c r="R60" s="38">
        <f t="shared" si="30"/>
        <v>0</v>
      </c>
      <c r="S60" s="38">
        <f t="shared" si="30"/>
        <v>0</v>
      </c>
      <c r="T60" s="38">
        <f t="shared" si="30"/>
        <v>0</v>
      </c>
      <c r="U60" s="38">
        <f t="shared" si="30"/>
        <v>0</v>
      </c>
      <c r="V60" s="38">
        <f t="shared" si="30"/>
        <v>0</v>
      </c>
      <c r="W60" s="38">
        <f t="shared" si="30"/>
        <v>0</v>
      </c>
      <c r="X60" s="38">
        <f t="shared" si="30"/>
        <v>0</v>
      </c>
      <c r="Y60" s="38">
        <f t="shared" si="30"/>
        <v>0</v>
      </c>
      <c r="Z60" s="38">
        <f t="shared" si="30"/>
        <v>0</v>
      </c>
      <c r="AA60" s="38">
        <f t="shared" si="30"/>
        <v>0</v>
      </c>
      <c r="AB60" s="38">
        <f t="shared" si="30"/>
        <v>0</v>
      </c>
      <c r="AC60" s="38">
        <f t="shared" si="30"/>
        <v>0</v>
      </c>
      <c r="AD60" s="38">
        <f t="shared" si="30"/>
        <v>0</v>
      </c>
      <c r="AE60" s="38">
        <f t="shared" si="30"/>
        <v>0</v>
      </c>
      <c r="AF60" s="38">
        <f t="shared" si="30"/>
        <v>0</v>
      </c>
      <c r="AG60" s="38">
        <f t="shared" si="30"/>
        <v>0</v>
      </c>
      <c r="AH60" s="39" t="s">
        <v>24</v>
      </c>
      <c r="AI60" s="40">
        <f t="shared" si="28"/>
        <v>1</v>
      </c>
      <c r="AJ60" s="30"/>
    </row>
    <row r="61" spans="2:38" hidden="1" x14ac:dyDescent="0.4">
      <c r="B61" s="37" t="s">
        <v>28</v>
      </c>
      <c r="C61" s="41">
        <f>IF(AND(DAY(C50)&gt;=8,DAY(C50)&lt;=14,C51="土",OR(C56="休",C56="雨")),1,0)</f>
        <v>0</v>
      </c>
      <c r="D61" s="41">
        <f>IF(AND(DAY(D50)&gt;=8,DAY(D50)&lt;=14,D51="土",OR(D56="休",D56="雨")),1,0)</f>
        <v>0</v>
      </c>
      <c r="E61" s="41">
        <f t="shared" ref="E61:AG61" si="31">IF(AND(DAY(E50)&gt;=8,DAY(E50)&lt;=14,E51="土",OR(E56="休",E56="雨")),1,0)</f>
        <v>0</v>
      </c>
      <c r="F61" s="41">
        <f t="shared" si="31"/>
        <v>0</v>
      </c>
      <c r="G61" s="41">
        <f t="shared" si="31"/>
        <v>0</v>
      </c>
      <c r="H61" s="41">
        <f t="shared" si="31"/>
        <v>0</v>
      </c>
      <c r="I61" s="41">
        <f t="shared" si="31"/>
        <v>0</v>
      </c>
      <c r="J61" s="41">
        <f t="shared" si="31"/>
        <v>0</v>
      </c>
      <c r="K61" s="41">
        <f t="shared" si="31"/>
        <v>0</v>
      </c>
      <c r="L61" s="41">
        <f t="shared" si="31"/>
        <v>0</v>
      </c>
      <c r="M61" s="41">
        <f t="shared" si="31"/>
        <v>0</v>
      </c>
      <c r="N61" s="41">
        <f t="shared" si="31"/>
        <v>0</v>
      </c>
      <c r="O61" s="41">
        <f t="shared" si="31"/>
        <v>0</v>
      </c>
      <c r="P61" s="41">
        <f t="shared" si="31"/>
        <v>0</v>
      </c>
      <c r="Q61" s="41">
        <f t="shared" si="31"/>
        <v>0</v>
      </c>
      <c r="R61" s="41">
        <f t="shared" si="31"/>
        <v>0</v>
      </c>
      <c r="S61" s="41">
        <f t="shared" si="31"/>
        <v>0</v>
      </c>
      <c r="T61" s="41">
        <f t="shared" si="31"/>
        <v>0</v>
      </c>
      <c r="U61" s="41">
        <f t="shared" si="31"/>
        <v>0</v>
      </c>
      <c r="V61" s="41">
        <f t="shared" si="31"/>
        <v>0</v>
      </c>
      <c r="W61" s="41">
        <f t="shared" si="31"/>
        <v>0</v>
      </c>
      <c r="X61" s="41">
        <f t="shared" si="31"/>
        <v>0</v>
      </c>
      <c r="Y61" s="41">
        <f t="shared" si="31"/>
        <v>0</v>
      </c>
      <c r="Z61" s="41">
        <f t="shared" si="31"/>
        <v>0</v>
      </c>
      <c r="AA61" s="41">
        <f t="shared" si="31"/>
        <v>0</v>
      </c>
      <c r="AB61" s="41">
        <f t="shared" si="31"/>
        <v>0</v>
      </c>
      <c r="AC61" s="41">
        <f t="shared" si="31"/>
        <v>0</v>
      </c>
      <c r="AD61" s="41">
        <f t="shared" si="31"/>
        <v>0</v>
      </c>
      <c r="AE61" s="41">
        <f t="shared" si="31"/>
        <v>0</v>
      </c>
      <c r="AF61" s="41">
        <f t="shared" si="31"/>
        <v>0</v>
      </c>
      <c r="AG61" s="41">
        <f t="shared" si="31"/>
        <v>0</v>
      </c>
      <c r="AH61" s="39" t="s">
        <v>26</v>
      </c>
      <c r="AI61" s="40">
        <f t="shared" si="28"/>
        <v>0</v>
      </c>
      <c r="AJ61" s="30"/>
    </row>
    <row r="62" spans="2:38" hidden="1" x14ac:dyDescent="0.4">
      <c r="B62" s="37" t="s">
        <v>29</v>
      </c>
      <c r="C62" s="38">
        <f>IF(AND(DAY(C50)&gt;=22,DAY(C50)&lt;=28,C51="日"),1,0)</f>
        <v>0</v>
      </c>
      <c r="D62" s="38">
        <f t="shared" ref="D62:AG62" si="32">IF(AND(DAY(D50)&gt;=22,DAY(D50)&lt;=28,D51="日"),1,0)</f>
        <v>0</v>
      </c>
      <c r="E62" s="38">
        <f t="shared" si="32"/>
        <v>0</v>
      </c>
      <c r="F62" s="38">
        <f t="shared" si="32"/>
        <v>0</v>
      </c>
      <c r="G62" s="38">
        <f t="shared" si="32"/>
        <v>0</v>
      </c>
      <c r="H62" s="38">
        <f t="shared" si="32"/>
        <v>0</v>
      </c>
      <c r="I62" s="38">
        <f t="shared" si="32"/>
        <v>0</v>
      </c>
      <c r="J62" s="38">
        <f t="shared" si="32"/>
        <v>0</v>
      </c>
      <c r="K62" s="38">
        <f t="shared" si="32"/>
        <v>0</v>
      </c>
      <c r="L62" s="38">
        <f t="shared" si="32"/>
        <v>0</v>
      </c>
      <c r="M62" s="38">
        <f t="shared" si="32"/>
        <v>0</v>
      </c>
      <c r="N62" s="38">
        <f t="shared" si="32"/>
        <v>0</v>
      </c>
      <c r="O62" s="38">
        <f t="shared" si="32"/>
        <v>0</v>
      </c>
      <c r="P62" s="38">
        <f t="shared" si="32"/>
        <v>0</v>
      </c>
      <c r="Q62" s="38">
        <f t="shared" si="32"/>
        <v>0</v>
      </c>
      <c r="R62" s="38">
        <f t="shared" si="32"/>
        <v>0</v>
      </c>
      <c r="S62" s="38">
        <f t="shared" si="32"/>
        <v>0</v>
      </c>
      <c r="T62" s="38">
        <f t="shared" si="32"/>
        <v>0</v>
      </c>
      <c r="U62" s="38">
        <f t="shared" si="32"/>
        <v>0</v>
      </c>
      <c r="V62" s="38">
        <f t="shared" si="32"/>
        <v>0</v>
      </c>
      <c r="W62" s="38">
        <f t="shared" si="32"/>
        <v>0</v>
      </c>
      <c r="X62" s="38">
        <f t="shared" si="32"/>
        <v>0</v>
      </c>
      <c r="Y62" s="38">
        <f t="shared" si="32"/>
        <v>0</v>
      </c>
      <c r="Z62" s="38">
        <f t="shared" si="32"/>
        <v>0</v>
      </c>
      <c r="AA62" s="38">
        <f t="shared" si="32"/>
        <v>0</v>
      </c>
      <c r="AB62" s="38">
        <f t="shared" si="32"/>
        <v>1</v>
      </c>
      <c r="AC62" s="38">
        <f t="shared" si="32"/>
        <v>0</v>
      </c>
      <c r="AD62" s="38">
        <f t="shared" si="32"/>
        <v>0</v>
      </c>
      <c r="AE62" s="38">
        <f t="shared" si="32"/>
        <v>0</v>
      </c>
      <c r="AF62" s="38">
        <f t="shared" si="32"/>
        <v>0</v>
      </c>
      <c r="AG62" s="38">
        <f t="shared" si="32"/>
        <v>0</v>
      </c>
      <c r="AH62" s="39" t="s">
        <v>24</v>
      </c>
      <c r="AI62" s="40">
        <f t="shared" si="28"/>
        <v>1</v>
      </c>
      <c r="AJ62" s="30"/>
    </row>
    <row r="63" spans="2:38" hidden="1" x14ac:dyDescent="0.4">
      <c r="B63" s="37" t="s">
        <v>30</v>
      </c>
      <c r="C63" s="41">
        <f>IF(AND(DAY(C50)&gt;=22,DAY(C50)&lt;=28,C51="日",OR(C56="休",C56="雨")),1,0)</f>
        <v>0</v>
      </c>
      <c r="D63" s="41">
        <f t="shared" ref="D63:AG63" si="33">IF(AND(DAY(D50)&gt;=22,DAY(D50)&lt;=28,D51="日",OR(D56="休",D56="雨")),1,0)</f>
        <v>0</v>
      </c>
      <c r="E63" s="41">
        <f t="shared" si="33"/>
        <v>0</v>
      </c>
      <c r="F63" s="41">
        <f t="shared" si="33"/>
        <v>0</v>
      </c>
      <c r="G63" s="41">
        <f t="shared" si="33"/>
        <v>0</v>
      </c>
      <c r="H63" s="41">
        <f t="shared" si="33"/>
        <v>0</v>
      </c>
      <c r="I63" s="41">
        <f t="shared" si="33"/>
        <v>0</v>
      </c>
      <c r="J63" s="41">
        <f t="shared" si="33"/>
        <v>0</v>
      </c>
      <c r="K63" s="41">
        <f t="shared" si="33"/>
        <v>0</v>
      </c>
      <c r="L63" s="41">
        <f t="shared" si="33"/>
        <v>0</v>
      </c>
      <c r="M63" s="41">
        <f t="shared" si="33"/>
        <v>0</v>
      </c>
      <c r="N63" s="41">
        <f t="shared" si="33"/>
        <v>0</v>
      </c>
      <c r="O63" s="41">
        <f t="shared" si="33"/>
        <v>0</v>
      </c>
      <c r="P63" s="41">
        <f t="shared" si="33"/>
        <v>0</v>
      </c>
      <c r="Q63" s="41">
        <f t="shared" si="33"/>
        <v>0</v>
      </c>
      <c r="R63" s="41">
        <f t="shared" si="33"/>
        <v>0</v>
      </c>
      <c r="S63" s="41">
        <f t="shared" si="33"/>
        <v>0</v>
      </c>
      <c r="T63" s="41">
        <f t="shared" si="33"/>
        <v>0</v>
      </c>
      <c r="U63" s="41">
        <f t="shared" si="33"/>
        <v>0</v>
      </c>
      <c r="V63" s="41">
        <f t="shared" si="33"/>
        <v>0</v>
      </c>
      <c r="W63" s="41">
        <f t="shared" si="33"/>
        <v>0</v>
      </c>
      <c r="X63" s="41">
        <f t="shared" si="33"/>
        <v>0</v>
      </c>
      <c r="Y63" s="41">
        <f t="shared" si="33"/>
        <v>0</v>
      </c>
      <c r="Z63" s="41">
        <f t="shared" si="33"/>
        <v>0</v>
      </c>
      <c r="AA63" s="41">
        <f t="shared" si="33"/>
        <v>0</v>
      </c>
      <c r="AB63" s="41">
        <f t="shared" si="33"/>
        <v>0</v>
      </c>
      <c r="AC63" s="41">
        <f t="shared" si="33"/>
        <v>0</v>
      </c>
      <c r="AD63" s="41">
        <f t="shared" si="33"/>
        <v>0</v>
      </c>
      <c r="AE63" s="41">
        <f t="shared" si="33"/>
        <v>0</v>
      </c>
      <c r="AF63" s="41">
        <f t="shared" si="33"/>
        <v>0</v>
      </c>
      <c r="AG63" s="41">
        <f t="shared" si="33"/>
        <v>0</v>
      </c>
      <c r="AH63" s="39" t="s">
        <v>26</v>
      </c>
      <c r="AI63" s="40">
        <f t="shared" si="28"/>
        <v>0</v>
      </c>
      <c r="AJ63" s="30"/>
    </row>
    <row r="64" spans="2:38" hidden="1" x14ac:dyDescent="0.4">
      <c r="B64" s="37" t="s">
        <v>31</v>
      </c>
      <c r="C64" s="38">
        <f>IF(AND(DAY(C50)&gt;=8,DAY(C50)&lt;=14,C51="日"),1,0)</f>
        <v>0</v>
      </c>
      <c r="D64" s="38">
        <f t="shared" ref="D64:AG64" si="34">IF(AND(DAY(D50)&gt;=8,DAY(D50)&lt;=14,D51="日"),1,0)</f>
        <v>0</v>
      </c>
      <c r="E64" s="38">
        <f t="shared" si="34"/>
        <v>0</v>
      </c>
      <c r="F64" s="38">
        <f t="shared" si="34"/>
        <v>0</v>
      </c>
      <c r="G64" s="38">
        <f t="shared" si="34"/>
        <v>0</v>
      </c>
      <c r="H64" s="38">
        <f t="shared" si="34"/>
        <v>0</v>
      </c>
      <c r="I64" s="38">
        <f t="shared" si="34"/>
        <v>0</v>
      </c>
      <c r="J64" s="38">
        <f t="shared" si="34"/>
        <v>0</v>
      </c>
      <c r="K64" s="38">
        <f t="shared" si="34"/>
        <v>0</v>
      </c>
      <c r="L64" s="38">
        <f t="shared" si="34"/>
        <v>0</v>
      </c>
      <c r="M64" s="38">
        <f t="shared" si="34"/>
        <v>0</v>
      </c>
      <c r="N64" s="38">
        <f t="shared" si="34"/>
        <v>1</v>
      </c>
      <c r="O64" s="38">
        <f t="shared" si="34"/>
        <v>0</v>
      </c>
      <c r="P64" s="38">
        <f t="shared" si="34"/>
        <v>0</v>
      </c>
      <c r="Q64" s="38">
        <f t="shared" si="34"/>
        <v>0</v>
      </c>
      <c r="R64" s="38">
        <f t="shared" si="34"/>
        <v>0</v>
      </c>
      <c r="S64" s="38">
        <f t="shared" si="34"/>
        <v>0</v>
      </c>
      <c r="T64" s="38">
        <f t="shared" si="34"/>
        <v>0</v>
      </c>
      <c r="U64" s="38">
        <f t="shared" si="34"/>
        <v>0</v>
      </c>
      <c r="V64" s="38">
        <f t="shared" si="34"/>
        <v>0</v>
      </c>
      <c r="W64" s="38">
        <f t="shared" si="34"/>
        <v>0</v>
      </c>
      <c r="X64" s="38">
        <f t="shared" si="34"/>
        <v>0</v>
      </c>
      <c r="Y64" s="38">
        <f t="shared" si="34"/>
        <v>0</v>
      </c>
      <c r="Z64" s="38">
        <f t="shared" si="34"/>
        <v>0</v>
      </c>
      <c r="AA64" s="38">
        <f t="shared" si="34"/>
        <v>0</v>
      </c>
      <c r="AB64" s="38">
        <f t="shared" si="34"/>
        <v>0</v>
      </c>
      <c r="AC64" s="38">
        <f t="shared" si="34"/>
        <v>0</v>
      </c>
      <c r="AD64" s="38">
        <f t="shared" si="34"/>
        <v>0</v>
      </c>
      <c r="AE64" s="38">
        <f t="shared" si="34"/>
        <v>0</v>
      </c>
      <c r="AF64" s="38">
        <f t="shared" si="34"/>
        <v>0</v>
      </c>
      <c r="AG64" s="38">
        <f t="shared" si="34"/>
        <v>0</v>
      </c>
      <c r="AH64" s="39" t="s">
        <v>24</v>
      </c>
      <c r="AI64" s="40">
        <f t="shared" si="28"/>
        <v>1</v>
      </c>
      <c r="AJ64" s="30"/>
    </row>
    <row r="65" spans="2:38" hidden="1" x14ac:dyDescent="0.4">
      <c r="B65" s="37" t="s">
        <v>32</v>
      </c>
      <c r="C65" s="41">
        <f>IF(AND(DAY(C50)&gt;=8,DAY(C50)&lt;=14,C51="日",OR(C56="休",C56="雨")),1,0)</f>
        <v>0</v>
      </c>
      <c r="D65" s="41">
        <f t="shared" ref="D65:AG65" si="35">IF(AND(DAY(D50)&gt;=8,DAY(D50)&lt;=14,D51="日",OR(D56="休",D56="雨")),1,0)</f>
        <v>0</v>
      </c>
      <c r="E65" s="41">
        <f t="shared" si="35"/>
        <v>0</v>
      </c>
      <c r="F65" s="41">
        <f t="shared" si="35"/>
        <v>0</v>
      </c>
      <c r="G65" s="41">
        <f t="shared" si="35"/>
        <v>0</v>
      </c>
      <c r="H65" s="41">
        <f t="shared" si="35"/>
        <v>0</v>
      </c>
      <c r="I65" s="41">
        <f t="shared" si="35"/>
        <v>0</v>
      </c>
      <c r="J65" s="41">
        <f t="shared" si="35"/>
        <v>0</v>
      </c>
      <c r="K65" s="41">
        <f t="shared" si="35"/>
        <v>0</v>
      </c>
      <c r="L65" s="41">
        <f t="shared" si="35"/>
        <v>0</v>
      </c>
      <c r="M65" s="41">
        <f t="shared" si="35"/>
        <v>0</v>
      </c>
      <c r="N65" s="41">
        <f t="shared" si="35"/>
        <v>0</v>
      </c>
      <c r="O65" s="41">
        <f t="shared" si="35"/>
        <v>0</v>
      </c>
      <c r="P65" s="41">
        <f t="shared" si="35"/>
        <v>0</v>
      </c>
      <c r="Q65" s="41">
        <f t="shared" si="35"/>
        <v>0</v>
      </c>
      <c r="R65" s="41">
        <f t="shared" si="35"/>
        <v>0</v>
      </c>
      <c r="S65" s="41">
        <f t="shared" si="35"/>
        <v>0</v>
      </c>
      <c r="T65" s="41">
        <f t="shared" si="35"/>
        <v>0</v>
      </c>
      <c r="U65" s="41">
        <f t="shared" si="35"/>
        <v>0</v>
      </c>
      <c r="V65" s="41">
        <f t="shared" si="35"/>
        <v>0</v>
      </c>
      <c r="W65" s="41">
        <f t="shared" si="35"/>
        <v>0</v>
      </c>
      <c r="X65" s="41">
        <f t="shared" si="35"/>
        <v>0</v>
      </c>
      <c r="Y65" s="41">
        <f t="shared" si="35"/>
        <v>0</v>
      </c>
      <c r="Z65" s="41">
        <f t="shared" si="35"/>
        <v>0</v>
      </c>
      <c r="AA65" s="41">
        <f t="shared" si="35"/>
        <v>0</v>
      </c>
      <c r="AB65" s="41">
        <f t="shared" si="35"/>
        <v>0</v>
      </c>
      <c r="AC65" s="41">
        <f t="shared" si="35"/>
        <v>0</v>
      </c>
      <c r="AD65" s="41">
        <f t="shared" si="35"/>
        <v>0</v>
      </c>
      <c r="AE65" s="41">
        <f t="shared" si="35"/>
        <v>0</v>
      </c>
      <c r="AF65" s="41">
        <f t="shared" si="35"/>
        <v>0</v>
      </c>
      <c r="AG65" s="41">
        <f t="shared" si="35"/>
        <v>0</v>
      </c>
      <c r="AH65" s="39" t="s">
        <v>26</v>
      </c>
      <c r="AI65" s="40">
        <f t="shared" si="28"/>
        <v>0</v>
      </c>
      <c r="AJ65" s="30"/>
    </row>
    <row r="66" spans="2:38" ht="18" customHeight="1" x14ac:dyDescent="0.4"/>
    <row r="67" spans="2:38" hidden="1" x14ac:dyDescent="0.4">
      <c r="C67" s="37">
        <f>YEAR(C70)</f>
        <v>2026</v>
      </c>
      <c r="D67" s="2">
        <f>MONTH(C70)</f>
        <v>8</v>
      </c>
    </row>
    <row r="68" spans="2:38" x14ac:dyDescent="0.4">
      <c r="B68" s="5" t="s">
        <v>13</v>
      </c>
      <c r="C68" s="145">
        <f>C70</f>
        <v>46235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10"/>
    </row>
    <row r="69" spans="2:38" hidden="1" x14ac:dyDescent="0.4">
      <c r="B69" s="43"/>
      <c r="C69" s="25">
        <f>DATE($C67,$D67,1)</f>
        <v>46235</v>
      </c>
      <c r="D69" s="25">
        <f t="shared" ref="D69:AG69" si="36">C69+1</f>
        <v>46236</v>
      </c>
      <c r="E69" s="25">
        <f t="shared" si="36"/>
        <v>46237</v>
      </c>
      <c r="F69" s="25">
        <f t="shared" si="36"/>
        <v>46238</v>
      </c>
      <c r="G69" s="25">
        <f t="shared" si="36"/>
        <v>46239</v>
      </c>
      <c r="H69" s="25">
        <f t="shared" si="36"/>
        <v>46240</v>
      </c>
      <c r="I69" s="25">
        <f t="shared" si="36"/>
        <v>46241</v>
      </c>
      <c r="J69" s="25">
        <f t="shared" si="36"/>
        <v>46242</v>
      </c>
      <c r="K69" s="25">
        <f t="shared" si="36"/>
        <v>46243</v>
      </c>
      <c r="L69" s="25">
        <f t="shared" si="36"/>
        <v>46244</v>
      </c>
      <c r="M69" s="25">
        <f t="shared" si="36"/>
        <v>46245</v>
      </c>
      <c r="N69" s="25">
        <f t="shared" si="36"/>
        <v>46246</v>
      </c>
      <c r="O69" s="25">
        <f t="shared" si="36"/>
        <v>46247</v>
      </c>
      <c r="P69" s="25">
        <f t="shared" si="36"/>
        <v>46248</v>
      </c>
      <c r="Q69" s="25">
        <f t="shared" si="36"/>
        <v>46249</v>
      </c>
      <c r="R69" s="25">
        <f t="shared" si="36"/>
        <v>46250</v>
      </c>
      <c r="S69" s="25">
        <f t="shared" si="36"/>
        <v>46251</v>
      </c>
      <c r="T69" s="25">
        <f t="shared" si="36"/>
        <v>46252</v>
      </c>
      <c r="U69" s="25">
        <f t="shared" si="36"/>
        <v>46253</v>
      </c>
      <c r="V69" s="25">
        <f t="shared" si="36"/>
        <v>46254</v>
      </c>
      <c r="W69" s="25">
        <f t="shared" si="36"/>
        <v>46255</v>
      </c>
      <c r="X69" s="25">
        <f t="shared" si="36"/>
        <v>46256</v>
      </c>
      <c r="Y69" s="25">
        <f t="shared" si="36"/>
        <v>46257</v>
      </c>
      <c r="Z69" s="25">
        <f t="shared" si="36"/>
        <v>46258</v>
      </c>
      <c r="AA69" s="25">
        <f t="shared" si="36"/>
        <v>46259</v>
      </c>
      <c r="AB69" s="25">
        <f t="shared" si="36"/>
        <v>46260</v>
      </c>
      <c r="AC69" s="25">
        <f t="shared" si="36"/>
        <v>46261</v>
      </c>
      <c r="AD69" s="25">
        <f t="shared" si="36"/>
        <v>46262</v>
      </c>
      <c r="AE69" s="25">
        <f t="shared" si="36"/>
        <v>46263</v>
      </c>
      <c r="AF69" s="25">
        <f t="shared" si="36"/>
        <v>46264</v>
      </c>
      <c r="AG69" s="25">
        <f t="shared" si="36"/>
        <v>46265</v>
      </c>
      <c r="AH69" s="44"/>
      <c r="AI69" s="45"/>
    </row>
    <row r="70" spans="2:38" x14ac:dyDescent="0.4">
      <c r="B70" s="46" t="s">
        <v>14</v>
      </c>
      <c r="C70" s="47">
        <f>IF(EDATE(C49,1)&gt;$G$5,"",EDATE(C49,1))</f>
        <v>46235</v>
      </c>
      <c r="D70" s="25">
        <f t="shared" ref="D70:AG70" si="37">IF(D69&gt;$G$5,"",IF(C70=EOMONTH(DATE($C67,$D67,1),0),"",IF(C70="","",C70+1)))</f>
        <v>46236</v>
      </c>
      <c r="E70" s="25">
        <f t="shared" si="37"/>
        <v>46237</v>
      </c>
      <c r="F70" s="25">
        <f t="shared" si="37"/>
        <v>46238</v>
      </c>
      <c r="G70" s="25">
        <f t="shared" si="37"/>
        <v>46239</v>
      </c>
      <c r="H70" s="25">
        <f t="shared" si="37"/>
        <v>46240</v>
      </c>
      <c r="I70" s="25">
        <f t="shared" si="37"/>
        <v>46241</v>
      </c>
      <c r="J70" s="25">
        <f t="shared" si="37"/>
        <v>46242</v>
      </c>
      <c r="K70" s="25">
        <f t="shared" si="37"/>
        <v>46243</v>
      </c>
      <c r="L70" s="25">
        <f t="shared" si="37"/>
        <v>46244</v>
      </c>
      <c r="M70" s="25">
        <f t="shared" si="37"/>
        <v>46245</v>
      </c>
      <c r="N70" s="25">
        <f t="shared" si="37"/>
        <v>46246</v>
      </c>
      <c r="O70" s="25">
        <f t="shared" si="37"/>
        <v>46247</v>
      </c>
      <c r="P70" s="25">
        <f t="shared" si="37"/>
        <v>46248</v>
      </c>
      <c r="Q70" s="25">
        <f t="shared" si="37"/>
        <v>46249</v>
      </c>
      <c r="R70" s="25">
        <f t="shared" si="37"/>
        <v>46250</v>
      </c>
      <c r="S70" s="25">
        <f t="shared" si="37"/>
        <v>46251</v>
      </c>
      <c r="T70" s="25">
        <f t="shared" si="37"/>
        <v>46252</v>
      </c>
      <c r="U70" s="25">
        <f t="shared" si="37"/>
        <v>46253</v>
      </c>
      <c r="V70" s="25">
        <f t="shared" si="37"/>
        <v>46254</v>
      </c>
      <c r="W70" s="25">
        <f t="shared" si="37"/>
        <v>46255</v>
      </c>
      <c r="X70" s="25">
        <f t="shared" si="37"/>
        <v>46256</v>
      </c>
      <c r="Y70" s="25">
        <f t="shared" si="37"/>
        <v>46257</v>
      </c>
      <c r="Z70" s="25">
        <f t="shared" si="37"/>
        <v>46258</v>
      </c>
      <c r="AA70" s="25">
        <f t="shared" si="37"/>
        <v>46259</v>
      </c>
      <c r="AB70" s="25">
        <f t="shared" si="37"/>
        <v>46260</v>
      </c>
      <c r="AC70" s="25">
        <f t="shared" si="37"/>
        <v>46261</v>
      </c>
      <c r="AD70" s="25">
        <f t="shared" si="37"/>
        <v>46262</v>
      </c>
      <c r="AE70" s="25">
        <f t="shared" si="37"/>
        <v>46263</v>
      </c>
      <c r="AF70" s="25">
        <f t="shared" si="37"/>
        <v>46264</v>
      </c>
      <c r="AG70" s="25">
        <f t="shared" si="37"/>
        <v>46265</v>
      </c>
      <c r="AH70" s="26" t="s">
        <v>15</v>
      </c>
      <c r="AI70" s="27">
        <f>+COUNTIFS(C71:AG71,"土",C72:AG72,"")+COUNTIFS(C71:AG71,"日",C72:AG72,"")</f>
        <v>10</v>
      </c>
    </row>
    <row r="71" spans="2:38" x14ac:dyDescent="0.4">
      <c r="B71" s="19" t="s">
        <v>16</v>
      </c>
      <c r="C71" s="7" t="str">
        <f>IFERROR(TEXT(WEEKDAY(+C70),"aaa"),"")</f>
        <v>土</v>
      </c>
      <c r="D71" s="7" t="str">
        <f t="shared" ref="D71:AG71" si="38">IFERROR(TEXT(WEEKDAY(+D70),"aaa"),"")</f>
        <v>日</v>
      </c>
      <c r="E71" s="7" t="str">
        <f t="shared" si="38"/>
        <v>月</v>
      </c>
      <c r="F71" s="7" t="str">
        <f t="shared" si="38"/>
        <v>火</v>
      </c>
      <c r="G71" s="7" t="str">
        <f t="shared" si="38"/>
        <v>水</v>
      </c>
      <c r="H71" s="7" t="str">
        <f t="shared" si="38"/>
        <v>木</v>
      </c>
      <c r="I71" s="7" t="str">
        <f t="shared" si="38"/>
        <v>金</v>
      </c>
      <c r="J71" s="7" t="str">
        <f t="shared" si="38"/>
        <v>土</v>
      </c>
      <c r="K71" s="7" t="str">
        <f t="shared" si="38"/>
        <v>日</v>
      </c>
      <c r="L71" s="7" t="str">
        <f t="shared" si="38"/>
        <v>月</v>
      </c>
      <c r="M71" s="7" t="str">
        <f t="shared" si="38"/>
        <v>火</v>
      </c>
      <c r="N71" s="7" t="str">
        <f t="shared" si="38"/>
        <v>水</v>
      </c>
      <c r="O71" s="7" t="str">
        <f t="shared" si="38"/>
        <v>木</v>
      </c>
      <c r="P71" s="7" t="str">
        <f t="shared" si="38"/>
        <v>金</v>
      </c>
      <c r="Q71" s="7" t="str">
        <f t="shared" si="38"/>
        <v>土</v>
      </c>
      <c r="R71" s="7" t="str">
        <f t="shared" si="38"/>
        <v>日</v>
      </c>
      <c r="S71" s="7" t="str">
        <f t="shared" si="38"/>
        <v>月</v>
      </c>
      <c r="T71" s="7" t="str">
        <f t="shared" si="38"/>
        <v>火</v>
      </c>
      <c r="U71" s="7" t="str">
        <f t="shared" si="38"/>
        <v>水</v>
      </c>
      <c r="V71" s="7" t="str">
        <f t="shared" si="38"/>
        <v>木</v>
      </c>
      <c r="W71" s="7" t="str">
        <f t="shared" si="38"/>
        <v>金</v>
      </c>
      <c r="X71" s="7" t="str">
        <f t="shared" si="38"/>
        <v>土</v>
      </c>
      <c r="Y71" s="7" t="str">
        <f t="shared" si="38"/>
        <v>日</v>
      </c>
      <c r="Z71" s="7" t="str">
        <f t="shared" si="38"/>
        <v>月</v>
      </c>
      <c r="AA71" s="7" t="str">
        <f t="shared" si="38"/>
        <v>火</v>
      </c>
      <c r="AB71" s="7" t="str">
        <f t="shared" si="38"/>
        <v>水</v>
      </c>
      <c r="AC71" s="7" t="str">
        <f t="shared" si="38"/>
        <v>木</v>
      </c>
      <c r="AD71" s="7" t="str">
        <f t="shared" si="38"/>
        <v>金</v>
      </c>
      <c r="AE71" s="7" t="str">
        <f t="shared" si="38"/>
        <v>土</v>
      </c>
      <c r="AF71" s="7" t="str">
        <f t="shared" si="38"/>
        <v>日</v>
      </c>
      <c r="AG71" s="7" t="str">
        <f t="shared" si="38"/>
        <v>月</v>
      </c>
      <c r="AH71" s="26" t="s">
        <v>17</v>
      </c>
      <c r="AI71" s="27">
        <f>+COUNTIF(C72:AG72,"夏休")+COUNTIF(C72:AG72,"冬休")+COUNTIF(C72:AG72,"中止")</f>
        <v>1</v>
      </c>
    </row>
    <row r="72" spans="2:38" ht="13.5" customHeight="1" x14ac:dyDescent="0.4">
      <c r="B72" s="111" t="s">
        <v>18</v>
      </c>
      <c r="C72" s="113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 t="s">
        <v>55</v>
      </c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58"/>
      <c r="AA72" s="158"/>
      <c r="AB72" s="108"/>
      <c r="AC72" s="108"/>
      <c r="AD72" s="108"/>
      <c r="AE72" s="108"/>
      <c r="AF72" s="108"/>
      <c r="AG72" s="136"/>
      <c r="AH72" s="28" t="s">
        <v>0</v>
      </c>
      <c r="AI72" s="29">
        <f>COUNT(C70:AG70)-AI71</f>
        <v>30</v>
      </c>
    </row>
    <row r="73" spans="2:38" ht="13.5" customHeight="1" x14ac:dyDescent="0.4">
      <c r="B73" s="112"/>
      <c r="C73" s="113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59"/>
      <c r="AA73" s="159"/>
      <c r="AB73" s="108"/>
      <c r="AC73" s="108"/>
      <c r="AD73" s="108"/>
      <c r="AE73" s="108"/>
      <c r="AF73" s="108"/>
      <c r="AG73" s="136"/>
      <c r="AH73" s="28" t="s">
        <v>19</v>
      </c>
      <c r="AI73" s="29">
        <f>+COUNTIF(C74:AG75,"休")</f>
        <v>0</v>
      </c>
      <c r="AJ73" s="30" t="str">
        <f>IF(AI74&gt;0.285,"",IF(AI73&lt;AI70,"←計画日数が足りません",""))</f>
        <v>←計画日数が足りません</v>
      </c>
    </row>
    <row r="74" spans="2:38" ht="13.5" customHeight="1" x14ac:dyDescent="0.4">
      <c r="B74" s="137" t="s">
        <v>5</v>
      </c>
      <c r="C74" s="138"/>
      <c r="D74" s="135"/>
      <c r="E74" s="135"/>
      <c r="F74" s="135"/>
      <c r="G74" s="135"/>
      <c r="H74" s="139"/>
      <c r="I74" s="135"/>
      <c r="J74" s="135"/>
      <c r="K74" s="135"/>
      <c r="L74" s="135"/>
      <c r="M74" s="135"/>
      <c r="N74" s="135"/>
      <c r="O74" s="139"/>
      <c r="P74" s="135"/>
      <c r="Q74" s="135"/>
      <c r="R74" s="135"/>
      <c r="S74" s="135"/>
      <c r="T74" s="135"/>
      <c r="U74" s="135"/>
      <c r="V74" s="139"/>
      <c r="W74" s="135"/>
      <c r="X74" s="135"/>
      <c r="Y74" s="135"/>
      <c r="Z74" s="135"/>
      <c r="AA74" s="135"/>
      <c r="AB74" s="135"/>
      <c r="AC74" s="139"/>
      <c r="AD74" s="135"/>
      <c r="AE74" s="135"/>
      <c r="AF74" s="135"/>
      <c r="AG74" s="153"/>
      <c r="AH74" s="28" t="s">
        <v>20</v>
      </c>
      <c r="AI74" s="31">
        <f>+AI73/AI72</f>
        <v>0</v>
      </c>
    </row>
    <row r="75" spans="2:38" x14ac:dyDescent="0.4">
      <c r="B75" s="137"/>
      <c r="C75" s="138"/>
      <c r="D75" s="135"/>
      <c r="E75" s="135"/>
      <c r="F75" s="135"/>
      <c r="G75" s="135"/>
      <c r="H75" s="139"/>
      <c r="I75" s="135"/>
      <c r="J75" s="135"/>
      <c r="K75" s="135"/>
      <c r="L75" s="135"/>
      <c r="M75" s="135"/>
      <c r="N75" s="135"/>
      <c r="O75" s="139"/>
      <c r="P75" s="135"/>
      <c r="Q75" s="135"/>
      <c r="R75" s="135"/>
      <c r="S75" s="135"/>
      <c r="T75" s="135"/>
      <c r="U75" s="135"/>
      <c r="V75" s="139"/>
      <c r="W75" s="135"/>
      <c r="X75" s="135"/>
      <c r="Y75" s="135"/>
      <c r="Z75" s="135"/>
      <c r="AA75" s="135"/>
      <c r="AB75" s="135"/>
      <c r="AC75" s="139"/>
      <c r="AD75" s="135"/>
      <c r="AE75" s="135"/>
      <c r="AF75" s="135"/>
      <c r="AG75" s="153"/>
      <c r="AH75" s="28" t="s">
        <v>1</v>
      </c>
      <c r="AI75" s="29">
        <f>+COUNTA(C76:AG77)</f>
        <v>0</v>
      </c>
    </row>
    <row r="76" spans="2:38" x14ac:dyDescent="0.4">
      <c r="B76" s="141" t="s">
        <v>8</v>
      </c>
      <c r="C76" s="143"/>
      <c r="D76" s="139"/>
      <c r="E76" s="139"/>
      <c r="F76" s="139"/>
      <c r="G76" s="139"/>
      <c r="H76" s="147"/>
      <c r="I76" s="139"/>
      <c r="J76" s="139"/>
      <c r="K76" s="139"/>
      <c r="L76" s="139"/>
      <c r="M76" s="139"/>
      <c r="N76" s="139"/>
      <c r="O76" s="147"/>
      <c r="P76" s="139"/>
      <c r="Q76" s="139"/>
      <c r="R76" s="139"/>
      <c r="S76" s="139"/>
      <c r="T76" s="139"/>
      <c r="U76" s="139"/>
      <c r="V76" s="147"/>
      <c r="W76" s="139"/>
      <c r="X76" s="139"/>
      <c r="Y76" s="139"/>
      <c r="Z76" s="139"/>
      <c r="AA76" s="139"/>
      <c r="AB76" s="139"/>
      <c r="AC76" s="147"/>
      <c r="AD76" s="139"/>
      <c r="AE76" s="139"/>
      <c r="AF76" s="139"/>
      <c r="AG76" s="156"/>
      <c r="AH76" s="32" t="s">
        <v>21</v>
      </c>
      <c r="AI76" s="33">
        <f>+AI75/AI72</f>
        <v>0</v>
      </c>
      <c r="AL76" s="2">
        <f>+COUNTIF(C74:AG75,"休")</f>
        <v>0</v>
      </c>
    </row>
    <row r="77" spans="2:38" x14ac:dyDescent="0.4">
      <c r="B77" s="142"/>
      <c r="C77" s="144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40"/>
      <c r="Y77" s="140"/>
      <c r="Z77" s="140"/>
      <c r="AA77" s="140"/>
      <c r="AB77" s="140"/>
      <c r="AC77" s="140"/>
      <c r="AD77" s="140"/>
      <c r="AE77" s="140"/>
      <c r="AF77" s="140"/>
      <c r="AG77" s="157"/>
      <c r="AH77" s="34" t="s">
        <v>22</v>
      </c>
      <c r="AI77" s="35" t="str">
        <f>IF(7&gt;AI72,"対象外",IF(OR(AI76&gt;=0.285,AI75&gt;=AI70),"OK","NG"))</f>
        <v>NG</v>
      </c>
      <c r="AJ77" s="30" t="str">
        <f>IF(AI77="対象外","←７日間に満たない期間は達成判定の対象外",IF(AI77="NG","←月単位未達成","←月単位達成"))</f>
        <v>←月単位未達成</v>
      </c>
      <c r="AL77" s="36" t="str">
        <f>IF(7&gt;AI72,"対象外",IF(AL76&gt;=AI70,"OK","NG"))</f>
        <v>NG</v>
      </c>
    </row>
    <row r="78" spans="2:38" ht="13.5" hidden="1" customHeight="1" x14ac:dyDescent="0.4">
      <c r="B78" s="37" t="s">
        <v>23</v>
      </c>
      <c r="C78" s="38">
        <f t="shared" ref="C78:AG78" si="39">IF(AND(DAY(C70)&gt;=22,DAY(C70)&lt;=28,C71="土"),1,0)</f>
        <v>0</v>
      </c>
      <c r="D78" s="38">
        <f t="shared" si="39"/>
        <v>0</v>
      </c>
      <c r="E78" s="38">
        <f t="shared" si="39"/>
        <v>0</v>
      </c>
      <c r="F78" s="38">
        <f t="shared" si="39"/>
        <v>0</v>
      </c>
      <c r="G78" s="38">
        <f t="shared" si="39"/>
        <v>0</v>
      </c>
      <c r="H78" s="38">
        <f t="shared" si="39"/>
        <v>0</v>
      </c>
      <c r="I78" s="38">
        <f t="shared" si="39"/>
        <v>0</v>
      </c>
      <c r="J78" s="38">
        <f t="shared" si="39"/>
        <v>0</v>
      </c>
      <c r="K78" s="38">
        <f t="shared" si="39"/>
        <v>0</v>
      </c>
      <c r="L78" s="38">
        <f t="shared" si="39"/>
        <v>0</v>
      </c>
      <c r="M78" s="38">
        <f t="shared" si="39"/>
        <v>0</v>
      </c>
      <c r="N78" s="38">
        <f t="shared" si="39"/>
        <v>0</v>
      </c>
      <c r="O78" s="38">
        <f t="shared" si="39"/>
        <v>0</v>
      </c>
      <c r="P78" s="38">
        <f t="shared" si="39"/>
        <v>0</v>
      </c>
      <c r="Q78" s="38">
        <f t="shared" si="39"/>
        <v>0</v>
      </c>
      <c r="R78" s="38">
        <f t="shared" si="39"/>
        <v>0</v>
      </c>
      <c r="S78" s="38">
        <f t="shared" si="39"/>
        <v>0</v>
      </c>
      <c r="T78" s="38">
        <f t="shared" si="39"/>
        <v>0</v>
      </c>
      <c r="U78" s="38">
        <f t="shared" si="39"/>
        <v>0</v>
      </c>
      <c r="V78" s="38">
        <f t="shared" si="39"/>
        <v>0</v>
      </c>
      <c r="W78" s="38">
        <f t="shared" si="39"/>
        <v>0</v>
      </c>
      <c r="X78" s="38">
        <f t="shared" si="39"/>
        <v>1</v>
      </c>
      <c r="Y78" s="38">
        <f t="shared" si="39"/>
        <v>0</v>
      </c>
      <c r="Z78" s="38">
        <f t="shared" si="39"/>
        <v>0</v>
      </c>
      <c r="AA78" s="38">
        <f t="shared" si="39"/>
        <v>0</v>
      </c>
      <c r="AB78" s="38">
        <f t="shared" si="39"/>
        <v>0</v>
      </c>
      <c r="AC78" s="38">
        <f t="shared" si="39"/>
        <v>0</v>
      </c>
      <c r="AD78" s="38">
        <f t="shared" si="39"/>
        <v>0</v>
      </c>
      <c r="AE78" s="38">
        <f t="shared" si="39"/>
        <v>0</v>
      </c>
      <c r="AF78" s="38">
        <f t="shared" si="39"/>
        <v>0</v>
      </c>
      <c r="AG78" s="38">
        <f t="shared" si="39"/>
        <v>0</v>
      </c>
      <c r="AH78" s="39" t="s">
        <v>24</v>
      </c>
      <c r="AI78" s="40">
        <f t="shared" ref="AI78:AI85" si="40">_xlfn.AGGREGATE(9,6,C78:AG78)</f>
        <v>1</v>
      </c>
      <c r="AJ78" s="30"/>
    </row>
    <row r="79" spans="2:38" ht="13.5" hidden="1" customHeight="1" x14ac:dyDescent="0.4">
      <c r="B79" s="37" t="s">
        <v>25</v>
      </c>
      <c r="C79" s="41">
        <f t="shared" ref="C79:AG79" si="41">IF(AND(DAY(C70)&gt;=22,DAY(C70)&lt;=28,C71="土",OR(C76="休",C76="雨")),1,0)</f>
        <v>0</v>
      </c>
      <c r="D79" s="41">
        <f t="shared" si="41"/>
        <v>0</v>
      </c>
      <c r="E79" s="41">
        <f t="shared" si="41"/>
        <v>0</v>
      </c>
      <c r="F79" s="41">
        <f t="shared" si="41"/>
        <v>0</v>
      </c>
      <c r="G79" s="41">
        <f t="shared" si="41"/>
        <v>0</v>
      </c>
      <c r="H79" s="41">
        <f t="shared" si="41"/>
        <v>0</v>
      </c>
      <c r="I79" s="41">
        <f t="shared" si="41"/>
        <v>0</v>
      </c>
      <c r="J79" s="41">
        <f t="shared" si="41"/>
        <v>0</v>
      </c>
      <c r="K79" s="41">
        <f t="shared" si="41"/>
        <v>0</v>
      </c>
      <c r="L79" s="41">
        <f t="shared" si="41"/>
        <v>0</v>
      </c>
      <c r="M79" s="41">
        <f t="shared" si="41"/>
        <v>0</v>
      </c>
      <c r="N79" s="41">
        <f t="shared" si="41"/>
        <v>0</v>
      </c>
      <c r="O79" s="41">
        <f t="shared" si="41"/>
        <v>0</v>
      </c>
      <c r="P79" s="41">
        <f t="shared" si="41"/>
        <v>0</v>
      </c>
      <c r="Q79" s="41">
        <f t="shared" si="41"/>
        <v>0</v>
      </c>
      <c r="R79" s="41">
        <f t="shared" si="41"/>
        <v>0</v>
      </c>
      <c r="S79" s="41">
        <f t="shared" si="41"/>
        <v>0</v>
      </c>
      <c r="T79" s="41">
        <f t="shared" si="41"/>
        <v>0</v>
      </c>
      <c r="U79" s="41">
        <f t="shared" si="41"/>
        <v>0</v>
      </c>
      <c r="V79" s="41">
        <f t="shared" si="41"/>
        <v>0</v>
      </c>
      <c r="W79" s="41">
        <f t="shared" si="41"/>
        <v>0</v>
      </c>
      <c r="X79" s="41">
        <f t="shared" si="41"/>
        <v>0</v>
      </c>
      <c r="Y79" s="41">
        <f t="shared" si="41"/>
        <v>0</v>
      </c>
      <c r="Z79" s="41">
        <f t="shared" si="41"/>
        <v>0</v>
      </c>
      <c r="AA79" s="41">
        <f t="shared" si="41"/>
        <v>0</v>
      </c>
      <c r="AB79" s="41">
        <f t="shared" si="41"/>
        <v>0</v>
      </c>
      <c r="AC79" s="41">
        <f t="shared" si="41"/>
        <v>0</v>
      </c>
      <c r="AD79" s="41">
        <f t="shared" si="41"/>
        <v>0</v>
      </c>
      <c r="AE79" s="41">
        <f t="shared" si="41"/>
        <v>0</v>
      </c>
      <c r="AF79" s="41">
        <f t="shared" si="41"/>
        <v>0</v>
      </c>
      <c r="AG79" s="41">
        <f t="shared" si="41"/>
        <v>0</v>
      </c>
      <c r="AH79" s="39" t="s">
        <v>26</v>
      </c>
      <c r="AI79" s="40">
        <f t="shared" si="40"/>
        <v>0</v>
      </c>
      <c r="AJ79" s="30"/>
    </row>
    <row r="80" spans="2:38" hidden="1" x14ac:dyDescent="0.4">
      <c r="B80" s="37" t="s">
        <v>27</v>
      </c>
      <c r="C80" s="38">
        <f>IF(AND(DAY(C70)&gt;=8,DAY(C70)&lt;=14,C71="土"),1,0)</f>
        <v>0</v>
      </c>
      <c r="D80" s="38">
        <f>IF(AND(DAY(D70)&gt;=8,DAY(D70)&lt;=14,D71="土"),1,0)</f>
        <v>0</v>
      </c>
      <c r="E80" s="38">
        <f t="shared" ref="E80:AG80" si="42">IF(AND(DAY(E70)&gt;=8,DAY(E70)&lt;=14,E71="土"),1,0)</f>
        <v>0</v>
      </c>
      <c r="F80" s="38">
        <f t="shared" si="42"/>
        <v>0</v>
      </c>
      <c r="G80" s="38">
        <f t="shared" si="42"/>
        <v>0</v>
      </c>
      <c r="H80" s="38">
        <f t="shared" si="42"/>
        <v>0</v>
      </c>
      <c r="I80" s="38">
        <f t="shared" si="42"/>
        <v>0</v>
      </c>
      <c r="J80" s="38">
        <f t="shared" si="42"/>
        <v>1</v>
      </c>
      <c r="K80" s="38">
        <f t="shared" si="42"/>
        <v>0</v>
      </c>
      <c r="L80" s="38">
        <f t="shared" si="42"/>
        <v>0</v>
      </c>
      <c r="M80" s="38">
        <f t="shared" si="42"/>
        <v>0</v>
      </c>
      <c r="N80" s="38">
        <f t="shared" si="42"/>
        <v>0</v>
      </c>
      <c r="O80" s="38">
        <f t="shared" si="42"/>
        <v>0</v>
      </c>
      <c r="P80" s="38">
        <f t="shared" si="42"/>
        <v>0</v>
      </c>
      <c r="Q80" s="38">
        <f t="shared" si="42"/>
        <v>0</v>
      </c>
      <c r="R80" s="38">
        <f t="shared" si="42"/>
        <v>0</v>
      </c>
      <c r="S80" s="38">
        <f t="shared" si="42"/>
        <v>0</v>
      </c>
      <c r="T80" s="38">
        <f t="shared" si="42"/>
        <v>0</v>
      </c>
      <c r="U80" s="38">
        <f t="shared" si="42"/>
        <v>0</v>
      </c>
      <c r="V80" s="38">
        <f t="shared" si="42"/>
        <v>0</v>
      </c>
      <c r="W80" s="38">
        <f t="shared" si="42"/>
        <v>0</v>
      </c>
      <c r="X80" s="38">
        <f t="shared" si="42"/>
        <v>0</v>
      </c>
      <c r="Y80" s="38">
        <f t="shared" si="42"/>
        <v>0</v>
      </c>
      <c r="Z80" s="38">
        <f t="shared" si="42"/>
        <v>0</v>
      </c>
      <c r="AA80" s="38">
        <f t="shared" si="42"/>
        <v>0</v>
      </c>
      <c r="AB80" s="38">
        <f t="shared" si="42"/>
        <v>0</v>
      </c>
      <c r="AC80" s="38">
        <f t="shared" si="42"/>
        <v>0</v>
      </c>
      <c r="AD80" s="38">
        <f t="shared" si="42"/>
        <v>0</v>
      </c>
      <c r="AE80" s="38">
        <f t="shared" si="42"/>
        <v>0</v>
      </c>
      <c r="AF80" s="38">
        <f t="shared" si="42"/>
        <v>0</v>
      </c>
      <c r="AG80" s="38">
        <f t="shared" si="42"/>
        <v>0</v>
      </c>
      <c r="AH80" s="39" t="s">
        <v>24</v>
      </c>
      <c r="AI80" s="40">
        <f t="shared" si="40"/>
        <v>1</v>
      </c>
      <c r="AJ80" s="30"/>
    </row>
    <row r="81" spans="2:38" hidden="1" x14ac:dyDescent="0.4">
      <c r="B81" s="37" t="s">
        <v>28</v>
      </c>
      <c r="C81" s="41">
        <f>IF(AND(DAY(C70)&gt;=8,DAY(C70)&lt;=14,C71="土",OR(C76="休",C76="雨")),1,0)</f>
        <v>0</v>
      </c>
      <c r="D81" s="41">
        <f>IF(AND(DAY(D70)&gt;=8,DAY(D70)&lt;=14,D71="土",OR(D76="休",D76="雨")),1,0)</f>
        <v>0</v>
      </c>
      <c r="E81" s="41">
        <f t="shared" ref="E81:AG81" si="43">IF(AND(DAY(E70)&gt;=8,DAY(E70)&lt;=14,E71="土",OR(E76="休",E76="雨")),1,0)</f>
        <v>0</v>
      </c>
      <c r="F81" s="41">
        <f t="shared" si="43"/>
        <v>0</v>
      </c>
      <c r="G81" s="41">
        <f t="shared" si="43"/>
        <v>0</v>
      </c>
      <c r="H81" s="41">
        <f t="shared" si="43"/>
        <v>0</v>
      </c>
      <c r="I81" s="41">
        <f t="shared" si="43"/>
        <v>0</v>
      </c>
      <c r="J81" s="41">
        <f t="shared" si="43"/>
        <v>0</v>
      </c>
      <c r="K81" s="41">
        <f t="shared" si="43"/>
        <v>0</v>
      </c>
      <c r="L81" s="41">
        <f t="shared" si="43"/>
        <v>0</v>
      </c>
      <c r="M81" s="41">
        <f t="shared" si="43"/>
        <v>0</v>
      </c>
      <c r="N81" s="41">
        <f t="shared" si="43"/>
        <v>0</v>
      </c>
      <c r="O81" s="41">
        <f t="shared" si="43"/>
        <v>0</v>
      </c>
      <c r="P81" s="41">
        <f t="shared" si="43"/>
        <v>0</v>
      </c>
      <c r="Q81" s="41">
        <f t="shared" si="43"/>
        <v>0</v>
      </c>
      <c r="R81" s="41">
        <f t="shared" si="43"/>
        <v>0</v>
      </c>
      <c r="S81" s="41">
        <f t="shared" si="43"/>
        <v>0</v>
      </c>
      <c r="T81" s="41">
        <f t="shared" si="43"/>
        <v>0</v>
      </c>
      <c r="U81" s="41">
        <f t="shared" si="43"/>
        <v>0</v>
      </c>
      <c r="V81" s="41">
        <f t="shared" si="43"/>
        <v>0</v>
      </c>
      <c r="W81" s="41">
        <f t="shared" si="43"/>
        <v>0</v>
      </c>
      <c r="X81" s="41">
        <f t="shared" si="43"/>
        <v>0</v>
      </c>
      <c r="Y81" s="41">
        <f t="shared" si="43"/>
        <v>0</v>
      </c>
      <c r="Z81" s="41">
        <f t="shared" si="43"/>
        <v>0</v>
      </c>
      <c r="AA81" s="41">
        <f t="shared" si="43"/>
        <v>0</v>
      </c>
      <c r="AB81" s="41">
        <f t="shared" si="43"/>
        <v>0</v>
      </c>
      <c r="AC81" s="41">
        <f t="shared" si="43"/>
        <v>0</v>
      </c>
      <c r="AD81" s="41">
        <f t="shared" si="43"/>
        <v>0</v>
      </c>
      <c r="AE81" s="41">
        <f t="shared" si="43"/>
        <v>0</v>
      </c>
      <c r="AF81" s="41">
        <f t="shared" si="43"/>
        <v>0</v>
      </c>
      <c r="AG81" s="41">
        <f t="shared" si="43"/>
        <v>0</v>
      </c>
      <c r="AH81" s="39" t="s">
        <v>26</v>
      </c>
      <c r="AI81" s="40">
        <f t="shared" si="40"/>
        <v>0</v>
      </c>
      <c r="AJ81" s="30"/>
    </row>
    <row r="82" spans="2:38" hidden="1" x14ac:dyDescent="0.4">
      <c r="B82" s="37" t="s">
        <v>29</v>
      </c>
      <c r="C82" s="38">
        <f>IF(AND(DAY(C70)&gt;=22,DAY(C70)&lt;=28,C71="日"),1,0)</f>
        <v>0</v>
      </c>
      <c r="D82" s="38">
        <f t="shared" ref="D82:AG82" si="44">IF(AND(DAY(D70)&gt;=22,DAY(D70)&lt;=28,D71="日"),1,0)</f>
        <v>0</v>
      </c>
      <c r="E82" s="38">
        <f t="shared" si="44"/>
        <v>0</v>
      </c>
      <c r="F82" s="38">
        <f t="shared" si="44"/>
        <v>0</v>
      </c>
      <c r="G82" s="38">
        <f t="shared" si="44"/>
        <v>0</v>
      </c>
      <c r="H82" s="38">
        <f t="shared" si="44"/>
        <v>0</v>
      </c>
      <c r="I82" s="38">
        <f t="shared" si="44"/>
        <v>0</v>
      </c>
      <c r="J82" s="38">
        <f t="shared" si="44"/>
        <v>0</v>
      </c>
      <c r="K82" s="38">
        <f t="shared" si="44"/>
        <v>0</v>
      </c>
      <c r="L82" s="38">
        <f t="shared" si="44"/>
        <v>0</v>
      </c>
      <c r="M82" s="38">
        <f t="shared" si="44"/>
        <v>0</v>
      </c>
      <c r="N82" s="38">
        <f t="shared" si="44"/>
        <v>0</v>
      </c>
      <c r="O82" s="38">
        <f t="shared" si="44"/>
        <v>0</v>
      </c>
      <c r="P82" s="38">
        <f t="shared" si="44"/>
        <v>0</v>
      </c>
      <c r="Q82" s="38">
        <f t="shared" si="44"/>
        <v>0</v>
      </c>
      <c r="R82" s="38">
        <f t="shared" si="44"/>
        <v>0</v>
      </c>
      <c r="S82" s="38">
        <f t="shared" si="44"/>
        <v>0</v>
      </c>
      <c r="T82" s="38">
        <f t="shared" si="44"/>
        <v>0</v>
      </c>
      <c r="U82" s="38">
        <f t="shared" si="44"/>
        <v>0</v>
      </c>
      <c r="V82" s="38">
        <f t="shared" si="44"/>
        <v>0</v>
      </c>
      <c r="W82" s="38">
        <f t="shared" si="44"/>
        <v>0</v>
      </c>
      <c r="X82" s="38">
        <f t="shared" si="44"/>
        <v>0</v>
      </c>
      <c r="Y82" s="38">
        <f t="shared" si="44"/>
        <v>1</v>
      </c>
      <c r="Z82" s="38">
        <f t="shared" si="44"/>
        <v>0</v>
      </c>
      <c r="AA82" s="38">
        <f t="shared" si="44"/>
        <v>0</v>
      </c>
      <c r="AB82" s="38">
        <f t="shared" si="44"/>
        <v>0</v>
      </c>
      <c r="AC82" s="38">
        <f t="shared" si="44"/>
        <v>0</v>
      </c>
      <c r="AD82" s="38">
        <f t="shared" si="44"/>
        <v>0</v>
      </c>
      <c r="AE82" s="38">
        <f t="shared" si="44"/>
        <v>0</v>
      </c>
      <c r="AF82" s="38">
        <f t="shared" si="44"/>
        <v>0</v>
      </c>
      <c r="AG82" s="38">
        <f t="shared" si="44"/>
        <v>0</v>
      </c>
      <c r="AH82" s="39" t="s">
        <v>24</v>
      </c>
      <c r="AI82" s="40">
        <f t="shared" si="40"/>
        <v>1</v>
      </c>
    </row>
    <row r="83" spans="2:38" hidden="1" x14ac:dyDescent="0.4">
      <c r="B83" s="37" t="s">
        <v>30</v>
      </c>
      <c r="C83" s="41">
        <f>IF(AND(DAY(C70)&gt;=22,DAY(C70)&lt;=28,C71="日",OR(C76="休",C76="雨")),1,0)</f>
        <v>0</v>
      </c>
      <c r="D83" s="41">
        <f t="shared" ref="D83:AG83" si="45">IF(AND(DAY(D70)&gt;=22,DAY(D70)&lt;=28,D71="日",OR(D76="休",D76="雨")),1,0)</f>
        <v>0</v>
      </c>
      <c r="E83" s="41">
        <f t="shared" si="45"/>
        <v>0</v>
      </c>
      <c r="F83" s="41">
        <f t="shared" si="45"/>
        <v>0</v>
      </c>
      <c r="G83" s="41">
        <f t="shared" si="45"/>
        <v>0</v>
      </c>
      <c r="H83" s="41">
        <f t="shared" si="45"/>
        <v>0</v>
      </c>
      <c r="I83" s="41">
        <f t="shared" si="45"/>
        <v>0</v>
      </c>
      <c r="J83" s="41">
        <f t="shared" si="45"/>
        <v>0</v>
      </c>
      <c r="K83" s="41">
        <f t="shared" si="45"/>
        <v>0</v>
      </c>
      <c r="L83" s="41">
        <f t="shared" si="45"/>
        <v>0</v>
      </c>
      <c r="M83" s="41">
        <f t="shared" si="45"/>
        <v>0</v>
      </c>
      <c r="N83" s="41">
        <f t="shared" si="45"/>
        <v>0</v>
      </c>
      <c r="O83" s="41">
        <f t="shared" si="45"/>
        <v>0</v>
      </c>
      <c r="P83" s="41">
        <f t="shared" si="45"/>
        <v>0</v>
      </c>
      <c r="Q83" s="41">
        <f t="shared" si="45"/>
        <v>0</v>
      </c>
      <c r="R83" s="41">
        <f t="shared" si="45"/>
        <v>0</v>
      </c>
      <c r="S83" s="41">
        <f t="shared" si="45"/>
        <v>0</v>
      </c>
      <c r="T83" s="41">
        <f t="shared" si="45"/>
        <v>0</v>
      </c>
      <c r="U83" s="41">
        <f t="shared" si="45"/>
        <v>0</v>
      </c>
      <c r="V83" s="41">
        <f t="shared" si="45"/>
        <v>0</v>
      </c>
      <c r="W83" s="41">
        <f t="shared" si="45"/>
        <v>0</v>
      </c>
      <c r="X83" s="41">
        <f t="shared" si="45"/>
        <v>0</v>
      </c>
      <c r="Y83" s="41">
        <f t="shared" si="45"/>
        <v>0</v>
      </c>
      <c r="Z83" s="41">
        <f t="shared" si="45"/>
        <v>0</v>
      </c>
      <c r="AA83" s="41">
        <f t="shared" si="45"/>
        <v>0</v>
      </c>
      <c r="AB83" s="41">
        <f t="shared" si="45"/>
        <v>0</v>
      </c>
      <c r="AC83" s="41">
        <f t="shared" si="45"/>
        <v>0</v>
      </c>
      <c r="AD83" s="41">
        <f t="shared" si="45"/>
        <v>0</v>
      </c>
      <c r="AE83" s="41">
        <f t="shared" si="45"/>
        <v>0</v>
      </c>
      <c r="AF83" s="41">
        <f t="shared" si="45"/>
        <v>0</v>
      </c>
      <c r="AG83" s="41">
        <f t="shared" si="45"/>
        <v>0</v>
      </c>
      <c r="AH83" s="39" t="s">
        <v>26</v>
      </c>
      <c r="AI83" s="40">
        <f t="shared" si="40"/>
        <v>0</v>
      </c>
    </row>
    <row r="84" spans="2:38" hidden="1" x14ac:dyDescent="0.4">
      <c r="B84" s="37" t="s">
        <v>31</v>
      </c>
      <c r="C84" s="38">
        <f>IF(AND(DAY(C70)&gt;=8,DAY(C70)&lt;=14,C71="日"),1,0)</f>
        <v>0</v>
      </c>
      <c r="D84" s="38">
        <f t="shared" ref="D84:AG84" si="46">IF(AND(DAY(D70)&gt;=8,DAY(D70)&lt;=14,D71="日"),1,0)</f>
        <v>0</v>
      </c>
      <c r="E84" s="38">
        <f t="shared" si="46"/>
        <v>0</v>
      </c>
      <c r="F84" s="38">
        <f t="shared" si="46"/>
        <v>0</v>
      </c>
      <c r="G84" s="38">
        <f t="shared" si="46"/>
        <v>0</v>
      </c>
      <c r="H84" s="38">
        <f t="shared" si="46"/>
        <v>0</v>
      </c>
      <c r="I84" s="38">
        <f t="shared" si="46"/>
        <v>0</v>
      </c>
      <c r="J84" s="38">
        <f t="shared" si="46"/>
        <v>0</v>
      </c>
      <c r="K84" s="38">
        <f t="shared" si="46"/>
        <v>1</v>
      </c>
      <c r="L84" s="38">
        <f t="shared" si="46"/>
        <v>0</v>
      </c>
      <c r="M84" s="38">
        <f t="shared" si="46"/>
        <v>0</v>
      </c>
      <c r="N84" s="38">
        <f t="shared" si="46"/>
        <v>0</v>
      </c>
      <c r="O84" s="38">
        <f t="shared" si="46"/>
        <v>0</v>
      </c>
      <c r="P84" s="38">
        <f t="shared" si="46"/>
        <v>0</v>
      </c>
      <c r="Q84" s="38">
        <f t="shared" si="46"/>
        <v>0</v>
      </c>
      <c r="R84" s="38">
        <f t="shared" si="46"/>
        <v>0</v>
      </c>
      <c r="S84" s="38">
        <f t="shared" si="46"/>
        <v>0</v>
      </c>
      <c r="T84" s="38">
        <f t="shared" si="46"/>
        <v>0</v>
      </c>
      <c r="U84" s="38">
        <f t="shared" si="46"/>
        <v>0</v>
      </c>
      <c r="V84" s="38">
        <f t="shared" si="46"/>
        <v>0</v>
      </c>
      <c r="W84" s="38">
        <f t="shared" si="46"/>
        <v>0</v>
      </c>
      <c r="X84" s="38">
        <f t="shared" si="46"/>
        <v>0</v>
      </c>
      <c r="Y84" s="38">
        <f t="shared" si="46"/>
        <v>0</v>
      </c>
      <c r="Z84" s="38">
        <f t="shared" si="46"/>
        <v>0</v>
      </c>
      <c r="AA84" s="38">
        <f t="shared" si="46"/>
        <v>0</v>
      </c>
      <c r="AB84" s="38">
        <f t="shared" si="46"/>
        <v>0</v>
      </c>
      <c r="AC84" s="38">
        <f t="shared" si="46"/>
        <v>0</v>
      </c>
      <c r="AD84" s="38">
        <f t="shared" si="46"/>
        <v>0</v>
      </c>
      <c r="AE84" s="38">
        <f t="shared" si="46"/>
        <v>0</v>
      </c>
      <c r="AF84" s="38">
        <f t="shared" si="46"/>
        <v>0</v>
      </c>
      <c r="AG84" s="38">
        <f t="shared" si="46"/>
        <v>0</v>
      </c>
      <c r="AH84" s="39" t="s">
        <v>24</v>
      </c>
      <c r="AI84" s="40">
        <f t="shared" si="40"/>
        <v>1</v>
      </c>
    </row>
    <row r="85" spans="2:38" hidden="1" x14ac:dyDescent="0.4">
      <c r="B85" s="37" t="s">
        <v>32</v>
      </c>
      <c r="C85" s="41">
        <f>IF(AND(DAY(C70)&gt;=8,DAY(C70)&lt;=14,C71="日",OR(C76="休",C76="雨")),1,0)</f>
        <v>0</v>
      </c>
      <c r="D85" s="41">
        <f t="shared" ref="D85:AG85" si="47">IF(AND(DAY(D70)&gt;=8,DAY(D70)&lt;=14,D71="日",OR(D76="休",D76="雨")),1,0)</f>
        <v>0</v>
      </c>
      <c r="E85" s="41">
        <f t="shared" si="47"/>
        <v>0</v>
      </c>
      <c r="F85" s="41">
        <f t="shared" si="47"/>
        <v>0</v>
      </c>
      <c r="G85" s="41">
        <f t="shared" si="47"/>
        <v>0</v>
      </c>
      <c r="H85" s="41">
        <f t="shared" si="47"/>
        <v>0</v>
      </c>
      <c r="I85" s="41">
        <f t="shared" si="47"/>
        <v>0</v>
      </c>
      <c r="J85" s="41">
        <f t="shared" si="47"/>
        <v>0</v>
      </c>
      <c r="K85" s="41">
        <f t="shared" si="47"/>
        <v>0</v>
      </c>
      <c r="L85" s="41">
        <f t="shared" si="47"/>
        <v>0</v>
      </c>
      <c r="M85" s="41">
        <f t="shared" si="47"/>
        <v>0</v>
      </c>
      <c r="N85" s="41">
        <f t="shared" si="47"/>
        <v>0</v>
      </c>
      <c r="O85" s="41">
        <f t="shared" si="47"/>
        <v>0</v>
      </c>
      <c r="P85" s="41">
        <f t="shared" si="47"/>
        <v>0</v>
      </c>
      <c r="Q85" s="41">
        <f t="shared" si="47"/>
        <v>0</v>
      </c>
      <c r="R85" s="41">
        <f t="shared" si="47"/>
        <v>0</v>
      </c>
      <c r="S85" s="41">
        <f t="shared" si="47"/>
        <v>0</v>
      </c>
      <c r="T85" s="41">
        <f t="shared" si="47"/>
        <v>0</v>
      </c>
      <c r="U85" s="41">
        <f t="shared" si="47"/>
        <v>0</v>
      </c>
      <c r="V85" s="41">
        <f t="shared" si="47"/>
        <v>0</v>
      </c>
      <c r="W85" s="41">
        <f t="shared" si="47"/>
        <v>0</v>
      </c>
      <c r="X85" s="41">
        <f t="shared" si="47"/>
        <v>0</v>
      </c>
      <c r="Y85" s="41">
        <f t="shared" si="47"/>
        <v>0</v>
      </c>
      <c r="Z85" s="41">
        <f t="shared" si="47"/>
        <v>0</v>
      </c>
      <c r="AA85" s="41">
        <f t="shared" si="47"/>
        <v>0</v>
      </c>
      <c r="AB85" s="41">
        <f t="shared" si="47"/>
        <v>0</v>
      </c>
      <c r="AC85" s="41">
        <f t="shared" si="47"/>
        <v>0</v>
      </c>
      <c r="AD85" s="41">
        <f t="shared" si="47"/>
        <v>0</v>
      </c>
      <c r="AE85" s="41">
        <f t="shared" si="47"/>
        <v>0</v>
      </c>
      <c r="AF85" s="41">
        <f t="shared" si="47"/>
        <v>0</v>
      </c>
      <c r="AG85" s="41">
        <f t="shared" si="47"/>
        <v>0</v>
      </c>
      <c r="AH85" s="39" t="s">
        <v>26</v>
      </c>
      <c r="AI85" s="40">
        <f t="shared" si="40"/>
        <v>0</v>
      </c>
    </row>
    <row r="86" spans="2:38" ht="18" customHeight="1" x14ac:dyDescent="0.4"/>
    <row r="87" spans="2:38" hidden="1" x14ac:dyDescent="0.4">
      <c r="C87" s="37">
        <f>YEAR(C90)</f>
        <v>2026</v>
      </c>
      <c r="D87" s="37">
        <f>MONTH(C90)</f>
        <v>9</v>
      </c>
    </row>
    <row r="88" spans="2:38" x14ac:dyDescent="0.4">
      <c r="B88" s="5" t="s">
        <v>13</v>
      </c>
      <c r="C88" s="145">
        <f>C90</f>
        <v>46266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10"/>
    </row>
    <row r="89" spans="2:38" hidden="1" x14ac:dyDescent="0.4">
      <c r="B89" s="43"/>
      <c r="C89" s="25">
        <f>DATE($C87,$D87,1)</f>
        <v>46266</v>
      </c>
      <c r="D89" s="25">
        <f t="shared" ref="D89:AG89" si="48">C89+1</f>
        <v>46267</v>
      </c>
      <c r="E89" s="25">
        <f t="shared" si="48"/>
        <v>46268</v>
      </c>
      <c r="F89" s="25">
        <f t="shared" si="48"/>
        <v>46269</v>
      </c>
      <c r="G89" s="25">
        <f t="shared" si="48"/>
        <v>46270</v>
      </c>
      <c r="H89" s="25">
        <f t="shared" si="48"/>
        <v>46271</v>
      </c>
      <c r="I89" s="25">
        <f t="shared" si="48"/>
        <v>46272</v>
      </c>
      <c r="J89" s="25">
        <f t="shared" si="48"/>
        <v>46273</v>
      </c>
      <c r="K89" s="25">
        <f t="shared" si="48"/>
        <v>46274</v>
      </c>
      <c r="L89" s="25">
        <f t="shared" si="48"/>
        <v>46275</v>
      </c>
      <c r="M89" s="25">
        <f t="shared" si="48"/>
        <v>46276</v>
      </c>
      <c r="N89" s="25">
        <f t="shared" si="48"/>
        <v>46277</v>
      </c>
      <c r="O89" s="25">
        <f t="shared" si="48"/>
        <v>46278</v>
      </c>
      <c r="P89" s="25">
        <f t="shared" si="48"/>
        <v>46279</v>
      </c>
      <c r="Q89" s="25">
        <f t="shared" si="48"/>
        <v>46280</v>
      </c>
      <c r="R89" s="25">
        <f t="shared" si="48"/>
        <v>46281</v>
      </c>
      <c r="S89" s="25">
        <f t="shared" si="48"/>
        <v>46282</v>
      </c>
      <c r="T89" s="25">
        <f t="shared" si="48"/>
        <v>46283</v>
      </c>
      <c r="U89" s="25">
        <f t="shared" si="48"/>
        <v>46284</v>
      </c>
      <c r="V89" s="25">
        <f t="shared" si="48"/>
        <v>46285</v>
      </c>
      <c r="W89" s="25">
        <f t="shared" si="48"/>
        <v>46286</v>
      </c>
      <c r="X89" s="25">
        <f t="shared" si="48"/>
        <v>46287</v>
      </c>
      <c r="Y89" s="25">
        <f t="shared" si="48"/>
        <v>46288</v>
      </c>
      <c r="Z89" s="25">
        <f t="shared" si="48"/>
        <v>46289</v>
      </c>
      <c r="AA89" s="25">
        <f t="shared" si="48"/>
        <v>46290</v>
      </c>
      <c r="AB89" s="25">
        <f t="shared" si="48"/>
        <v>46291</v>
      </c>
      <c r="AC89" s="25">
        <f t="shared" si="48"/>
        <v>46292</v>
      </c>
      <c r="AD89" s="25">
        <f t="shared" si="48"/>
        <v>46293</v>
      </c>
      <c r="AE89" s="25">
        <f t="shared" si="48"/>
        <v>46294</v>
      </c>
      <c r="AF89" s="25">
        <f t="shared" si="48"/>
        <v>46295</v>
      </c>
      <c r="AG89" s="25">
        <f t="shared" si="48"/>
        <v>46296</v>
      </c>
      <c r="AH89" s="44"/>
      <c r="AI89" s="45"/>
    </row>
    <row r="90" spans="2:38" x14ac:dyDescent="0.4">
      <c r="B90" s="46" t="s">
        <v>14</v>
      </c>
      <c r="C90" s="47">
        <f>IF(EDATE(C69,1)&gt;$G$5,"",EDATE(C69,1))</f>
        <v>46266</v>
      </c>
      <c r="D90" s="25">
        <f t="shared" ref="D90:AG90" si="49">IF(D89&gt;$G$5,"",IF(C90=EOMONTH(DATE($C87,$D87,1),0),"",IF(C90="","",C90+1)))</f>
        <v>46267</v>
      </c>
      <c r="E90" s="25">
        <f t="shared" si="49"/>
        <v>46268</v>
      </c>
      <c r="F90" s="25">
        <f t="shared" si="49"/>
        <v>46269</v>
      </c>
      <c r="G90" s="25">
        <f t="shared" si="49"/>
        <v>46270</v>
      </c>
      <c r="H90" s="25">
        <f t="shared" si="49"/>
        <v>46271</v>
      </c>
      <c r="I90" s="25">
        <f t="shared" si="49"/>
        <v>46272</v>
      </c>
      <c r="J90" s="25">
        <f t="shared" si="49"/>
        <v>46273</v>
      </c>
      <c r="K90" s="25">
        <f t="shared" si="49"/>
        <v>46274</v>
      </c>
      <c r="L90" s="25">
        <f t="shared" si="49"/>
        <v>46275</v>
      </c>
      <c r="M90" s="25">
        <f t="shared" si="49"/>
        <v>46276</v>
      </c>
      <c r="N90" s="25">
        <f t="shared" si="49"/>
        <v>46277</v>
      </c>
      <c r="O90" s="25">
        <f t="shared" si="49"/>
        <v>46278</v>
      </c>
      <c r="P90" s="25">
        <f t="shared" si="49"/>
        <v>46279</v>
      </c>
      <c r="Q90" s="25">
        <f t="shared" si="49"/>
        <v>46280</v>
      </c>
      <c r="R90" s="25">
        <f t="shared" si="49"/>
        <v>46281</v>
      </c>
      <c r="S90" s="25">
        <f t="shared" si="49"/>
        <v>46282</v>
      </c>
      <c r="T90" s="25">
        <f t="shared" si="49"/>
        <v>46283</v>
      </c>
      <c r="U90" s="25">
        <f t="shared" si="49"/>
        <v>46284</v>
      </c>
      <c r="V90" s="25">
        <f t="shared" si="49"/>
        <v>46285</v>
      </c>
      <c r="W90" s="25">
        <f t="shared" si="49"/>
        <v>46286</v>
      </c>
      <c r="X90" s="25">
        <f t="shared" si="49"/>
        <v>46287</v>
      </c>
      <c r="Y90" s="25">
        <f t="shared" si="49"/>
        <v>46288</v>
      </c>
      <c r="Z90" s="25">
        <f t="shared" si="49"/>
        <v>46289</v>
      </c>
      <c r="AA90" s="25">
        <f t="shared" si="49"/>
        <v>46290</v>
      </c>
      <c r="AB90" s="25">
        <f t="shared" si="49"/>
        <v>46291</v>
      </c>
      <c r="AC90" s="25">
        <f t="shared" si="49"/>
        <v>46292</v>
      </c>
      <c r="AD90" s="25">
        <f t="shared" si="49"/>
        <v>46293</v>
      </c>
      <c r="AE90" s="25">
        <f t="shared" si="49"/>
        <v>46294</v>
      </c>
      <c r="AF90" s="25">
        <f t="shared" si="49"/>
        <v>46295</v>
      </c>
      <c r="AG90" s="25" t="str">
        <f t="shared" si="49"/>
        <v/>
      </c>
      <c r="AH90" s="26" t="s">
        <v>15</v>
      </c>
      <c r="AI90" s="27">
        <f>+COUNTIFS(C91:AG91,"土",C92:AG92,"")+COUNTIFS(C91:AG91,"日",C92:AG92,"")</f>
        <v>8</v>
      </c>
    </row>
    <row r="91" spans="2:38" x14ac:dyDescent="0.4">
      <c r="B91" s="19" t="s">
        <v>16</v>
      </c>
      <c r="C91" s="7" t="str">
        <f>IFERROR(TEXT(WEEKDAY(+C90),"aaa"),"")</f>
        <v>火</v>
      </c>
      <c r="D91" s="7" t="str">
        <f t="shared" ref="D91:AG91" si="50">IFERROR(TEXT(WEEKDAY(+D90),"aaa"),"")</f>
        <v>水</v>
      </c>
      <c r="E91" s="7" t="str">
        <f t="shared" si="50"/>
        <v>木</v>
      </c>
      <c r="F91" s="7" t="str">
        <f t="shared" si="50"/>
        <v>金</v>
      </c>
      <c r="G91" s="7" t="str">
        <f t="shared" si="50"/>
        <v>土</v>
      </c>
      <c r="H91" s="7" t="str">
        <f t="shared" si="50"/>
        <v>日</v>
      </c>
      <c r="I91" s="7" t="str">
        <f t="shared" si="50"/>
        <v>月</v>
      </c>
      <c r="J91" s="7" t="str">
        <f t="shared" si="50"/>
        <v>火</v>
      </c>
      <c r="K91" s="7" t="str">
        <f t="shared" si="50"/>
        <v>水</v>
      </c>
      <c r="L91" s="7" t="str">
        <f t="shared" si="50"/>
        <v>木</v>
      </c>
      <c r="M91" s="7" t="str">
        <f t="shared" si="50"/>
        <v>金</v>
      </c>
      <c r="N91" s="7" t="str">
        <f t="shared" si="50"/>
        <v>土</v>
      </c>
      <c r="O91" s="7" t="str">
        <f t="shared" si="50"/>
        <v>日</v>
      </c>
      <c r="P91" s="7" t="str">
        <f t="shared" si="50"/>
        <v>月</v>
      </c>
      <c r="Q91" s="7" t="str">
        <f t="shared" si="50"/>
        <v>火</v>
      </c>
      <c r="R91" s="7" t="str">
        <f t="shared" si="50"/>
        <v>水</v>
      </c>
      <c r="S91" s="7" t="str">
        <f t="shared" si="50"/>
        <v>木</v>
      </c>
      <c r="T91" s="7" t="str">
        <f t="shared" si="50"/>
        <v>金</v>
      </c>
      <c r="U91" s="7" t="str">
        <f t="shared" si="50"/>
        <v>土</v>
      </c>
      <c r="V91" s="7" t="str">
        <f t="shared" si="50"/>
        <v>日</v>
      </c>
      <c r="W91" s="7" t="str">
        <f t="shared" si="50"/>
        <v>月</v>
      </c>
      <c r="X91" s="7" t="str">
        <f t="shared" si="50"/>
        <v>火</v>
      </c>
      <c r="Y91" s="7" t="str">
        <f t="shared" si="50"/>
        <v>水</v>
      </c>
      <c r="Z91" s="7" t="str">
        <f t="shared" si="50"/>
        <v>木</v>
      </c>
      <c r="AA91" s="7" t="str">
        <f t="shared" si="50"/>
        <v>金</v>
      </c>
      <c r="AB91" s="7" t="str">
        <f t="shared" si="50"/>
        <v>土</v>
      </c>
      <c r="AC91" s="7" t="str">
        <f t="shared" si="50"/>
        <v>日</v>
      </c>
      <c r="AD91" s="7" t="str">
        <f t="shared" si="50"/>
        <v>月</v>
      </c>
      <c r="AE91" s="7" t="str">
        <f t="shared" si="50"/>
        <v>火</v>
      </c>
      <c r="AF91" s="7" t="str">
        <f t="shared" si="50"/>
        <v>水</v>
      </c>
      <c r="AG91" s="7" t="str">
        <f t="shared" si="50"/>
        <v/>
      </c>
      <c r="AH91" s="26" t="s">
        <v>17</v>
      </c>
      <c r="AI91" s="27">
        <f>+COUNTIF(C92:AG92,"夏休")+COUNTIF(C92:AG92,"冬休")+COUNTIF(C92:AG92,"中止")</f>
        <v>0</v>
      </c>
    </row>
    <row r="92" spans="2:38" ht="13.5" customHeight="1" x14ac:dyDescent="0.4">
      <c r="B92" s="111" t="s">
        <v>18</v>
      </c>
      <c r="C92" s="113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36"/>
      <c r="AH92" s="28" t="s">
        <v>0</v>
      </c>
      <c r="AI92" s="29">
        <f>COUNT(C90:AG90)-AI91</f>
        <v>30</v>
      </c>
    </row>
    <row r="93" spans="2:38" ht="13.5" customHeight="1" x14ac:dyDescent="0.4">
      <c r="B93" s="112"/>
      <c r="C93" s="113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36"/>
      <c r="AH93" s="28" t="s">
        <v>19</v>
      </c>
      <c r="AI93" s="29">
        <f>+COUNTIF(C94:AG95,"休")</f>
        <v>0</v>
      </c>
      <c r="AJ93" s="30" t="str">
        <f>IF(AI94&gt;0.285,"",IF(AI93&lt;AI90,"←計画日数が足りません",""))</f>
        <v>←計画日数が足りません</v>
      </c>
    </row>
    <row r="94" spans="2:38" ht="13.5" customHeight="1" x14ac:dyDescent="0.4">
      <c r="B94" s="137" t="s">
        <v>5</v>
      </c>
      <c r="C94" s="138"/>
      <c r="D94" s="135"/>
      <c r="E94" s="139"/>
      <c r="F94" s="135"/>
      <c r="G94" s="135"/>
      <c r="H94" s="135"/>
      <c r="I94" s="135"/>
      <c r="J94" s="135"/>
      <c r="K94" s="135"/>
      <c r="L94" s="139"/>
      <c r="M94" s="135"/>
      <c r="N94" s="135"/>
      <c r="O94" s="135"/>
      <c r="P94" s="135"/>
      <c r="Q94" s="135"/>
      <c r="R94" s="135"/>
      <c r="S94" s="139"/>
      <c r="T94" s="135"/>
      <c r="U94" s="135"/>
      <c r="V94" s="135"/>
      <c r="W94" s="135"/>
      <c r="X94" s="135"/>
      <c r="Y94" s="135"/>
      <c r="Z94" s="139"/>
      <c r="AA94" s="135"/>
      <c r="AB94" s="135"/>
      <c r="AC94" s="135"/>
      <c r="AD94" s="135"/>
      <c r="AE94" s="135"/>
      <c r="AF94" s="135"/>
      <c r="AG94" s="153"/>
      <c r="AH94" s="28" t="s">
        <v>20</v>
      </c>
      <c r="AI94" s="31">
        <f>+AI93/AI92</f>
        <v>0</v>
      </c>
    </row>
    <row r="95" spans="2:38" x14ac:dyDescent="0.4">
      <c r="B95" s="137"/>
      <c r="C95" s="138"/>
      <c r="D95" s="135"/>
      <c r="E95" s="139"/>
      <c r="F95" s="135"/>
      <c r="G95" s="135"/>
      <c r="H95" s="135"/>
      <c r="I95" s="135"/>
      <c r="J95" s="135"/>
      <c r="K95" s="135"/>
      <c r="L95" s="139"/>
      <c r="M95" s="135"/>
      <c r="N95" s="135"/>
      <c r="O95" s="135"/>
      <c r="P95" s="135"/>
      <c r="Q95" s="135"/>
      <c r="R95" s="135"/>
      <c r="S95" s="139"/>
      <c r="T95" s="135"/>
      <c r="U95" s="135"/>
      <c r="V95" s="135"/>
      <c r="W95" s="135"/>
      <c r="X95" s="135"/>
      <c r="Y95" s="135"/>
      <c r="Z95" s="139"/>
      <c r="AA95" s="135"/>
      <c r="AB95" s="135"/>
      <c r="AC95" s="135"/>
      <c r="AD95" s="135"/>
      <c r="AE95" s="135"/>
      <c r="AF95" s="135"/>
      <c r="AG95" s="153"/>
      <c r="AH95" s="28" t="s">
        <v>1</v>
      </c>
      <c r="AI95" s="29">
        <f>+COUNTA(C96:AG97)</f>
        <v>0</v>
      </c>
    </row>
    <row r="96" spans="2:38" x14ac:dyDescent="0.4">
      <c r="B96" s="141" t="s">
        <v>8</v>
      </c>
      <c r="C96" s="143"/>
      <c r="D96" s="139"/>
      <c r="E96" s="147"/>
      <c r="F96" s="139"/>
      <c r="G96" s="139"/>
      <c r="H96" s="139"/>
      <c r="I96" s="139"/>
      <c r="J96" s="139"/>
      <c r="K96" s="139"/>
      <c r="L96" s="147"/>
      <c r="M96" s="139"/>
      <c r="N96" s="139"/>
      <c r="O96" s="139"/>
      <c r="P96" s="139"/>
      <c r="Q96" s="139"/>
      <c r="R96" s="139"/>
      <c r="S96" s="147"/>
      <c r="T96" s="139"/>
      <c r="U96" s="139"/>
      <c r="V96" s="139"/>
      <c r="W96" s="139"/>
      <c r="X96" s="139"/>
      <c r="Y96" s="139"/>
      <c r="Z96" s="147"/>
      <c r="AA96" s="139"/>
      <c r="AB96" s="139"/>
      <c r="AC96" s="139"/>
      <c r="AD96" s="139"/>
      <c r="AE96" s="139"/>
      <c r="AF96" s="139"/>
      <c r="AG96" s="156"/>
      <c r="AH96" s="32" t="s">
        <v>21</v>
      </c>
      <c r="AI96" s="33">
        <f>+AI95/AI92</f>
        <v>0</v>
      </c>
      <c r="AL96" s="2">
        <f>+COUNTIF(C94:AG95,"休")</f>
        <v>0</v>
      </c>
    </row>
    <row r="97" spans="2:38" x14ac:dyDescent="0.4">
      <c r="B97" s="142"/>
      <c r="C97" s="144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  <c r="AE97" s="140"/>
      <c r="AF97" s="140"/>
      <c r="AG97" s="157"/>
      <c r="AH97" s="34" t="s">
        <v>22</v>
      </c>
      <c r="AI97" s="35" t="str">
        <f>IF(7&gt;AI92,"対象外",IF(OR(AI96&gt;=0.285,AI95&gt;=AI90),"OK","NG"))</f>
        <v>NG</v>
      </c>
      <c r="AJ97" s="30" t="str">
        <f>IF(AI97="対象外","←７日間に満たない期間は達成判定の対象外",IF(AI97="NG","←月単位未達成","←月単位達成"))</f>
        <v>←月単位未達成</v>
      </c>
      <c r="AL97" s="36" t="str">
        <f>IF(7&gt;AI92,"対象外",IF(AL96&gt;=AI90,"OK","NG"))</f>
        <v>NG</v>
      </c>
    </row>
    <row r="98" spans="2:38" hidden="1" x14ac:dyDescent="0.4">
      <c r="B98" s="37" t="s">
        <v>23</v>
      </c>
      <c r="C98" s="38">
        <f>IF(AND(DAY(C90)&gt;=22,DAY(C90)&lt;=28,C91="土"),1,0)</f>
        <v>0</v>
      </c>
      <c r="D98" s="38">
        <f t="shared" ref="D98:AG98" si="51">IF(AND(DAY(D90)&gt;=22,DAY(D90)&lt;=28,D91="土"),1,0)</f>
        <v>0</v>
      </c>
      <c r="E98" s="38">
        <f t="shared" si="51"/>
        <v>0</v>
      </c>
      <c r="F98" s="38">
        <f t="shared" si="51"/>
        <v>0</v>
      </c>
      <c r="G98" s="38">
        <f t="shared" si="51"/>
        <v>0</v>
      </c>
      <c r="H98" s="38">
        <f t="shared" si="51"/>
        <v>0</v>
      </c>
      <c r="I98" s="38">
        <f t="shared" si="51"/>
        <v>0</v>
      </c>
      <c r="J98" s="38">
        <f t="shared" si="51"/>
        <v>0</v>
      </c>
      <c r="K98" s="38">
        <f t="shared" si="51"/>
        <v>0</v>
      </c>
      <c r="L98" s="38">
        <f t="shared" si="51"/>
        <v>0</v>
      </c>
      <c r="M98" s="38">
        <f t="shared" si="51"/>
        <v>0</v>
      </c>
      <c r="N98" s="38">
        <f t="shared" si="51"/>
        <v>0</v>
      </c>
      <c r="O98" s="38">
        <f t="shared" si="51"/>
        <v>0</v>
      </c>
      <c r="P98" s="38">
        <f t="shared" si="51"/>
        <v>0</v>
      </c>
      <c r="Q98" s="38">
        <f t="shared" si="51"/>
        <v>0</v>
      </c>
      <c r="R98" s="38">
        <f t="shared" si="51"/>
        <v>0</v>
      </c>
      <c r="S98" s="38">
        <f t="shared" si="51"/>
        <v>0</v>
      </c>
      <c r="T98" s="38">
        <f t="shared" si="51"/>
        <v>0</v>
      </c>
      <c r="U98" s="38">
        <f t="shared" si="51"/>
        <v>0</v>
      </c>
      <c r="V98" s="38">
        <f t="shared" si="51"/>
        <v>0</v>
      </c>
      <c r="W98" s="38">
        <f t="shared" si="51"/>
        <v>0</v>
      </c>
      <c r="X98" s="38">
        <f t="shared" si="51"/>
        <v>0</v>
      </c>
      <c r="Y98" s="38">
        <f t="shared" si="51"/>
        <v>0</v>
      </c>
      <c r="Z98" s="38">
        <f t="shared" si="51"/>
        <v>0</v>
      </c>
      <c r="AA98" s="38">
        <f t="shared" si="51"/>
        <v>0</v>
      </c>
      <c r="AB98" s="38">
        <f t="shared" si="51"/>
        <v>1</v>
      </c>
      <c r="AC98" s="38">
        <f t="shared" si="51"/>
        <v>0</v>
      </c>
      <c r="AD98" s="38">
        <f t="shared" si="51"/>
        <v>0</v>
      </c>
      <c r="AE98" s="38">
        <f t="shared" si="51"/>
        <v>0</v>
      </c>
      <c r="AF98" s="38">
        <f t="shared" si="51"/>
        <v>0</v>
      </c>
      <c r="AG98" s="38" t="e">
        <f t="shared" si="51"/>
        <v>#VALUE!</v>
      </c>
      <c r="AH98" s="39" t="s">
        <v>24</v>
      </c>
      <c r="AI98" s="40">
        <f t="shared" ref="AI98:AI105" si="52">_xlfn.AGGREGATE(9,6,C98:AG98)</f>
        <v>1</v>
      </c>
      <c r="AJ98" s="30"/>
    </row>
    <row r="99" spans="2:38" hidden="1" x14ac:dyDescent="0.4">
      <c r="B99" s="37" t="s">
        <v>25</v>
      </c>
      <c r="C99" s="41">
        <f t="shared" ref="C99:AG99" si="53">IF(AND(DAY(C90)&gt;=22,DAY(C90)&lt;=28,C91="土",OR(C96="休",C96="雨")),1,0)</f>
        <v>0</v>
      </c>
      <c r="D99" s="41">
        <f t="shared" si="53"/>
        <v>0</v>
      </c>
      <c r="E99" s="41">
        <f t="shared" si="53"/>
        <v>0</v>
      </c>
      <c r="F99" s="41">
        <f t="shared" si="53"/>
        <v>0</v>
      </c>
      <c r="G99" s="41">
        <f t="shared" si="53"/>
        <v>0</v>
      </c>
      <c r="H99" s="41">
        <f t="shared" si="53"/>
        <v>0</v>
      </c>
      <c r="I99" s="41">
        <f t="shared" si="53"/>
        <v>0</v>
      </c>
      <c r="J99" s="41">
        <f t="shared" si="53"/>
        <v>0</v>
      </c>
      <c r="K99" s="41">
        <f t="shared" si="53"/>
        <v>0</v>
      </c>
      <c r="L99" s="41">
        <f t="shared" si="53"/>
        <v>0</v>
      </c>
      <c r="M99" s="41">
        <f t="shared" si="53"/>
        <v>0</v>
      </c>
      <c r="N99" s="41">
        <f t="shared" si="53"/>
        <v>0</v>
      </c>
      <c r="O99" s="41">
        <f t="shared" si="53"/>
        <v>0</v>
      </c>
      <c r="P99" s="41">
        <f t="shared" si="53"/>
        <v>0</v>
      </c>
      <c r="Q99" s="41">
        <f t="shared" si="53"/>
        <v>0</v>
      </c>
      <c r="R99" s="41">
        <f t="shared" si="53"/>
        <v>0</v>
      </c>
      <c r="S99" s="41">
        <f t="shared" si="53"/>
        <v>0</v>
      </c>
      <c r="T99" s="41">
        <f t="shared" si="53"/>
        <v>0</v>
      </c>
      <c r="U99" s="41">
        <f t="shared" si="53"/>
        <v>0</v>
      </c>
      <c r="V99" s="41">
        <f t="shared" si="53"/>
        <v>0</v>
      </c>
      <c r="W99" s="41">
        <f t="shared" si="53"/>
        <v>0</v>
      </c>
      <c r="X99" s="41">
        <f t="shared" si="53"/>
        <v>0</v>
      </c>
      <c r="Y99" s="41">
        <f t="shared" si="53"/>
        <v>0</v>
      </c>
      <c r="Z99" s="41">
        <f t="shared" si="53"/>
        <v>0</v>
      </c>
      <c r="AA99" s="41">
        <f t="shared" si="53"/>
        <v>0</v>
      </c>
      <c r="AB99" s="41">
        <f t="shared" si="53"/>
        <v>0</v>
      </c>
      <c r="AC99" s="41">
        <f t="shared" si="53"/>
        <v>0</v>
      </c>
      <c r="AD99" s="41">
        <f t="shared" si="53"/>
        <v>0</v>
      </c>
      <c r="AE99" s="41">
        <f t="shared" si="53"/>
        <v>0</v>
      </c>
      <c r="AF99" s="41">
        <f t="shared" si="53"/>
        <v>0</v>
      </c>
      <c r="AG99" s="41" t="e">
        <f t="shared" si="53"/>
        <v>#VALUE!</v>
      </c>
      <c r="AH99" s="39" t="s">
        <v>26</v>
      </c>
      <c r="AI99" s="40">
        <f t="shared" si="52"/>
        <v>0</v>
      </c>
      <c r="AJ99" s="30"/>
    </row>
    <row r="100" spans="2:38" hidden="1" x14ac:dyDescent="0.4">
      <c r="B100" s="37" t="s">
        <v>27</v>
      </c>
      <c r="C100" s="38">
        <f>IF(AND(DAY(C90)&gt;=8,DAY(C90)&lt;=14,C91="土"),1,0)</f>
        <v>0</v>
      </c>
      <c r="D100" s="38">
        <f>IF(AND(DAY(D90)&gt;=8,DAY(D90)&lt;=14,D91="土"),1,0)</f>
        <v>0</v>
      </c>
      <c r="E100" s="38">
        <f t="shared" ref="E100:AG100" si="54">IF(AND(DAY(E90)&gt;=8,DAY(E90)&lt;=14,E91="土"),1,0)</f>
        <v>0</v>
      </c>
      <c r="F100" s="38">
        <f t="shared" si="54"/>
        <v>0</v>
      </c>
      <c r="G100" s="38">
        <f t="shared" si="54"/>
        <v>0</v>
      </c>
      <c r="H100" s="38">
        <f t="shared" si="54"/>
        <v>0</v>
      </c>
      <c r="I100" s="38">
        <f t="shared" si="54"/>
        <v>0</v>
      </c>
      <c r="J100" s="38">
        <f t="shared" si="54"/>
        <v>0</v>
      </c>
      <c r="K100" s="38">
        <f t="shared" si="54"/>
        <v>0</v>
      </c>
      <c r="L100" s="38">
        <f t="shared" si="54"/>
        <v>0</v>
      </c>
      <c r="M100" s="38">
        <f t="shared" si="54"/>
        <v>0</v>
      </c>
      <c r="N100" s="38">
        <f t="shared" si="54"/>
        <v>1</v>
      </c>
      <c r="O100" s="38">
        <f t="shared" si="54"/>
        <v>0</v>
      </c>
      <c r="P100" s="38">
        <f t="shared" si="54"/>
        <v>0</v>
      </c>
      <c r="Q100" s="38">
        <f t="shared" si="54"/>
        <v>0</v>
      </c>
      <c r="R100" s="38">
        <f t="shared" si="54"/>
        <v>0</v>
      </c>
      <c r="S100" s="38">
        <f t="shared" si="54"/>
        <v>0</v>
      </c>
      <c r="T100" s="38">
        <f t="shared" si="54"/>
        <v>0</v>
      </c>
      <c r="U100" s="38">
        <f t="shared" si="54"/>
        <v>0</v>
      </c>
      <c r="V100" s="38">
        <f t="shared" si="54"/>
        <v>0</v>
      </c>
      <c r="W100" s="38">
        <f t="shared" si="54"/>
        <v>0</v>
      </c>
      <c r="X100" s="38">
        <f t="shared" si="54"/>
        <v>0</v>
      </c>
      <c r="Y100" s="38">
        <f t="shared" si="54"/>
        <v>0</v>
      </c>
      <c r="Z100" s="38">
        <f t="shared" si="54"/>
        <v>0</v>
      </c>
      <c r="AA100" s="38">
        <f t="shared" si="54"/>
        <v>0</v>
      </c>
      <c r="AB100" s="38">
        <f t="shared" si="54"/>
        <v>0</v>
      </c>
      <c r="AC100" s="38">
        <f t="shared" si="54"/>
        <v>0</v>
      </c>
      <c r="AD100" s="38">
        <f t="shared" si="54"/>
        <v>0</v>
      </c>
      <c r="AE100" s="38">
        <f t="shared" si="54"/>
        <v>0</v>
      </c>
      <c r="AF100" s="38">
        <f t="shared" si="54"/>
        <v>0</v>
      </c>
      <c r="AG100" s="38" t="e">
        <f t="shared" si="54"/>
        <v>#VALUE!</v>
      </c>
      <c r="AH100" s="39" t="s">
        <v>24</v>
      </c>
      <c r="AI100" s="40">
        <f t="shared" si="52"/>
        <v>1</v>
      </c>
      <c r="AJ100" s="30"/>
    </row>
    <row r="101" spans="2:38" hidden="1" x14ac:dyDescent="0.4">
      <c r="B101" s="37" t="s">
        <v>28</v>
      </c>
      <c r="C101" s="41">
        <f>IF(AND(DAY(C90)&gt;=8,DAY(C90)&lt;=14,C91="土",OR(C96="休",C96="雨")),1,0)</f>
        <v>0</v>
      </c>
      <c r="D101" s="41">
        <f>IF(AND(DAY(D90)&gt;=8,DAY(D90)&lt;=14,D91="土",OR(D96="休",D96="雨")),1,0)</f>
        <v>0</v>
      </c>
      <c r="E101" s="41">
        <f t="shared" ref="E101:AG101" si="55">IF(AND(DAY(E90)&gt;=8,DAY(E90)&lt;=14,E91="土",OR(E96="休",E96="雨")),1,0)</f>
        <v>0</v>
      </c>
      <c r="F101" s="41">
        <f t="shared" si="55"/>
        <v>0</v>
      </c>
      <c r="G101" s="41">
        <f t="shared" si="55"/>
        <v>0</v>
      </c>
      <c r="H101" s="41">
        <f t="shared" si="55"/>
        <v>0</v>
      </c>
      <c r="I101" s="41">
        <f t="shared" si="55"/>
        <v>0</v>
      </c>
      <c r="J101" s="41">
        <f t="shared" si="55"/>
        <v>0</v>
      </c>
      <c r="K101" s="41">
        <f t="shared" si="55"/>
        <v>0</v>
      </c>
      <c r="L101" s="41">
        <f t="shared" si="55"/>
        <v>0</v>
      </c>
      <c r="M101" s="41">
        <f t="shared" si="55"/>
        <v>0</v>
      </c>
      <c r="N101" s="41">
        <f t="shared" si="55"/>
        <v>0</v>
      </c>
      <c r="O101" s="41">
        <f t="shared" si="55"/>
        <v>0</v>
      </c>
      <c r="P101" s="41">
        <f t="shared" si="55"/>
        <v>0</v>
      </c>
      <c r="Q101" s="41">
        <f t="shared" si="55"/>
        <v>0</v>
      </c>
      <c r="R101" s="41">
        <f t="shared" si="55"/>
        <v>0</v>
      </c>
      <c r="S101" s="41">
        <f t="shared" si="55"/>
        <v>0</v>
      </c>
      <c r="T101" s="41">
        <f t="shared" si="55"/>
        <v>0</v>
      </c>
      <c r="U101" s="41">
        <f t="shared" si="55"/>
        <v>0</v>
      </c>
      <c r="V101" s="41">
        <f t="shared" si="55"/>
        <v>0</v>
      </c>
      <c r="W101" s="41">
        <f t="shared" si="55"/>
        <v>0</v>
      </c>
      <c r="X101" s="41">
        <f t="shared" si="55"/>
        <v>0</v>
      </c>
      <c r="Y101" s="41">
        <f t="shared" si="55"/>
        <v>0</v>
      </c>
      <c r="Z101" s="41">
        <f t="shared" si="55"/>
        <v>0</v>
      </c>
      <c r="AA101" s="41">
        <f t="shared" si="55"/>
        <v>0</v>
      </c>
      <c r="AB101" s="41">
        <f t="shared" si="55"/>
        <v>0</v>
      </c>
      <c r="AC101" s="41">
        <f t="shared" si="55"/>
        <v>0</v>
      </c>
      <c r="AD101" s="41">
        <f t="shared" si="55"/>
        <v>0</v>
      </c>
      <c r="AE101" s="41">
        <f t="shared" si="55"/>
        <v>0</v>
      </c>
      <c r="AF101" s="41">
        <f t="shared" si="55"/>
        <v>0</v>
      </c>
      <c r="AG101" s="41" t="e">
        <f t="shared" si="55"/>
        <v>#VALUE!</v>
      </c>
      <c r="AH101" s="39" t="s">
        <v>26</v>
      </c>
      <c r="AI101" s="40">
        <f t="shared" si="52"/>
        <v>0</v>
      </c>
      <c r="AJ101" s="30"/>
    </row>
    <row r="102" spans="2:38" hidden="1" x14ac:dyDescent="0.4">
      <c r="B102" s="37" t="s">
        <v>29</v>
      </c>
      <c r="C102" s="38">
        <f>IF(AND(DAY(C90)&gt;=22,DAY(C90)&lt;=28,C91="日"),1,0)</f>
        <v>0</v>
      </c>
      <c r="D102" s="38">
        <f t="shared" ref="D102:AG102" si="56">IF(AND(DAY(D90)&gt;=22,DAY(D90)&lt;=28,D91="日"),1,0)</f>
        <v>0</v>
      </c>
      <c r="E102" s="38">
        <f t="shared" si="56"/>
        <v>0</v>
      </c>
      <c r="F102" s="38">
        <f t="shared" si="56"/>
        <v>0</v>
      </c>
      <c r="G102" s="38">
        <f t="shared" si="56"/>
        <v>0</v>
      </c>
      <c r="H102" s="38">
        <f t="shared" si="56"/>
        <v>0</v>
      </c>
      <c r="I102" s="38">
        <f t="shared" si="56"/>
        <v>0</v>
      </c>
      <c r="J102" s="38">
        <f t="shared" si="56"/>
        <v>0</v>
      </c>
      <c r="K102" s="38">
        <f t="shared" si="56"/>
        <v>0</v>
      </c>
      <c r="L102" s="38">
        <f t="shared" si="56"/>
        <v>0</v>
      </c>
      <c r="M102" s="38">
        <f t="shared" si="56"/>
        <v>0</v>
      </c>
      <c r="N102" s="38">
        <f t="shared" si="56"/>
        <v>0</v>
      </c>
      <c r="O102" s="38">
        <f t="shared" si="56"/>
        <v>0</v>
      </c>
      <c r="P102" s="38">
        <f t="shared" si="56"/>
        <v>0</v>
      </c>
      <c r="Q102" s="38">
        <f t="shared" si="56"/>
        <v>0</v>
      </c>
      <c r="R102" s="38">
        <f t="shared" si="56"/>
        <v>0</v>
      </c>
      <c r="S102" s="38">
        <f t="shared" si="56"/>
        <v>0</v>
      </c>
      <c r="T102" s="38">
        <f t="shared" si="56"/>
        <v>0</v>
      </c>
      <c r="U102" s="38">
        <f t="shared" si="56"/>
        <v>0</v>
      </c>
      <c r="V102" s="38">
        <f t="shared" si="56"/>
        <v>0</v>
      </c>
      <c r="W102" s="38">
        <f t="shared" si="56"/>
        <v>0</v>
      </c>
      <c r="X102" s="38">
        <f t="shared" si="56"/>
        <v>0</v>
      </c>
      <c r="Y102" s="38">
        <f t="shared" si="56"/>
        <v>0</v>
      </c>
      <c r="Z102" s="38">
        <f t="shared" si="56"/>
        <v>0</v>
      </c>
      <c r="AA102" s="38">
        <f t="shared" si="56"/>
        <v>0</v>
      </c>
      <c r="AB102" s="38">
        <f t="shared" si="56"/>
        <v>0</v>
      </c>
      <c r="AC102" s="38">
        <f t="shared" si="56"/>
        <v>1</v>
      </c>
      <c r="AD102" s="38">
        <f t="shared" si="56"/>
        <v>0</v>
      </c>
      <c r="AE102" s="38">
        <f t="shared" si="56"/>
        <v>0</v>
      </c>
      <c r="AF102" s="38">
        <f t="shared" si="56"/>
        <v>0</v>
      </c>
      <c r="AG102" s="38" t="e">
        <f t="shared" si="56"/>
        <v>#VALUE!</v>
      </c>
      <c r="AH102" s="39" t="s">
        <v>24</v>
      </c>
      <c r="AI102" s="40">
        <f t="shared" si="52"/>
        <v>1</v>
      </c>
      <c r="AJ102" s="30"/>
    </row>
    <row r="103" spans="2:38" hidden="1" x14ac:dyDescent="0.4">
      <c r="B103" s="37" t="s">
        <v>30</v>
      </c>
      <c r="C103" s="41">
        <f>IF(AND(DAY(C90)&gt;=22,DAY(C90)&lt;=28,C91="日",OR(C96="休",C96="雨")),1,0)</f>
        <v>0</v>
      </c>
      <c r="D103" s="41">
        <f t="shared" ref="D103:AG103" si="57">IF(AND(DAY(D90)&gt;=22,DAY(D90)&lt;=28,D91="日",OR(D96="休",D96="雨")),1,0)</f>
        <v>0</v>
      </c>
      <c r="E103" s="41">
        <f t="shared" si="57"/>
        <v>0</v>
      </c>
      <c r="F103" s="41">
        <f t="shared" si="57"/>
        <v>0</v>
      </c>
      <c r="G103" s="41">
        <f t="shared" si="57"/>
        <v>0</v>
      </c>
      <c r="H103" s="41">
        <f t="shared" si="57"/>
        <v>0</v>
      </c>
      <c r="I103" s="41">
        <f t="shared" si="57"/>
        <v>0</v>
      </c>
      <c r="J103" s="41">
        <f t="shared" si="57"/>
        <v>0</v>
      </c>
      <c r="K103" s="41">
        <f t="shared" si="57"/>
        <v>0</v>
      </c>
      <c r="L103" s="41">
        <f t="shared" si="57"/>
        <v>0</v>
      </c>
      <c r="M103" s="41">
        <f t="shared" si="57"/>
        <v>0</v>
      </c>
      <c r="N103" s="41">
        <f t="shared" si="57"/>
        <v>0</v>
      </c>
      <c r="O103" s="41">
        <f t="shared" si="57"/>
        <v>0</v>
      </c>
      <c r="P103" s="41">
        <f t="shared" si="57"/>
        <v>0</v>
      </c>
      <c r="Q103" s="41">
        <f t="shared" si="57"/>
        <v>0</v>
      </c>
      <c r="R103" s="41">
        <f t="shared" si="57"/>
        <v>0</v>
      </c>
      <c r="S103" s="41">
        <f t="shared" si="57"/>
        <v>0</v>
      </c>
      <c r="T103" s="41">
        <f t="shared" si="57"/>
        <v>0</v>
      </c>
      <c r="U103" s="41">
        <f t="shared" si="57"/>
        <v>0</v>
      </c>
      <c r="V103" s="41">
        <f t="shared" si="57"/>
        <v>0</v>
      </c>
      <c r="W103" s="41">
        <f t="shared" si="57"/>
        <v>0</v>
      </c>
      <c r="X103" s="41">
        <f t="shared" si="57"/>
        <v>0</v>
      </c>
      <c r="Y103" s="41">
        <f t="shared" si="57"/>
        <v>0</v>
      </c>
      <c r="Z103" s="41">
        <f t="shared" si="57"/>
        <v>0</v>
      </c>
      <c r="AA103" s="41">
        <f t="shared" si="57"/>
        <v>0</v>
      </c>
      <c r="AB103" s="41">
        <f t="shared" si="57"/>
        <v>0</v>
      </c>
      <c r="AC103" s="41">
        <f t="shared" si="57"/>
        <v>0</v>
      </c>
      <c r="AD103" s="41">
        <f t="shared" si="57"/>
        <v>0</v>
      </c>
      <c r="AE103" s="41">
        <f t="shared" si="57"/>
        <v>0</v>
      </c>
      <c r="AF103" s="41">
        <f t="shared" si="57"/>
        <v>0</v>
      </c>
      <c r="AG103" s="41" t="e">
        <f t="shared" si="57"/>
        <v>#VALUE!</v>
      </c>
      <c r="AH103" s="39" t="s">
        <v>26</v>
      </c>
      <c r="AI103" s="40">
        <f t="shared" si="52"/>
        <v>0</v>
      </c>
      <c r="AJ103" s="30"/>
    </row>
    <row r="104" spans="2:38" hidden="1" x14ac:dyDescent="0.4">
      <c r="B104" s="37" t="s">
        <v>31</v>
      </c>
      <c r="C104" s="38">
        <f>IF(AND(DAY(C90)&gt;=8,DAY(C90)&lt;=14,C91="日"),1,0)</f>
        <v>0</v>
      </c>
      <c r="D104" s="38">
        <f t="shared" ref="D104:AG104" si="58">IF(AND(DAY(D90)&gt;=8,DAY(D90)&lt;=14,D91="日"),1,0)</f>
        <v>0</v>
      </c>
      <c r="E104" s="38">
        <f t="shared" si="58"/>
        <v>0</v>
      </c>
      <c r="F104" s="38">
        <f t="shared" si="58"/>
        <v>0</v>
      </c>
      <c r="G104" s="38">
        <f t="shared" si="58"/>
        <v>0</v>
      </c>
      <c r="H104" s="38">
        <f t="shared" si="58"/>
        <v>0</v>
      </c>
      <c r="I104" s="38">
        <f t="shared" si="58"/>
        <v>0</v>
      </c>
      <c r="J104" s="38">
        <f t="shared" si="58"/>
        <v>0</v>
      </c>
      <c r="K104" s="38">
        <f t="shared" si="58"/>
        <v>0</v>
      </c>
      <c r="L104" s="38">
        <f t="shared" si="58"/>
        <v>0</v>
      </c>
      <c r="M104" s="38">
        <f t="shared" si="58"/>
        <v>0</v>
      </c>
      <c r="N104" s="38">
        <f t="shared" si="58"/>
        <v>0</v>
      </c>
      <c r="O104" s="38">
        <f t="shared" si="58"/>
        <v>1</v>
      </c>
      <c r="P104" s="38">
        <f t="shared" si="58"/>
        <v>0</v>
      </c>
      <c r="Q104" s="38">
        <f t="shared" si="58"/>
        <v>0</v>
      </c>
      <c r="R104" s="38">
        <f t="shared" si="58"/>
        <v>0</v>
      </c>
      <c r="S104" s="38">
        <f t="shared" si="58"/>
        <v>0</v>
      </c>
      <c r="T104" s="38">
        <f t="shared" si="58"/>
        <v>0</v>
      </c>
      <c r="U104" s="38">
        <f t="shared" si="58"/>
        <v>0</v>
      </c>
      <c r="V104" s="38">
        <f t="shared" si="58"/>
        <v>0</v>
      </c>
      <c r="W104" s="38">
        <f t="shared" si="58"/>
        <v>0</v>
      </c>
      <c r="X104" s="38">
        <f t="shared" si="58"/>
        <v>0</v>
      </c>
      <c r="Y104" s="38">
        <f t="shared" si="58"/>
        <v>0</v>
      </c>
      <c r="Z104" s="38">
        <f t="shared" si="58"/>
        <v>0</v>
      </c>
      <c r="AA104" s="38">
        <f t="shared" si="58"/>
        <v>0</v>
      </c>
      <c r="AB104" s="38">
        <f t="shared" si="58"/>
        <v>0</v>
      </c>
      <c r="AC104" s="38">
        <f t="shared" si="58"/>
        <v>0</v>
      </c>
      <c r="AD104" s="38">
        <f t="shared" si="58"/>
        <v>0</v>
      </c>
      <c r="AE104" s="38">
        <f t="shared" si="58"/>
        <v>0</v>
      </c>
      <c r="AF104" s="38">
        <f t="shared" si="58"/>
        <v>0</v>
      </c>
      <c r="AG104" s="38" t="e">
        <f t="shared" si="58"/>
        <v>#VALUE!</v>
      </c>
      <c r="AH104" s="39" t="s">
        <v>24</v>
      </c>
      <c r="AI104" s="40">
        <f t="shared" si="52"/>
        <v>1</v>
      </c>
      <c r="AJ104" s="30"/>
    </row>
    <row r="105" spans="2:38" hidden="1" x14ac:dyDescent="0.4">
      <c r="B105" s="37" t="s">
        <v>32</v>
      </c>
      <c r="C105" s="41">
        <f>IF(AND(DAY(C90)&gt;=8,DAY(C90)&lt;=14,C91="日",OR(C96="休",C96="雨")),1,0)</f>
        <v>0</v>
      </c>
      <c r="D105" s="41">
        <f t="shared" ref="D105:AG105" si="59">IF(AND(DAY(D90)&gt;=8,DAY(D90)&lt;=14,D91="日",OR(D96="休",D96="雨")),1,0)</f>
        <v>0</v>
      </c>
      <c r="E105" s="41">
        <f t="shared" si="59"/>
        <v>0</v>
      </c>
      <c r="F105" s="41">
        <f t="shared" si="59"/>
        <v>0</v>
      </c>
      <c r="G105" s="41">
        <f t="shared" si="59"/>
        <v>0</v>
      </c>
      <c r="H105" s="41">
        <f t="shared" si="59"/>
        <v>0</v>
      </c>
      <c r="I105" s="41">
        <f t="shared" si="59"/>
        <v>0</v>
      </c>
      <c r="J105" s="41">
        <f t="shared" si="59"/>
        <v>0</v>
      </c>
      <c r="K105" s="41">
        <f t="shared" si="59"/>
        <v>0</v>
      </c>
      <c r="L105" s="41">
        <f t="shared" si="59"/>
        <v>0</v>
      </c>
      <c r="M105" s="41">
        <f t="shared" si="59"/>
        <v>0</v>
      </c>
      <c r="N105" s="41">
        <f t="shared" si="59"/>
        <v>0</v>
      </c>
      <c r="O105" s="41">
        <f t="shared" si="59"/>
        <v>0</v>
      </c>
      <c r="P105" s="41">
        <f t="shared" si="59"/>
        <v>0</v>
      </c>
      <c r="Q105" s="41">
        <f t="shared" si="59"/>
        <v>0</v>
      </c>
      <c r="R105" s="41">
        <f t="shared" si="59"/>
        <v>0</v>
      </c>
      <c r="S105" s="41">
        <f t="shared" si="59"/>
        <v>0</v>
      </c>
      <c r="T105" s="41">
        <f t="shared" si="59"/>
        <v>0</v>
      </c>
      <c r="U105" s="41">
        <f t="shared" si="59"/>
        <v>0</v>
      </c>
      <c r="V105" s="41">
        <f t="shared" si="59"/>
        <v>0</v>
      </c>
      <c r="W105" s="41">
        <f t="shared" si="59"/>
        <v>0</v>
      </c>
      <c r="X105" s="41">
        <f t="shared" si="59"/>
        <v>0</v>
      </c>
      <c r="Y105" s="41">
        <f t="shared" si="59"/>
        <v>0</v>
      </c>
      <c r="Z105" s="41">
        <f t="shared" si="59"/>
        <v>0</v>
      </c>
      <c r="AA105" s="41">
        <f t="shared" si="59"/>
        <v>0</v>
      </c>
      <c r="AB105" s="41">
        <f t="shared" si="59"/>
        <v>0</v>
      </c>
      <c r="AC105" s="41">
        <f t="shared" si="59"/>
        <v>0</v>
      </c>
      <c r="AD105" s="41">
        <f t="shared" si="59"/>
        <v>0</v>
      </c>
      <c r="AE105" s="41">
        <f t="shared" si="59"/>
        <v>0</v>
      </c>
      <c r="AF105" s="41">
        <f t="shared" si="59"/>
        <v>0</v>
      </c>
      <c r="AG105" s="41" t="e">
        <f t="shared" si="59"/>
        <v>#VALUE!</v>
      </c>
      <c r="AH105" s="39" t="s">
        <v>26</v>
      </c>
      <c r="AI105" s="40">
        <f t="shared" si="52"/>
        <v>0</v>
      </c>
      <c r="AJ105" s="30"/>
    </row>
    <row r="106" spans="2:38" ht="18" customHeight="1" x14ac:dyDescent="0.4"/>
    <row r="107" spans="2:38" hidden="1" x14ac:dyDescent="0.4">
      <c r="C107" s="37">
        <f>YEAR(C110)</f>
        <v>2026</v>
      </c>
      <c r="D107" s="37">
        <f>MONTH(C110)</f>
        <v>10</v>
      </c>
    </row>
    <row r="108" spans="2:38" x14ac:dyDescent="0.4">
      <c r="B108" s="5" t="s">
        <v>13</v>
      </c>
      <c r="C108" s="145">
        <f>C110</f>
        <v>46296</v>
      </c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  <c r="Z108" s="109"/>
      <c r="AA108" s="109"/>
      <c r="AB108" s="109"/>
      <c r="AC108" s="109"/>
      <c r="AD108" s="109"/>
      <c r="AE108" s="109"/>
      <c r="AF108" s="109"/>
      <c r="AG108" s="109"/>
      <c r="AH108" s="109"/>
      <c r="AI108" s="110"/>
    </row>
    <row r="109" spans="2:38" hidden="1" x14ac:dyDescent="0.4">
      <c r="B109" s="43"/>
      <c r="C109" s="25">
        <f>DATE($C107,$D107,1)</f>
        <v>46296</v>
      </c>
      <c r="D109" s="25">
        <f t="shared" ref="D109:AG109" si="60">C109+1</f>
        <v>46297</v>
      </c>
      <c r="E109" s="25">
        <f t="shared" si="60"/>
        <v>46298</v>
      </c>
      <c r="F109" s="25">
        <f t="shared" si="60"/>
        <v>46299</v>
      </c>
      <c r="G109" s="25">
        <f t="shared" si="60"/>
        <v>46300</v>
      </c>
      <c r="H109" s="25">
        <f t="shared" si="60"/>
        <v>46301</v>
      </c>
      <c r="I109" s="25">
        <f t="shared" si="60"/>
        <v>46302</v>
      </c>
      <c r="J109" s="25">
        <f t="shared" si="60"/>
        <v>46303</v>
      </c>
      <c r="K109" s="25">
        <f t="shared" si="60"/>
        <v>46304</v>
      </c>
      <c r="L109" s="25">
        <f t="shared" si="60"/>
        <v>46305</v>
      </c>
      <c r="M109" s="25">
        <f t="shared" si="60"/>
        <v>46306</v>
      </c>
      <c r="N109" s="25">
        <f t="shared" si="60"/>
        <v>46307</v>
      </c>
      <c r="O109" s="25">
        <f t="shared" si="60"/>
        <v>46308</v>
      </c>
      <c r="P109" s="25">
        <f t="shared" si="60"/>
        <v>46309</v>
      </c>
      <c r="Q109" s="25">
        <f t="shared" si="60"/>
        <v>46310</v>
      </c>
      <c r="R109" s="25">
        <f t="shared" si="60"/>
        <v>46311</v>
      </c>
      <c r="S109" s="25">
        <f t="shared" si="60"/>
        <v>46312</v>
      </c>
      <c r="T109" s="25">
        <f t="shared" si="60"/>
        <v>46313</v>
      </c>
      <c r="U109" s="25">
        <f t="shared" si="60"/>
        <v>46314</v>
      </c>
      <c r="V109" s="25">
        <f t="shared" si="60"/>
        <v>46315</v>
      </c>
      <c r="W109" s="25">
        <f t="shared" si="60"/>
        <v>46316</v>
      </c>
      <c r="X109" s="25">
        <f t="shared" si="60"/>
        <v>46317</v>
      </c>
      <c r="Y109" s="25">
        <f t="shared" si="60"/>
        <v>46318</v>
      </c>
      <c r="Z109" s="25">
        <f t="shared" si="60"/>
        <v>46319</v>
      </c>
      <c r="AA109" s="25">
        <f t="shared" si="60"/>
        <v>46320</v>
      </c>
      <c r="AB109" s="25">
        <f t="shared" si="60"/>
        <v>46321</v>
      </c>
      <c r="AC109" s="25">
        <f t="shared" si="60"/>
        <v>46322</v>
      </c>
      <c r="AD109" s="25">
        <f t="shared" si="60"/>
        <v>46323</v>
      </c>
      <c r="AE109" s="25">
        <f t="shared" si="60"/>
        <v>46324</v>
      </c>
      <c r="AF109" s="25">
        <f t="shared" si="60"/>
        <v>46325</v>
      </c>
      <c r="AG109" s="25">
        <f t="shared" si="60"/>
        <v>46326</v>
      </c>
      <c r="AH109" s="44"/>
      <c r="AI109" s="45"/>
    </row>
    <row r="110" spans="2:38" x14ac:dyDescent="0.4">
      <c r="B110" s="46" t="s">
        <v>14</v>
      </c>
      <c r="C110" s="47">
        <f>IF(EDATE(C89,1)&gt;$G$5,"",EDATE(C89,1))</f>
        <v>46296</v>
      </c>
      <c r="D110" s="25">
        <f t="shared" ref="D110:AG110" si="61">IF(D109&gt;$G$5,"",IF(C110=EOMONTH(DATE($C107,$D107,1),0),"",IF(C110="","",C110+1)))</f>
        <v>46297</v>
      </c>
      <c r="E110" s="25">
        <f t="shared" si="61"/>
        <v>46298</v>
      </c>
      <c r="F110" s="25">
        <f t="shared" si="61"/>
        <v>46299</v>
      </c>
      <c r="G110" s="25">
        <f t="shared" si="61"/>
        <v>46300</v>
      </c>
      <c r="H110" s="25">
        <f t="shared" si="61"/>
        <v>46301</v>
      </c>
      <c r="I110" s="25">
        <f t="shared" si="61"/>
        <v>46302</v>
      </c>
      <c r="J110" s="25">
        <f t="shared" si="61"/>
        <v>46303</v>
      </c>
      <c r="K110" s="25">
        <f t="shared" si="61"/>
        <v>46304</v>
      </c>
      <c r="L110" s="25">
        <f t="shared" si="61"/>
        <v>46305</v>
      </c>
      <c r="M110" s="25">
        <f t="shared" si="61"/>
        <v>46306</v>
      </c>
      <c r="N110" s="25">
        <f t="shared" si="61"/>
        <v>46307</v>
      </c>
      <c r="O110" s="25">
        <f t="shared" si="61"/>
        <v>46308</v>
      </c>
      <c r="P110" s="25">
        <f t="shared" si="61"/>
        <v>46309</v>
      </c>
      <c r="Q110" s="25">
        <f t="shared" si="61"/>
        <v>46310</v>
      </c>
      <c r="R110" s="25">
        <f t="shared" si="61"/>
        <v>46311</v>
      </c>
      <c r="S110" s="25">
        <f t="shared" si="61"/>
        <v>46312</v>
      </c>
      <c r="T110" s="25">
        <f t="shared" si="61"/>
        <v>46313</v>
      </c>
      <c r="U110" s="25">
        <f t="shared" si="61"/>
        <v>46314</v>
      </c>
      <c r="V110" s="25">
        <f t="shared" si="61"/>
        <v>46315</v>
      </c>
      <c r="W110" s="25">
        <f t="shared" si="61"/>
        <v>46316</v>
      </c>
      <c r="X110" s="25">
        <f t="shared" si="61"/>
        <v>46317</v>
      </c>
      <c r="Y110" s="25">
        <f t="shared" si="61"/>
        <v>46318</v>
      </c>
      <c r="Z110" s="25">
        <f t="shared" si="61"/>
        <v>46319</v>
      </c>
      <c r="AA110" s="25">
        <f t="shared" si="61"/>
        <v>46320</v>
      </c>
      <c r="AB110" s="25">
        <f t="shared" si="61"/>
        <v>46321</v>
      </c>
      <c r="AC110" s="25">
        <f t="shared" si="61"/>
        <v>46322</v>
      </c>
      <c r="AD110" s="25">
        <f t="shared" si="61"/>
        <v>46323</v>
      </c>
      <c r="AE110" s="25">
        <f t="shared" si="61"/>
        <v>46324</v>
      </c>
      <c r="AF110" s="25">
        <f t="shared" si="61"/>
        <v>46325</v>
      </c>
      <c r="AG110" s="25">
        <f t="shared" si="61"/>
        <v>46326</v>
      </c>
      <c r="AH110" s="26" t="s">
        <v>15</v>
      </c>
      <c r="AI110" s="27">
        <f>+COUNTIFS(C111:AG111,"土",C112:AG112,"")+COUNTIFS(C111:AG111,"日",C112:AG112,"")</f>
        <v>9</v>
      </c>
    </row>
    <row r="111" spans="2:38" x14ac:dyDescent="0.4">
      <c r="B111" s="19" t="s">
        <v>16</v>
      </c>
      <c r="C111" s="7" t="str">
        <f>IFERROR(TEXT(WEEKDAY(+C110),"aaa"),"")</f>
        <v>木</v>
      </c>
      <c r="D111" s="7" t="str">
        <f t="shared" ref="D111:AG111" si="62">IFERROR(TEXT(WEEKDAY(+D110),"aaa"),"")</f>
        <v>金</v>
      </c>
      <c r="E111" s="7" t="str">
        <f t="shared" si="62"/>
        <v>土</v>
      </c>
      <c r="F111" s="7" t="str">
        <f t="shared" si="62"/>
        <v>日</v>
      </c>
      <c r="G111" s="7" t="str">
        <f t="shared" si="62"/>
        <v>月</v>
      </c>
      <c r="H111" s="7" t="str">
        <f t="shared" si="62"/>
        <v>火</v>
      </c>
      <c r="I111" s="7" t="str">
        <f t="shared" si="62"/>
        <v>水</v>
      </c>
      <c r="J111" s="7" t="str">
        <f t="shared" si="62"/>
        <v>木</v>
      </c>
      <c r="K111" s="7" t="str">
        <f t="shared" si="62"/>
        <v>金</v>
      </c>
      <c r="L111" s="7" t="str">
        <f t="shared" si="62"/>
        <v>土</v>
      </c>
      <c r="M111" s="7" t="str">
        <f t="shared" si="62"/>
        <v>日</v>
      </c>
      <c r="N111" s="7" t="str">
        <f t="shared" si="62"/>
        <v>月</v>
      </c>
      <c r="O111" s="7" t="str">
        <f t="shared" si="62"/>
        <v>火</v>
      </c>
      <c r="P111" s="7" t="str">
        <f t="shared" si="62"/>
        <v>水</v>
      </c>
      <c r="Q111" s="7" t="str">
        <f t="shared" si="62"/>
        <v>木</v>
      </c>
      <c r="R111" s="7" t="str">
        <f t="shared" si="62"/>
        <v>金</v>
      </c>
      <c r="S111" s="7" t="str">
        <f t="shared" si="62"/>
        <v>土</v>
      </c>
      <c r="T111" s="7" t="str">
        <f t="shared" si="62"/>
        <v>日</v>
      </c>
      <c r="U111" s="7" t="str">
        <f t="shared" si="62"/>
        <v>月</v>
      </c>
      <c r="V111" s="7" t="str">
        <f t="shared" si="62"/>
        <v>火</v>
      </c>
      <c r="W111" s="7" t="str">
        <f t="shared" si="62"/>
        <v>水</v>
      </c>
      <c r="X111" s="7" t="str">
        <f t="shared" si="62"/>
        <v>木</v>
      </c>
      <c r="Y111" s="7" t="str">
        <f t="shared" si="62"/>
        <v>金</v>
      </c>
      <c r="Z111" s="7" t="str">
        <f t="shared" si="62"/>
        <v>土</v>
      </c>
      <c r="AA111" s="7" t="str">
        <f t="shared" si="62"/>
        <v>日</v>
      </c>
      <c r="AB111" s="7" t="str">
        <f t="shared" si="62"/>
        <v>月</v>
      </c>
      <c r="AC111" s="7" t="str">
        <f t="shared" si="62"/>
        <v>火</v>
      </c>
      <c r="AD111" s="7" t="str">
        <f t="shared" si="62"/>
        <v>水</v>
      </c>
      <c r="AE111" s="7" t="str">
        <f t="shared" si="62"/>
        <v>木</v>
      </c>
      <c r="AF111" s="7" t="str">
        <f t="shared" si="62"/>
        <v>金</v>
      </c>
      <c r="AG111" s="7" t="str">
        <f t="shared" si="62"/>
        <v>土</v>
      </c>
      <c r="AH111" s="26" t="s">
        <v>17</v>
      </c>
      <c r="AI111" s="27">
        <f>+COUNTIF(C112:AG112,"夏休")+COUNTIF(C112:AG112,"冬休")+COUNTIF(C112:AG112,"中止")</f>
        <v>0</v>
      </c>
    </row>
    <row r="112" spans="2:38" ht="13.5" customHeight="1" x14ac:dyDescent="0.4">
      <c r="B112" s="111" t="s">
        <v>18</v>
      </c>
      <c r="C112" s="113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36"/>
      <c r="AH112" s="28" t="s">
        <v>0</v>
      </c>
      <c r="AI112" s="29">
        <f>COUNT(C110:AG110)-AI111</f>
        <v>31</v>
      </c>
    </row>
    <row r="113" spans="2:38" ht="13.5" customHeight="1" x14ac:dyDescent="0.4">
      <c r="B113" s="112"/>
      <c r="C113" s="113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36"/>
      <c r="AH113" s="28" t="s">
        <v>19</v>
      </c>
      <c r="AI113" s="29">
        <f>+COUNTIF(C114:AG115,"休")</f>
        <v>0</v>
      </c>
      <c r="AJ113" s="30" t="str">
        <f>IF(AI114&gt;0.285,"",IF(AI113&lt;AI110,"←計画日数が足りません",""))</f>
        <v>←計画日数が足りません</v>
      </c>
    </row>
    <row r="114" spans="2:38" ht="13.5" customHeight="1" x14ac:dyDescent="0.4">
      <c r="B114" s="137" t="s">
        <v>5</v>
      </c>
      <c r="C114" s="138"/>
      <c r="D114" s="135"/>
      <c r="E114" s="135"/>
      <c r="F114" s="135"/>
      <c r="G114" s="135"/>
      <c r="H114" s="135"/>
      <c r="I114" s="139"/>
      <c r="J114" s="135"/>
      <c r="K114" s="135"/>
      <c r="L114" s="135"/>
      <c r="M114" s="135"/>
      <c r="N114" s="135"/>
      <c r="O114" s="135"/>
      <c r="P114" s="139"/>
      <c r="Q114" s="135"/>
      <c r="R114" s="135"/>
      <c r="S114" s="135"/>
      <c r="T114" s="135"/>
      <c r="U114" s="135"/>
      <c r="V114" s="135"/>
      <c r="W114" s="139"/>
      <c r="X114" s="135"/>
      <c r="Y114" s="135"/>
      <c r="Z114" s="135"/>
      <c r="AA114" s="135"/>
      <c r="AB114" s="135"/>
      <c r="AC114" s="135"/>
      <c r="AD114" s="139"/>
      <c r="AE114" s="135"/>
      <c r="AF114" s="135"/>
      <c r="AG114" s="153"/>
      <c r="AH114" s="28" t="s">
        <v>20</v>
      </c>
      <c r="AI114" s="31">
        <f>+AI113/AI112</f>
        <v>0</v>
      </c>
    </row>
    <row r="115" spans="2:38" x14ac:dyDescent="0.4">
      <c r="B115" s="137"/>
      <c r="C115" s="138"/>
      <c r="D115" s="135"/>
      <c r="E115" s="135"/>
      <c r="F115" s="135"/>
      <c r="G115" s="135"/>
      <c r="H115" s="135"/>
      <c r="I115" s="139"/>
      <c r="J115" s="135"/>
      <c r="K115" s="135"/>
      <c r="L115" s="135"/>
      <c r="M115" s="135"/>
      <c r="N115" s="135"/>
      <c r="O115" s="135"/>
      <c r="P115" s="139"/>
      <c r="Q115" s="135"/>
      <c r="R115" s="135"/>
      <c r="S115" s="135"/>
      <c r="T115" s="135"/>
      <c r="U115" s="135"/>
      <c r="V115" s="135"/>
      <c r="W115" s="139"/>
      <c r="X115" s="135"/>
      <c r="Y115" s="135"/>
      <c r="Z115" s="135"/>
      <c r="AA115" s="135"/>
      <c r="AB115" s="135"/>
      <c r="AC115" s="135"/>
      <c r="AD115" s="139"/>
      <c r="AE115" s="135"/>
      <c r="AF115" s="135"/>
      <c r="AG115" s="153"/>
      <c r="AH115" s="28" t="s">
        <v>1</v>
      </c>
      <c r="AI115" s="29">
        <f>+COUNTA(C116:AG117)</f>
        <v>0</v>
      </c>
    </row>
    <row r="116" spans="2:38" x14ac:dyDescent="0.4">
      <c r="B116" s="141" t="s">
        <v>8</v>
      </c>
      <c r="C116" s="143"/>
      <c r="D116" s="139"/>
      <c r="E116" s="139"/>
      <c r="F116" s="139"/>
      <c r="G116" s="139"/>
      <c r="H116" s="139"/>
      <c r="I116" s="147"/>
      <c r="J116" s="139"/>
      <c r="K116" s="139"/>
      <c r="L116" s="139"/>
      <c r="M116" s="139"/>
      <c r="N116" s="139"/>
      <c r="O116" s="139"/>
      <c r="P116" s="147"/>
      <c r="Q116" s="139"/>
      <c r="R116" s="139"/>
      <c r="S116" s="139"/>
      <c r="T116" s="139"/>
      <c r="U116" s="139"/>
      <c r="V116" s="139"/>
      <c r="W116" s="147"/>
      <c r="X116" s="139"/>
      <c r="Y116" s="139"/>
      <c r="Z116" s="139"/>
      <c r="AA116" s="139"/>
      <c r="AB116" s="139"/>
      <c r="AC116" s="139"/>
      <c r="AD116" s="147"/>
      <c r="AE116" s="139"/>
      <c r="AF116" s="139"/>
      <c r="AG116" s="156"/>
      <c r="AH116" s="32" t="s">
        <v>21</v>
      </c>
      <c r="AI116" s="33">
        <f>+AI115/AI112</f>
        <v>0</v>
      </c>
      <c r="AL116" s="2">
        <f>+COUNTIF(C114:AG115,"休")</f>
        <v>0</v>
      </c>
    </row>
    <row r="117" spans="2:38" x14ac:dyDescent="0.4">
      <c r="B117" s="142"/>
      <c r="C117" s="144"/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  <c r="O117" s="140"/>
      <c r="P117" s="140"/>
      <c r="Q117" s="140"/>
      <c r="R117" s="140"/>
      <c r="S117" s="140"/>
      <c r="T117" s="140"/>
      <c r="U117" s="140"/>
      <c r="V117" s="140"/>
      <c r="W117" s="140"/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57"/>
      <c r="AH117" s="34" t="s">
        <v>22</v>
      </c>
      <c r="AI117" s="35" t="str">
        <f>IF(7&gt;AI112,"対象外",IF(OR(AI116&gt;=0.285,AI115&gt;=AI110),"OK","NG"))</f>
        <v>NG</v>
      </c>
      <c r="AJ117" s="30" t="str">
        <f>IF(AI117="対象外","←７日間に満たない期間は達成判定の対象外",IF(AI117="NG","←月単位未達成","←月単位達成"))</f>
        <v>←月単位未達成</v>
      </c>
      <c r="AL117" s="36" t="str">
        <f>IF(7&gt;AI112,"対象外",IF(AL116&gt;=AI110,"OK","NG"))</f>
        <v>NG</v>
      </c>
    </row>
    <row r="118" spans="2:38" hidden="1" x14ac:dyDescent="0.4">
      <c r="B118" s="37" t="s">
        <v>23</v>
      </c>
      <c r="C118" s="38">
        <f t="shared" ref="C118:AG118" si="63">IF(AND(DAY(C110)&gt;=22,DAY(C110)&lt;=28,C111="土"),1,0)</f>
        <v>0</v>
      </c>
      <c r="D118" s="38">
        <f t="shared" si="63"/>
        <v>0</v>
      </c>
      <c r="E118" s="38">
        <f t="shared" si="63"/>
        <v>0</v>
      </c>
      <c r="F118" s="38">
        <f t="shared" si="63"/>
        <v>0</v>
      </c>
      <c r="G118" s="38">
        <f t="shared" si="63"/>
        <v>0</v>
      </c>
      <c r="H118" s="38">
        <f t="shared" si="63"/>
        <v>0</v>
      </c>
      <c r="I118" s="38">
        <f t="shared" si="63"/>
        <v>0</v>
      </c>
      <c r="J118" s="38">
        <f t="shared" si="63"/>
        <v>0</v>
      </c>
      <c r="K118" s="38">
        <f t="shared" si="63"/>
        <v>0</v>
      </c>
      <c r="L118" s="38">
        <f t="shared" si="63"/>
        <v>0</v>
      </c>
      <c r="M118" s="38">
        <f t="shared" si="63"/>
        <v>0</v>
      </c>
      <c r="N118" s="38">
        <f t="shared" si="63"/>
        <v>0</v>
      </c>
      <c r="O118" s="38">
        <f t="shared" si="63"/>
        <v>0</v>
      </c>
      <c r="P118" s="38">
        <f t="shared" si="63"/>
        <v>0</v>
      </c>
      <c r="Q118" s="38">
        <f t="shared" si="63"/>
        <v>0</v>
      </c>
      <c r="R118" s="38">
        <f t="shared" si="63"/>
        <v>0</v>
      </c>
      <c r="S118" s="38">
        <f t="shared" si="63"/>
        <v>0</v>
      </c>
      <c r="T118" s="38">
        <f t="shared" si="63"/>
        <v>0</v>
      </c>
      <c r="U118" s="38">
        <f t="shared" si="63"/>
        <v>0</v>
      </c>
      <c r="V118" s="38">
        <f t="shared" si="63"/>
        <v>0</v>
      </c>
      <c r="W118" s="38">
        <f t="shared" si="63"/>
        <v>0</v>
      </c>
      <c r="X118" s="38">
        <f t="shared" si="63"/>
        <v>0</v>
      </c>
      <c r="Y118" s="38">
        <f t="shared" si="63"/>
        <v>0</v>
      </c>
      <c r="Z118" s="38">
        <f t="shared" si="63"/>
        <v>1</v>
      </c>
      <c r="AA118" s="38">
        <f t="shared" si="63"/>
        <v>0</v>
      </c>
      <c r="AB118" s="38">
        <f t="shared" si="63"/>
        <v>0</v>
      </c>
      <c r="AC118" s="38">
        <f t="shared" si="63"/>
        <v>0</v>
      </c>
      <c r="AD118" s="38">
        <f t="shared" si="63"/>
        <v>0</v>
      </c>
      <c r="AE118" s="38">
        <f t="shared" si="63"/>
        <v>0</v>
      </c>
      <c r="AF118" s="38">
        <f t="shared" si="63"/>
        <v>0</v>
      </c>
      <c r="AG118" s="38">
        <f t="shared" si="63"/>
        <v>0</v>
      </c>
      <c r="AH118" s="39" t="s">
        <v>24</v>
      </c>
      <c r="AI118" s="40">
        <f t="shared" ref="AI118:AI125" si="64">_xlfn.AGGREGATE(9,6,C118:AG118)</f>
        <v>1</v>
      </c>
      <c r="AJ118" s="30"/>
    </row>
    <row r="119" spans="2:38" hidden="1" x14ac:dyDescent="0.4">
      <c r="B119" s="37" t="s">
        <v>25</v>
      </c>
      <c r="C119" s="41">
        <f t="shared" ref="C119:AG119" si="65">IF(AND(DAY(C110)&gt;=22,DAY(C110)&lt;=28,C111="土",OR(C116="休",C116="雨")),1,0)</f>
        <v>0</v>
      </c>
      <c r="D119" s="41">
        <f t="shared" si="65"/>
        <v>0</v>
      </c>
      <c r="E119" s="41">
        <f t="shared" si="65"/>
        <v>0</v>
      </c>
      <c r="F119" s="41">
        <f t="shared" si="65"/>
        <v>0</v>
      </c>
      <c r="G119" s="41">
        <f t="shared" si="65"/>
        <v>0</v>
      </c>
      <c r="H119" s="41">
        <f t="shared" si="65"/>
        <v>0</v>
      </c>
      <c r="I119" s="41">
        <f t="shared" si="65"/>
        <v>0</v>
      </c>
      <c r="J119" s="41">
        <f t="shared" si="65"/>
        <v>0</v>
      </c>
      <c r="K119" s="41">
        <f t="shared" si="65"/>
        <v>0</v>
      </c>
      <c r="L119" s="41">
        <f t="shared" si="65"/>
        <v>0</v>
      </c>
      <c r="M119" s="41">
        <f t="shared" si="65"/>
        <v>0</v>
      </c>
      <c r="N119" s="41">
        <f t="shared" si="65"/>
        <v>0</v>
      </c>
      <c r="O119" s="41">
        <f t="shared" si="65"/>
        <v>0</v>
      </c>
      <c r="P119" s="41">
        <f t="shared" si="65"/>
        <v>0</v>
      </c>
      <c r="Q119" s="41">
        <f t="shared" si="65"/>
        <v>0</v>
      </c>
      <c r="R119" s="41">
        <f t="shared" si="65"/>
        <v>0</v>
      </c>
      <c r="S119" s="41">
        <f t="shared" si="65"/>
        <v>0</v>
      </c>
      <c r="T119" s="41">
        <f t="shared" si="65"/>
        <v>0</v>
      </c>
      <c r="U119" s="41">
        <f t="shared" si="65"/>
        <v>0</v>
      </c>
      <c r="V119" s="41">
        <f t="shared" si="65"/>
        <v>0</v>
      </c>
      <c r="W119" s="41">
        <f t="shared" si="65"/>
        <v>0</v>
      </c>
      <c r="X119" s="41">
        <f t="shared" si="65"/>
        <v>0</v>
      </c>
      <c r="Y119" s="41">
        <f t="shared" si="65"/>
        <v>0</v>
      </c>
      <c r="Z119" s="41">
        <f t="shared" si="65"/>
        <v>0</v>
      </c>
      <c r="AA119" s="41">
        <f t="shared" si="65"/>
        <v>0</v>
      </c>
      <c r="AB119" s="41">
        <f t="shared" si="65"/>
        <v>0</v>
      </c>
      <c r="AC119" s="41">
        <f t="shared" si="65"/>
        <v>0</v>
      </c>
      <c r="AD119" s="41">
        <f t="shared" si="65"/>
        <v>0</v>
      </c>
      <c r="AE119" s="41">
        <f t="shared" si="65"/>
        <v>0</v>
      </c>
      <c r="AF119" s="41">
        <f t="shared" si="65"/>
        <v>0</v>
      </c>
      <c r="AG119" s="41">
        <f t="shared" si="65"/>
        <v>0</v>
      </c>
      <c r="AH119" s="39" t="s">
        <v>26</v>
      </c>
      <c r="AI119" s="40">
        <f t="shared" si="64"/>
        <v>0</v>
      </c>
      <c r="AJ119" s="30"/>
    </row>
    <row r="120" spans="2:38" hidden="1" x14ac:dyDescent="0.4">
      <c r="B120" s="37" t="s">
        <v>27</v>
      </c>
      <c r="C120" s="38">
        <f>IF(AND(DAY(C110)&gt;=8,DAY(C110)&lt;=14,C111="土"),1,0)</f>
        <v>0</v>
      </c>
      <c r="D120" s="38">
        <f>IF(AND(DAY(D110)&gt;=8,DAY(D110)&lt;=14,D111="土"),1,0)</f>
        <v>0</v>
      </c>
      <c r="E120" s="38">
        <f t="shared" ref="E120:AG120" si="66">IF(AND(DAY(E110)&gt;=8,DAY(E110)&lt;=14,E111="土"),1,0)</f>
        <v>0</v>
      </c>
      <c r="F120" s="38">
        <f t="shared" si="66"/>
        <v>0</v>
      </c>
      <c r="G120" s="38">
        <f t="shared" si="66"/>
        <v>0</v>
      </c>
      <c r="H120" s="38">
        <f t="shared" si="66"/>
        <v>0</v>
      </c>
      <c r="I120" s="38">
        <f t="shared" si="66"/>
        <v>0</v>
      </c>
      <c r="J120" s="38">
        <f t="shared" si="66"/>
        <v>0</v>
      </c>
      <c r="K120" s="38">
        <f t="shared" si="66"/>
        <v>0</v>
      </c>
      <c r="L120" s="38">
        <f t="shared" si="66"/>
        <v>1</v>
      </c>
      <c r="M120" s="38">
        <f t="shared" si="66"/>
        <v>0</v>
      </c>
      <c r="N120" s="38">
        <f t="shared" si="66"/>
        <v>0</v>
      </c>
      <c r="O120" s="38">
        <f t="shared" si="66"/>
        <v>0</v>
      </c>
      <c r="P120" s="38">
        <f t="shared" si="66"/>
        <v>0</v>
      </c>
      <c r="Q120" s="38">
        <f t="shared" si="66"/>
        <v>0</v>
      </c>
      <c r="R120" s="38">
        <f t="shared" si="66"/>
        <v>0</v>
      </c>
      <c r="S120" s="38">
        <f t="shared" si="66"/>
        <v>0</v>
      </c>
      <c r="T120" s="38">
        <f t="shared" si="66"/>
        <v>0</v>
      </c>
      <c r="U120" s="38">
        <f t="shared" si="66"/>
        <v>0</v>
      </c>
      <c r="V120" s="38">
        <f t="shared" si="66"/>
        <v>0</v>
      </c>
      <c r="W120" s="38">
        <f t="shared" si="66"/>
        <v>0</v>
      </c>
      <c r="X120" s="38">
        <f t="shared" si="66"/>
        <v>0</v>
      </c>
      <c r="Y120" s="38">
        <f t="shared" si="66"/>
        <v>0</v>
      </c>
      <c r="Z120" s="38">
        <f t="shared" si="66"/>
        <v>0</v>
      </c>
      <c r="AA120" s="38">
        <f t="shared" si="66"/>
        <v>0</v>
      </c>
      <c r="AB120" s="38">
        <f t="shared" si="66"/>
        <v>0</v>
      </c>
      <c r="AC120" s="38">
        <f t="shared" si="66"/>
        <v>0</v>
      </c>
      <c r="AD120" s="38">
        <f t="shared" si="66"/>
        <v>0</v>
      </c>
      <c r="AE120" s="38">
        <f t="shared" si="66"/>
        <v>0</v>
      </c>
      <c r="AF120" s="38">
        <f t="shared" si="66"/>
        <v>0</v>
      </c>
      <c r="AG120" s="38">
        <f t="shared" si="66"/>
        <v>0</v>
      </c>
      <c r="AH120" s="39" t="s">
        <v>24</v>
      </c>
      <c r="AI120" s="40">
        <f t="shared" si="64"/>
        <v>1</v>
      </c>
      <c r="AJ120" s="30"/>
    </row>
    <row r="121" spans="2:38" hidden="1" x14ac:dyDescent="0.4">
      <c r="B121" s="37" t="s">
        <v>28</v>
      </c>
      <c r="C121" s="41">
        <f>IF(AND(DAY(C110)&gt;=8,DAY(C110)&lt;=14,C111="土",OR(C116="休",C116="雨")),1,0)</f>
        <v>0</v>
      </c>
      <c r="D121" s="41">
        <f>IF(AND(DAY(D110)&gt;=8,DAY(D110)&lt;=14,D111="土",OR(D116="休",D116="雨")),1,0)</f>
        <v>0</v>
      </c>
      <c r="E121" s="41">
        <f t="shared" ref="E121:AG121" si="67">IF(AND(DAY(E110)&gt;=8,DAY(E110)&lt;=14,E111="土",OR(E116="休",E116="雨")),1,0)</f>
        <v>0</v>
      </c>
      <c r="F121" s="41">
        <f t="shared" si="67"/>
        <v>0</v>
      </c>
      <c r="G121" s="41">
        <f t="shared" si="67"/>
        <v>0</v>
      </c>
      <c r="H121" s="41">
        <f t="shared" si="67"/>
        <v>0</v>
      </c>
      <c r="I121" s="41">
        <f t="shared" si="67"/>
        <v>0</v>
      </c>
      <c r="J121" s="41">
        <f t="shared" si="67"/>
        <v>0</v>
      </c>
      <c r="K121" s="41">
        <f t="shared" si="67"/>
        <v>0</v>
      </c>
      <c r="L121" s="41">
        <f t="shared" si="67"/>
        <v>0</v>
      </c>
      <c r="M121" s="41">
        <f t="shared" si="67"/>
        <v>0</v>
      </c>
      <c r="N121" s="41">
        <f t="shared" si="67"/>
        <v>0</v>
      </c>
      <c r="O121" s="41">
        <f t="shared" si="67"/>
        <v>0</v>
      </c>
      <c r="P121" s="41">
        <f t="shared" si="67"/>
        <v>0</v>
      </c>
      <c r="Q121" s="41">
        <f t="shared" si="67"/>
        <v>0</v>
      </c>
      <c r="R121" s="41">
        <f t="shared" si="67"/>
        <v>0</v>
      </c>
      <c r="S121" s="41">
        <f t="shared" si="67"/>
        <v>0</v>
      </c>
      <c r="T121" s="41">
        <f t="shared" si="67"/>
        <v>0</v>
      </c>
      <c r="U121" s="41">
        <f t="shared" si="67"/>
        <v>0</v>
      </c>
      <c r="V121" s="41">
        <f t="shared" si="67"/>
        <v>0</v>
      </c>
      <c r="W121" s="41">
        <f t="shared" si="67"/>
        <v>0</v>
      </c>
      <c r="X121" s="41">
        <f t="shared" si="67"/>
        <v>0</v>
      </c>
      <c r="Y121" s="41">
        <f t="shared" si="67"/>
        <v>0</v>
      </c>
      <c r="Z121" s="41">
        <f t="shared" si="67"/>
        <v>0</v>
      </c>
      <c r="AA121" s="41">
        <f t="shared" si="67"/>
        <v>0</v>
      </c>
      <c r="AB121" s="41">
        <f t="shared" si="67"/>
        <v>0</v>
      </c>
      <c r="AC121" s="41">
        <f t="shared" si="67"/>
        <v>0</v>
      </c>
      <c r="AD121" s="41">
        <f t="shared" si="67"/>
        <v>0</v>
      </c>
      <c r="AE121" s="41">
        <f t="shared" si="67"/>
        <v>0</v>
      </c>
      <c r="AF121" s="41">
        <f t="shared" si="67"/>
        <v>0</v>
      </c>
      <c r="AG121" s="41">
        <f t="shared" si="67"/>
        <v>0</v>
      </c>
      <c r="AH121" s="39" t="s">
        <v>26</v>
      </c>
      <c r="AI121" s="40">
        <f t="shared" si="64"/>
        <v>0</v>
      </c>
      <c r="AJ121" s="30"/>
    </row>
    <row r="122" spans="2:38" hidden="1" x14ac:dyDescent="0.4">
      <c r="B122" s="37" t="s">
        <v>29</v>
      </c>
      <c r="C122" s="38">
        <f>IF(AND(DAY(C110)&gt;=22,DAY(C110)&lt;=28,C111="日"),1,0)</f>
        <v>0</v>
      </c>
      <c r="D122" s="38">
        <f t="shared" ref="D122:AG122" si="68">IF(AND(DAY(D110)&gt;=22,DAY(D110)&lt;=28,D111="日"),1,0)</f>
        <v>0</v>
      </c>
      <c r="E122" s="38">
        <f t="shared" si="68"/>
        <v>0</v>
      </c>
      <c r="F122" s="38">
        <f t="shared" si="68"/>
        <v>0</v>
      </c>
      <c r="G122" s="38">
        <f t="shared" si="68"/>
        <v>0</v>
      </c>
      <c r="H122" s="38">
        <f t="shared" si="68"/>
        <v>0</v>
      </c>
      <c r="I122" s="38">
        <f t="shared" si="68"/>
        <v>0</v>
      </c>
      <c r="J122" s="38">
        <f t="shared" si="68"/>
        <v>0</v>
      </c>
      <c r="K122" s="38">
        <f t="shared" si="68"/>
        <v>0</v>
      </c>
      <c r="L122" s="38">
        <f t="shared" si="68"/>
        <v>0</v>
      </c>
      <c r="M122" s="38">
        <f t="shared" si="68"/>
        <v>0</v>
      </c>
      <c r="N122" s="38">
        <f t="shared" si="68"/>
        <v>0</v>
      </c>
      <c r="O122" s="38">
        <f t="shared" si="68"/>
        <v>0</v>
      </c>
      <c r="P122" s="38">
        <f t="shared" si="68"/>
        <v>0</v>
      </c>
      <c r="Q122" s="38">
        <f t="shared" si="68"/>
        <v>0</v>
      </c>
      <c r="R122" s="38">
        <f t="shared" si="68"/>
        <v>0</v>
      </c>
      <c r="S122" s="38">
        <f t="shared" si="68"/>
        <v>0</v>
      </c>
      <c r="T122" s="38">
        <f t="shared" si="68"/>
        <v>0</v>
      </c>
      <c r="U122" s="38">
        <f t="shared" si="68"/>
        <v>0</v>
      </c>
      <c r="V122" s="38">
        <f t="shared" si="68"/>
        <v>0</v>
      </c>
      <c r="W122" s="38">
        <f t="shared" si="68"/>
        <v>0</v>
      </c>
      <c r="X122" s="38">
        <f t="shared" si="68"/>
        <v>0</v>
      </c>
      <c r="Y122" s="38">
        <f t="shared" si="68"/>
        <v>0</v>
      </c>
      <c r="Z122" s="38">
        <f t="shared" si="68"/>
        <v>0</v>
      </c>
      <c r="AA122" s="38">
        <f t="shared" si="68"/>
        <v>1</v>
      </c>
      <c r="AB122" s="38">
        <f t="shared" si="68"/>
        <v>0</v>
      </c>
      <c r="AC122" s="38">
        <f t="shared" si="68"/>
        <v>0</v>
      </c>
      <c r="AD122" s="38">
        <f t="shared" si="68"/>
        <v>0</v>
      </c>
      <c r="AE122" s="38">
        <f t="shared" si="68"/>
        <v>0</v>
      </c>
      <c r="AF122" s="38">
        <f t="shared" si="68"/>
        <v>0</v>
      </c>
      <c r="AG122" s="38">
        <f t="shared" si="68"/>
        <v>0</v>
      </c>
      <c r="AH122" s="39" t="s">
        <v>24</v>
      </c>
      <c r="AI122" s="40">
        <f t="shared" si="64"/>
        <v>1</v>
      </c>
      <c r="AJ122" s="30"/>
    </row>
    <row r="123" spans="2:38" hidden="1" x14ac:dyDescent="0.4">
      <c r="B123" s="37" t="s">
        <v>30</v>
      </c>
      <c r="C123" s="41">
        <f>IF(AND(DAY(C110)&gt;=22,DAY(C110)&lt;=28,C111="日",OR(C116="休",C116="雨")),1,0)</f>
        <v>0</v>
      </c>
      <c r="D123" s="41">
        <f t="shared" ref="D123:AG123" si="69">IF(AND(DAY(D110)&gt;=22,DAY(D110)&lt;=28,D111="日",OR(D116="休",D116="雨")),1,0)</f>
        <v>0</v>
      </c>
      <c r="E123" s="41">
        <f t="shared" si="69"/>
        <v>0</v>
      </c>
      <c r="F123" s="41">
        <f t="shared" si="69"/>
        <v>0</v>
      </c>
      <c r="G123" s="41">
        <f t="shared" si="69"/>
        <v>0</v>
      </c>
      <c r="H123" s="41">
        <f t="shared" si="69"/>
        <v>0</v>
      </c>
      <c r="I123" s="41">
        <f t="shared" si="69"/>
        <v>0</v>
      </c>
      <c r="J123" s="41">
        <f t="shared" si="69"/>
        <v>0</v>
      </c>
      <c r="K123" s="41">
        <f t="shared" si="69"/>
        <v>0</v>
      </c>
      <c r="L123" s="41">
        <f t="shared" si="69"/>
        <v>0</v>
      </c>
      <c r="M123" s="41">
        <f t="shared" si="69"/>
        <v>0</v>
      </c>
      <c r="N123" s="41">
        <f t="shared" si="69"/>
        <v>0</v>
      </c>
      <c r="O123" s="41">
        <f t="shared" si="69"/>
        <v>0</v>
      </c>
      <c r="P123" s="41">
        <f t="shared" si="69"/>
        <v>0</v>
      </c>
      <c r="Q123" s="41">
        <f t="shared" si="69"/>
        <v>0</v>
      </c>
      <c r="R123" s="41">
        <f t="shared" si="69"/>
        <v>0</v>
      </c>
      <c r="S123" s="41">
        <f t="shared" si="69"/>
        <v>0</v>
      </c>
      <c r="T123" s="41">
        <f t="shared" si="69"/>
        <v>0</v>
      </c>
      <c r="U123" s="41">
        <f t="shared" si="69"/>
        <v>0</v>
      </c>
      <c r="V123" s="41">
        <f t="shared" si="69"/>
        <v>0</v>
      </c>
      <c r="W123" s="41">
        <f t="shared" si="69"/>
        <v>0</v>
      </c>
      <c r="X123" s="41">
        <f t="shared" si="69"/>
        <v>0</v>
      </c>
      <c r="Y123" s="41">
        <f t="shared" si="69"/>
        <v>0</v>
      </c>
      <c r="Z123" s="41">
        <f t="shared" si="69"/>
        <v>0</v>
      </c>
      <c r="AA123" s="41">
        <f t="shared" si="69"/>
        <v>0</v>
      </c>
      <c r="AB123" s="41">
        <f t="shared" si="69"/>
        <v>0</v>
      </c>
      <c r="AC123" s="41">
        <f t="shared" si="69"/>
        <v>0</v>
      </c>
      <c r="AD123" s="41">
        <f t="shared" si="69"/>
        <v>0</v>
      </c>
      <c r="AE123" s="41">
        <f t="shared" si="69"/>
        <v>0</v>
      </c>
      <c r="AF123" s="41">
        <f t="shared" si="69"/>
        <v>0</v>
      </c>
      <c r="AG123" s="41">
        <f t="shared" si="69"/>
        <v>0</v>
      </c>
      <c r="AH123" s="39" t="s">
        <v>26</v>
      </c>
      <c r="AI123" s="40">
        <f t="shared" si="64"/>
        <v>0</v>
      </c>
      <c r="AJ123" s="30"/>
    </row>
    <row r="124" spans="2:38" hidden="1" x14ac:dyDescent="0.4">
      <c r="B124" s="37" t="s">
        <v>31</v>
      </c>
      <c r="C124" s="38">
        <f>IF(AND(DAY(C110)&gt;=8,DAY(C110)&lt;=14,C111="日"),1,0)</f>
        <v>0</v>
      </c>
      <c r="D124" s="38">
        <f t="shared" ref="D124:AG124" si="70">IF(AND(DAY(D110)&gt;=8,DAY(D110)&lt;=14,D111="日"),1,0)</f>
        <v>0</v>
      </c>
      <c r="E124" s="38">
        <f t="shared" si="70"/>
        <v>0</v>
      </c>
      <c r="F124" s="38">
        <f t="shared" si="70"/>
        <v>0</v>
      </c>
      <c r="G124" s="38">
        <f t="shared" si="70"/>
        <v>0</v>
      </c>
      <c r="H124" s="38">
        <f t="shared" si="70"/>
        <v>0</v>
      </c>
      <c r="I124" s="38">
        <f t="shared" si="70"/>
        <v>0</v>
      </c>
      <c r="J124" s="38">
        <f t="shared" si="70"/>
        <v>0</v>
      </c>
      <c r="K124" s="38">
        <f t="shared" si="70"/>
        <v>0</v>
      </c>
      <c r="L124" s="38">
        <f t="shared" si="70"/>
        <v>0</v>
      </c>
      <c r="M124" s="38">
        <f t="shared" si="70"/>
        <v>1</v>
      </c>
      <c r="N124" s="38">
        <f t="shared" si="70"/>
        <v>0</v>
      </c>
      <c r="O124" s="38">
        <f t="shared" si="70"/>
        <v>0</v>
      </c>
      <c r="P124" s="38">
        <f t="shared" si="70"/>
        <v>0</v>
      </c>
      <c r="Q124" s="38">
        <f t="shared" si="70"/>
        <v>0</v>
      </c>
      <c r="R124" s="38">
        <f t="shared" si="70"/>
        <v>0</v>
      </c>
      <c r="S124" s="38">
        <f t="shared" si="70"/>
        <v>0</v>
      </c>
      <c r="T124" s="38">
        <f t="shared" si="70"/>
        <v>0</v>
      </c>
      <c r="U124" s="38">
        <f t="shared" si="70"/>
        <v>0</v>
      </c>
      <c r="V124" s="38">
        <f t="shared" si="70"/>
        <v>0</v>
      </c>
      <c r="W124" s="38">
        <f t="shared" si="70"/>
        <v>0</v>
      </c>
      <c r="X124" s="38">
        <f t="shared" si="70"/>
        <v>0</v>
      </c>
      <c r="Y124" s="38">
        <f t="shared" si="70"/>
        <v>0</v>
      </c>
      <c r="Z124" s="38">
        <f t="shared" si="70"/>
        <v>0</v>
      </c>
      <c r="AA124" s="38">
        <f t="shared" si="70"/>
        <v>0</v>
      </c>
      <c r="AB124" s="38">
        <f t="shared" si="70"/>
        <v>0</v>
      </c>
      <c r="AC124" s="38">
        <f t="shared" si="70"/>
        <v>0</v>
      </c>
      <c r="AD124" s="38">
        <f t="shared" si="70"/>
        <v>0</v>
      </c>
      <c r="AE124" s="38">
        <f t="shared" si="70"/>
        <v>0</v>
      </c>
      <c r="AF124" s="38">
        <f t="shared" si="70"/>
        <v>0</v>
      </c>
      <c r="AG124" s="38">
        <f t="shared" si="70"/>
        <v>0</v>
      </c>
      <c r="AH124" s="39" t="s">
        <v>24</v>
      </c>
      <c r="AI124" s="40">
        <f t="shared" si="64"/>
        <v>1</v>
      </c>
      <c r="AJ124" s="30"/>
    </row>
    <row r="125" spans="2:38" hidden="1" x14ac:dyDescent="0.4">
      <c r="B125" s="37" t="s">
        <v>32</v>
      </c>
      <c r="C125" s="41">
        <f>IF(AND(DAY(C110)&gt;=8,DAY(C110)&lt;=14,C111="日",OR(C116="休",C116="雨")),1,0)</f>
        <v>0</v>
      </c>
      <c r="D125" s="41">
        <f t="shared" ref="D125:AG125" si="71">IF(AND(DAY(D110)&gt;=8,DAY(D110)&lt;=14,D111="日",OR(D116="休",D116="雨")),1,0)</f>
        <v>0</v>
      </c>
      <c r="E125" s="41">
        <f t="shared" si="71"/>
        <v>0</v>
      </c>
      <c r="F125" s="41">
        <f t="shared" si="71"/>
        <v>0</v>
      </c>
      <c r="G125" s="41">
        <f t="shared" si="71"/>
        <v>0</v>
      </c>
      <c r="H125" s="41">
        <f t="shared" si="71"/>
        <v>0</v>
      </c>
      <c r="I125" s="41">
        <f t="shared" si="71"/>
        <v>0</v>
      </c>
      <c r="J125" s="41">
        <f t="shared" si="71"/>
        <v>0</v>
      </c>
      <c r="K125" s="41">
        <f t="shared" si="71"/>
        <v>0</v>
      </c>
      <c r="L125" s="41">
        <f t="shared" si="71"/>
        <v>0</v>
      </c>
      <c r="M125" s="41">
        <f t="shared" si="71"/>
        <v>0</v>
      </c>
      <c r="N125" s="41">
        <f t="shared" si="71"/>
        <v>0</v>
      </c>
      <c r="O125" s="41">
        <f t="shared" si="71"/>
        <v>0</v>
      </c>
      <c r="P125" s="41">
        <f t="shared" si="71"/>
        <v>0</v>
      </c>
      <c r="Q125" s="41">
        <f t="shared" si="71"/>
        <v>0</v>
      </c>
      <c r="R125" s="41">
        <f t="shared" si="71"/>
        <v>0</v>
      </c>
      <c r="S125" s="41">
        <f t="shared" si="71"/>
        <v>0</v>
      </c>
      <c r="T125" s="41">
        <f t="shared" si="71"/>
        <v>0</v>
      </c>
      <c r="U125" s="41">
        <f t="shared" si="71"/>
        <v>0</v>
      </c>
      <c r="V125" s="41">
        <f t="shared" si="71"/>
        <v>0</v>
      </c>
      <c r="W125" s="41">
        <f t="shared" si="71"/>
        <v>0</v>
      </c>
      <c r="X125" s="41">
        <f t="shared" si="71"/>
        <v>0</v>
      </c>
      <c r="Y125" s="41">
        <f t="shared" si="71"/>
        <v>0</v>
      </c>
      <c r="Z125" s="41">
        <f t="shared" si="71"/>
        <v>0</v>
      </c>
      <c r="AA125" s="41">
        <f t="shared" si="71"/>
        <v>0</v>
      </c>
      <c r="AB125" s="41">
        <f t="shared" si="71"/>
        <v>0</v>
      </c>
      <c r="AC125" s="41">
        <f t="shared" si="71"/>
        <v>0</v>
      </c>
      <c r="AD125" s="41">
        <f t="shared" si="71"/>
        <v>0</v>
      </c>
      <c r="AE125" s="41">
        <f t="shared" si="71"/>
        <v>0</v>
      </c>
      <c r="AF125" s="41">
        <f t="shared" si="71"/>
        <v>0</v>
      </c>
      <c r="AG125" s="41">
        <f t="shared" si="71"/>
        <v>0</v>
      </c>
      <c r="AH125" s="39" t="s">
        <v>26</v>
      </c>
      <c r="AI125" s="40">
        <f t="shared" si="64"/>
        <v>0</v>
      </c>
      <c r="AJ125" s="30"/>
    </row>
    <row r="126" spans="2:38" ht="18" customHeight="1" x14ac:dyDescent="0.4"/>
    <row r="127" spans="2:38" hidden="1" x14ac:dyDescent="0.4">
      <c r="C127" s="37">
        <f>YEAR(C130)</f>
        <v>2026</v>
      </c>
      <c r="D127" s="37">
        <f>MONTH(C130)</f>
        <v>11</v>
      </c>
    </row>
    <row r="128" spans="2:38" x14ac:dyDescent="0.4">
      <c r="B128" s="5" t="s">
        <v>13</v>
      </c>
      <c r="C128" s="145">
        <f>C130</f>
        <v>46327</v>
      </c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10"/>
    </row>
    <row r="129" spans="2:38" hidden="1" x14ac:dyDescent="0.4">
      <c r="B129" s="43"/>
      <c r="C129" s="25">
        <f>DATE($C127,$D127,1)</f>
        <v>46327</v>
      </c>
      <c r="D129" s="25">
        <f t="shared" ref="D129:AG129" si="72">C129+1</f>
        <v>46328</v>
      </c>
      <c r="E129" s="25">
        <f t="shared" si="72"/>
        <v>46329</v>
      </c>
      <c r="F129" s="25">
        <f t="shared" si="72"/>
        <v>46330</v>
      </c>
      <c r="G129" s="25">
        <f t="shared" si="72"/>
        <v>46331</v>
      </c>
      <c r="H129" s="25">
        <f t="shared" si="72"/>
        <v>46332</v>
      </c>
      <c r="I129" s="25">
        <f t="shared" si="72"/>
        <v>46333</v>
      </c>
      <c r="J129" s="25">
        <f t="shared" si="72"/>
        <v>46334</v>
      </c>
      <c r="K129" s="25">
        <f t="shared" si="72"/>
        <v>46335</v>
      </c>
      <c r="L129" s="25">
        <f t="shared" si="72"/>
        <v>46336</v>
      </c>
      <c r="M129" s="25">
        <f t="shared" si="72"/>
        <v>46337</v>
      </c>
      <c r="N129" s="25">
        <f t="shared" si="72"/>
        <v>46338</v>
      </c>
      <c r="O129" s="25">
        <f t="shared" si="72"/>
        <v>46339</v>
      </c>
      <c r="P129" s="25">
        <f t="shared" si="72"/>
        <v>46340</v>
      </c>
      <c r="Q129" s="25">
        <f t="shared" si="72"/>
        <v>46341</v>
      </c>
      <c r="R129" s="25">
        <f t="shared" si="72"/>
        <v>46342</v>
      </c>
      <c r="S129" s="25">
        <f t="shared" si="72"/>
        <v>46343</v>
      </c>
      <c r="T129" s="25">
        <f t="shared" si="72"/>
        <v>46344</v>
      </c>
      <c r="U129" s="25">
        <f t="shared" si="72"/>
        <v>46345</v>
      </c>
      <c r="V129" s="25">
        <f t="shared" si="72"/>
        <v>46346</v>
      </c>
      <c r="W129" s="25">
        <f t="shared" si="72"/>
        <v>46347</v>
      </c>
      <c r="X129" s="25">
        <f t="shared" si="72"/>
        <v>46348</v>
      </c>
      <c r="Y129" s="25">
        <f t="shared" si="72"/>
        <v>46349</v>
      </c>
      <c r="Z129" s="25">
        <f t="shared" si="72"/>
        <v>46350</v>
      </c>
      <c r="AA129" s="25">
        <f t="shared" si="72"/>
        <v>46351</v>
      </c>
      <c r="AB129" s="25">
        <f t="shared" si="72"/>
        <v>46352</v>
      </c>
      <c r="AC129" s="25">
        <f t="shared" si="72"/>
        <v>46353</v>
      </c>
      <c r="AD129" s="25">
        <f t="shared" si="72"/>
        <v>46354</v>
      </c>
      <c r="AE129" s="25">
        <f t="shared" si="72"/>
        <v>46355</v>
      </c>
      <c r="AF129" s="25">
        <f t="shared" si="72"/>
        <v>46356</v>
      </c>
      <c r="AG129" s="25">
        <f t="shared" si="72"/>
        <v>46357</v>
      </c>
      <c r="AH129" s="44"/>
      <c r="AI129" s="45"/>
    </row>
    <row r="130" spans="2:38" x14ac:dyDescent="0.4">
      <c r="B130" s="46" t="s">
        <v>14</v>
      </c>
      <c r="C130" s="47">
        <f>IF(EDATE(C109,1)&gt;$G$5,"",EDATE(C109,1))</f>
        <v>46327</v>
      </c>
      <c r="D130" s="25">
        <f t="shared" ref="D130:AG130" si="73">IF(D129&gt;$G$5,"",IF(C130=EOMONTH(DATE($C127,$D127,1),0),"",IF(C130="","",C130+1)))</f>
        <v>46328</v>
      </c>
      <c r="E130" s="25">
        <f t="shared" si="73"/>
        <v>46329</v>
      </c>
      <c r="F130" s="25">
        <f t="shared" si="73"/>
        <v>46330</v>
      </c>
      <c r="G130" s="25">
        <f t="shared" si="73"/>
        <v>46331</v>
      </c>
      <c r="H130" s="25">
        <f t="shared" si="73"/>
        <v>46332</v>
      </c>
      <c r="I130" s="25">
        <f t="shared" si="73"/>
        <v>46333</v>
      </c>
      <c r="J130" s="25">
        <f t="shared" si="73"/>
        <v>46334</v>
      </c>
      <c r="K130" s="25">
        <f t="shared" si="73"/>
        <v>46335</v>
      </c>
      <c r="L130" s="25">
        <f t="shared" si="73"/>
        <v>46336</v>
      </c>
      <c r="M130" s="25">
        <f t="shared" si="73"/>
        <v>46337</v>
      </c>
      <c r="N130" s="25">
        <f t="shared" si="73"/>
        <v>46338</v>
      </c>
      <c r="O130" s="25">
        <f t="shared" si="73"/>
        <v>46339</v>
      </c>
      <c r="P130" s="25">
        <f t="shared" si="73"/>
        <v>46340</v>
      </c>
      <c r="Q130" s="25">
        <f t="shared" si="73"/>
        <v>46341</v>
      </c>
      <c r="R130" s="25">
        <f t="shared" si="73"/>
        <v>46342</v>
      </c>
      <c r="S130" s="25">
        <f t="shared" si="73"/>
        <v>46343</v>
      </c>
      <c r="T130" s="25">
        <f t="shared" si="73"/>
        <v>46344</v>
      </c>
      <c r="U130" s="25">
        <f t="shared" si="73"/>
        <v>46345</v>
      </c>
      <c r="V130" s="25">
        <f t="shared" si="73"/>
        <v>46346</v>
      </c>
      <c r="W130" s="25">
        <f t="shared" si="73"/>
        <v>46347</v>
      </c>
      <c r="X130" s="25">
        <f t="shared" si="73"/>
        <v>46348</v>
      </c>
      <c r="Y130" s="25">
        <f t="shared" si="73"/>
        <v>46349</v>
      </c>
      <c r="Z130" s="25">
        <f t="shared" si="73"/>
        <v>46350</v>
      </c>
      <c r="AA130" s="25">
        <f t="shared" si="73"/>
        <v>46351</v>
      </c>
      <c r="AB130" s="25">
        <f t="shared" si="73"/>
        <v>46352</v>
      </c>
      <c r="AC130" s="25">
        <f t="shared" si="73"/>
        <v>46353</v>
      </c>
      <c r="AD130" s="25">
        <f t="shared" si="73"/>
        <v>46354</v>
      </c>
      <c r="AE130" s="25">
        <f t="shared" si="73"/>
        <v>46355</v>
      </c>
      <c r="AF130" s="25">
        <f t="shared" si="73"/>
        <v>46356</v>
      </c>
      <c r="AG130" s="25" t="str">
        <f t="shared" si="73"/>
        <v/>
      </c>
      <c r="AH130" s="26" t="s">
        <v>15</v>
      </c>
      <c r="AI130" s="27">
        <f>+COUNTIFS(C131:AG131,"土",C132:AG132,"")+COUNTIFS(C131:AG131,"日",C132:AG132,"")</f>
        <v>9</v>
      </c>
    </row>
    <row r="131" spans="2:38" x14ac:dyDescent="0.4">
      <c r="B131" s="19" t="s">
        <v>16</v>
      </c>
      <c r="C131" s="7" t="str">
        <f>IFERROR(TEXT(WEEKDAY(+C130),"aaa"),"")</f>
        <v>日</v>
      </c>
      <c r="D131" s="7" t="str">
        <f t="shared" ref="D131:AG131" si="74">IFERROR(TEXT(WEEKDAY(+D130),"aaa"),"")</f>
        <v>月</v>
      </c>
      <c r="E131" s="7" t="str">
        <f t="shared" si="74"/>
        <v>火</v>
      </c>
      <c r="F131" s="7" t="str">
        <f t="shared" si="74"/>
        <v>水</v>
      </c>
      <c r="G131" s="7" t="str">
        <f t="shared" si="74"/>
        <v>木</v>
      </c>
      <c r="H131" s="7" t="str">
        <f t="shared" si="74"/>
        <v>金</v>
      </c>
      <c r="I131" s="7" t="str">
        <f t="shared" si="74"/>
        <v>土</v>
      </c>
      <c r="J131" s="7" t="str">
        <f t="shared" si="74"/>
        <v>日</v>
      </c>
      <c r="K131" s="7" t="str">
        <f t="shared" si="74"/>
        <v>月</v>
      </c>
      <c r="L131" s="7" t="str">
        <f t="shared" si="74"/>
        <v>火</v>
      </c>
      <c r="M131" s="7" t="str">
        <f t="shared" si="74"/>
        <v>水</v>
      </c>
      <c r="N131" s="7" t="str">
        <f t="shared" si="74"/>
        <v>木</v>
      </c>
      <c r="O131" s="7" t="str">
        <f t="shared" si="74"/>
        <v>金</v>
      </c>
      <c r="P131" s="7" t="str">
        <f t="shared" si="74"/>
        <v>土</v>
      </c>
      <c r="Q131" s="7" t="str">
        <f t="shared" si="74"/>
        <v>日</v>
      </c>
      <c r="R131" s="7" t="str">
        <f t="shared" si="74"/>
        <v>月</v>
      </c>
      <c r="S131" s="7" t="str">
        <f t="shared" si="74"/>
        <v>火</v>
      </c>
      <c r="T131" s="7" t="str">
        <f t="shared" si="74"/>
        <v>水</v>
      </c>
      <c r="U131" s="7" t="str">
        <f t="shared" si="74"/>
        <v>木</v>
      </c>
      <c r="V131" s="7" t="str">
        <f t="shared" si="74"/>
        <v>金</v>
      </c>
      <c r="W131" s="7" t="str">
        <f t="shared" si="74"/>
        <v>土</v>
      </c>
      <c r="X131" s="7" t="str">
        <f t="shared" si="74"/>
        <v>日</v>
      </c>
      <c r="Y131" s="7" t="str">
        <f t="shared" si="74"/>
        <v>月</v>
      </c>
      <c r="Z131" s="7" t="str">
        <f t="shared" si="74"/>
        <v>火</v>
      </c>
      <c r="AA131" s="7" t="str">
        <f t="shared" si="74"/>
        <v>水</v>
      </c>
      <c r="AB131" s="7" t="str">
        <f t="shared" si="74"/>
        <v>木</v>
      </c>
      <c r="AC131" s="7" t="str">
        <f t="shared" si="74"/>
        <v>金</v>
      </c>
      <c r="AD131" s="7" t="str">
        <f t="shared" si="74"/>
        <v>土</v>
      </c>
      <c r="AE131" s="7" t="str">
        <f t="shared" si="74"/>
        <v>日</v>
      </c>
      <c r="AF131" s="7" t="str">
        <f t="shared" si="74"/>
        <v>月</v>
      </c>
      <c r="AG131" s="7" t="str">
        <f t="shared" si="74"/>
        <v/>
      </c>
      <c r="AH131" s="26" t="s">
        <v>17</v>
      </c>
      <c r="AI131" s="27">
        <f>+COUNTIF(C132:AG132,"夏休")+COUNTIF(C132:AG132,"冬休")+COUNTIF(C132:AG132,"中止")</f>
        <v>0</v>
      </c>
    </row>
    <row r="132" spans="2:38" ht="13.5" customHeight="1" x14ac:dyDescent="0.4">
      <c r="B132" s="111" t="s">
        <v>18</v>
      </c>
      <c r="C132" s="113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36"/>
      <c r="AH132" s="28" t="s">
        <v>0</v>
      </c>
      <c r="AI132" s="29">
        <f>COUNT(C130:AG130)-AI131</f>
        <v>30</v>
      </c>
    </row>
    <row r="133" spans="2:38" ht="13.5" customHeight="1" x14ac:dyDescent="0.4">
      <c r="B133" s="112"/>
      <c r="C133" s="113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36"/>
      <c r="AH133" s="28" t="s">
        <v>19</v>
      </c>
      <c r="AI133" s="29">
        <f>+COUNTIF(C134:AG135,"休")</f>
        <v>0</v>
      </c>
      <c r="AJ133" s="30" t="str">
        <f>IF(AI134&gt;0.285,"",IF(AI133&lt;AI130,"←計画日数が足りません",""))</f>
        <v>←計画日数が足りません</v>
      </c>
    </row>
    <row r="134" spans="2:38" ht="13.5" customHeight="1" x14ac:dyDescent="0.4">
      <c r="B134" s="137" t="s">
        <v>5</v>
      </c>
      <c r="C134" s="138"/>
      <c r="D134" s="135"/>
      <c r="E134" s="135"/>
      <c r="F134" s="135"/>
      <c r="G134" s="139"/>
      <c r="H134" s="135"/>
      <c r="I134" s="135"/>
      <c r="J134" s="135"/>
      <c r="K134" s="135"/>
      <c r="L134" s="135"/>
      <c r="M134" s="135"/>
      <c r="N134" s="139"/>
      <c r="O134" s="135"/>
      <c r="P134" s="135"/>
      <c r="Q134" s="135"/>
      <c r="R134" s="135"/>
      <c r="S134" s="135"/>
      <c r="T134" s="135"/>
      <c r="U134" s="139"/>
      <c r="V134" s="135"/>
      <c r="W134" s="135"/>
      <c r="X134" s="135"/>
      <c r="Y134" s="135"/>
      <c r="Z134" s="135"/>
      <c r="AA134" s="135"/>
      <c r="AB134" s="139"/>
      <c r="AC134" s="135"/>
      <c r="AD134" s="135"/>
      <c r="AE134" s="135"/>
      <c r="AF134" s="135"/>
      <c r="AG134" s="153"/>
      <c r="AH134" s="28" t="s">
        <v>20</v>
      </c>
      <c r="AI134" s="31">
        <f>+AI133/AI132</f>
        <v>0</v>
      </c>
    </row>
    <row r="135" spans="2:38" x14ac:dyDescent="0.4">
      <c r="B135" s="137"/>
      <c r="C135" s="138"/>
      <c r="D135" s="135"/>
      <c r="E135" s="135"/>
      <c r="F135" s="135"/>
      <c r="G135" s="139"/>
      <c r="H135" s="135"/>
      <c r="I135" s="135"/>
      <c r="J135" s="135"/>
      <c r="K135" s="135"/>
      <c r="L135" s="135"/>
      <c r="M135" s="135"/>
      <c r="N135" s="139"/>
      <c r="O135" s="135"/>
      <c r="P135" s="135"/>
      <c r="Q135" s="135"/>
      <c r="R135" s="135"/>
      <c r="S135" s="135"/>
      <c r="T135" s="135"/>
      <c r="U135" s="139"/>
      <c r="V135" s="135"/>
      <c r="W135" s="135"/>
      <c r="X135" s="135"/>
      <c r="Y135" s="135"/>
      <c r="Z135" s="135"/>
      <c r="AA135" s="135"/>
      <c r="AB135" s="139"/>
      <c r="AC135" s="135"/>
      <c r="AD135" s="135"/>
      <c r="AE135" s="135"/>
      <c r="AF135" s="135"/>
      <c r="AG135" s="153"/>
      <c r="AH135" s="28" t="s">
        <v>1</v>
      </c>
      <c r="AI135" s="29">
        <f>+COUNTA(C136:AG137)</f>
        <v>0</v>
      </c>
    </row>
    <row r="136" spans="2:38" x14ac:dyDescent="0.4">
      <c r="B136" s="141" t="s">
        <v>8</v>
      </c>
      <c r="C136" s="143"/>
      <c r="D136" s="139"/>
      <c r="E136" s="139"/>
      <c r="F136" s="139"/>
      <c r="G136" s="147"/>
      <c r="H136" s="139"/>
      <c r="I136" s="139"/>
      <c r="J136" s="139"/>
      <c r="K136" s="139"/>
      <c r="L136" s="139"/>
      <c r="M136" s="139"/>
      <c r="N136" s="147"/>
      <c r="O136" s="139"/>
      <c r="P136" s="139"/>
      <c r="Q136" s="139"/>
      <c r="R136" s="139"/>
      <c r="S136" s="139"/>
      <c r="T136" s="139"/>
      <c r="U136" s="147"/>
      <c r="V136" s="139"/>
      <c r="W136" s="139"/>
      <c r="X136" s="139"/>
      <c r="Y136" s="139"/>
      <c r="Z136" s="139"/>
      <c r="AA136" s="139"/>
      <c r="AB136" s="147"/>
      <c r="AC136" s="139"/>
      <c r="AD136" s="139"/>
      <c r="AE136" s="139"/>
      <c r="AF136" s="139"/>
      <c r="AG136" s="156"/>
      <c r="AH136" s="32" t="s">
        <v>21</v>
      </c>
      <c r="AI136" s="33">
        <f>+AI135/AI132</f>
        <v>0</v>
      </c>
      <c r="AL136" s="2">
        <f>+COUNTIF(C134:AG135,"休")</f>
        <v>0</v>
      </c>
    </row>
    <row r="137" spans="2:38" x14ac:dyDescent="0.4">
      <c r="B137" s="142"/>
      <c r="C137" s="144"/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57"/>
      <c r="AH137" s="34" t="s">
        <v>22</v>
      </c>
      <c r="AI137" s="35" t="str">
        <f>IF(7&gt;AI132,"対象外",IF(OR(AI136&gt;=0.285,AI135&gt;=AI130),"OK","NG"))</f>
        <v>NG</v>
      </c>
      <c r="AJ137" s="30" t="str">
        <f>IF(AI137="対象外","←７日間に満たない期間は達成判定の対象外",IF(AI137="NG","←月単位未達成","←月単位達成"))</f>
        <v>←月単位未達成</v>
      </c>
      <c r="AL137" s="36" t="str">
        <f>IF(7&gt;AI132,"対象外",IF(AL136&gt;=AI130,"OK","NG"))</f>
        <v>NG</v>
      </c>
    </row>
    <row r="138" spans="2:38" hidden="1" x14ac:dyDescent="0.4">
      <c r="B138" s="37" t="s">
        <v>23</v>
      </c>
      <c r="C138" s="38">
        <f>IF(AND(DAY(C130)&gt;=22,DAY(C130)&lt;=28,C131="土"),1,0)</f>
        <v>0</v>
      </c>
      <c r="D138" s="38">
        <f t="shared" ref="D138:AG138" si="75">IF(AND(DAY(D130)&gt;=22,DAY(D130)&lt;=28,D131="土"),1,0)</f>
        <v>0</v>
      </c>
      <c r="E138" s="38">
        <f t="shared" si="75"/>
        <v>0</v>
      </c>
      <c r="F138" s="38">
        <f t="shared" si="75"/>
        <v>0</v>
      </c>
      <c r="G138" s="38">
        <f t="shared" si="75"/>
        <v>0</v>
      </c>
      <c r="H138" s="38">
        <f t="shared" si="75"/>
        <v>0</v>
      </c>
      <c r="I138" s="38">
        <f t="shared" si="75"/>
        <v>0</v>
      </c>
      <c r="J138" s="38">
        <f t="shared" si="75"/>
        <v>0</v>
      </c>
      <c r="K138" s="38">
        <f t="shared" si="75"/>
        <v>0</v>
      </c>
      <c r="L138" s="38">
        <f t="shared" si="75"/>
        <v>0</v>
      </c>
      <c r="M138" s="38">
        <f t="shared" si="75"/>
        <v>0</v>
      </c>
      <c r="N138" s="38">
        <f t="shared" si="75"/>
        <v>0</v>
      </c>
      <c r="O138" s="38">
        <f t="shared" si="75"/>
        <v>0</v>
      </c>
      <c r="P138" s="38">
        <f t="shared" si="75"/>
        <v>0</v>
      </c>
      <c r="Q138" s="38">
        <f t="shared" si="75"/>
        <v>0</v>
      </c>
      <c r="R138" s="38">
        <f t="shared" si="75"/>
        <v>0</v>
      </c>
      <c r="S138" s="38">
        <f t="shared" si="75"/>
        <v>0</v>
      </c>
      <c r="T138" s="38">
        <f t="shared" si="75"/>
        <v>0</v>
      </c>
      <c r="U138" s="38">
        <f t="shared" si="75"/>
        <v>0</v>
      </c>
      <c r="V138" s="38">
        <f t="shared" si="75"/>
        <v>0</v>
      </c>
      <c r="W138" s="38">
        <f t="shared" si="75"/>
        <v>0</v>
      </c>
      <c r="X138" s="38">
        <f t="shared" si="75"/>
        <v>0</v>
      </c>
      <c r="Y138" s="38">
        <f t="shared" si="75"/>
        <v>0</v>
      </c>
      <c r="Z138" s="38">
        <f t="shared" si="75"/>
        <v>0</v>
      </c>
      <c r="AA138" s="38">
        <f t="shared" si="75"/>
        <v>0</v>
      </c>
      <c r="AB138" s="38">
        <f t="shared" si="75"/>
        <v>0</v>
      </c>
      <c r="AC138" s="38">
        <f t="shared" si="75"/>
        <v>0</v>
      </c>
      <c r="AD138" s="38">
        <f t="shared" si="75"/>
        <v>1</v>
      </c>
      <c r="AE138" s="38">
        <f t="shared" si="75"/>
        <v>0</v>
      </c>
      <c r="AF138" s="38">
        <f t="shared" si="75"/>
        <v>0</v>
      </c>
      <c r="AG138" s="38" t="e">
        <f t="shared" si="75"/>
        <v>#VALUE!</v>
      </c>
      <c r="AH138" s="39" t="s">
        <v>24</v>
      </c>
      <c r="AI138" s="40">
        <f t="shared" ref="AI138:AI145" si="76">_xlfn.AGGREGATE(9,6,C138:AG138)</f>
        <v>1</v>
      </c>
      <c r="AJ138" s="30"/>
    </row>
    <row r="139" spans="2:38" hidden="1" x14ac:dyDescent="0.4">
      <c r="B139" s="37" t="s">
        <v>25</v>
      </c>
      <c r="C139" s="41">
        <f t="shared" ref="C139:AG139" si="77">IF(AND(DAY(C130)&gt;=22,DAY(C130)&lt;=28,C131="土",OR(C136="休",C136="雨")),1,0)</f>
        <v>0</v>
      </c>
      <c r="D139" s="41">
        <f t="shared" si="77"/>
        <v>0</v>
      </c>
      <c r="E139" s="41">
        <f t="shared" si="77"/>
        <v>0</v>
      </c>
      <c r="F139" s="41">
        <f t="shared" si="77"/>
        <v>0</v>
      </c>
      <c r="G139" s="41">
        <f t="shared" si="77"/>
        <v>0</v>
      </c>
      <c r="H139" s="41">
        <f t="shared" si="77"/>
        <v>0</v>
      </c>
      <c r="I139" s="41">
        <f t="shared" si="77"/>
        <v>0</v>
      </c>
      <c r="J139" s="41">
        <f t="shared" si="77"/>
        <v>0</v>
      </c>
      <c r="K139" s="41">
        <f t="shared" si="77"/>
        <v>0</v>
      </c>
      <c r="L139" s="41">
        <f t="shared" si="77"/>
        <v>0</v>
      </c>
      <c r="M139" s="41">
        <f t="shared" si="77"/>
        <v>0</v>
      </c>
      <c r="N139" s="41">
        <f t="shared" si="77"/>
        <v>0</v>
      </c>
      <c r="O139" s="41">
        <f t="shared" si="77"/>
        <v>0</v>
      </c>
      <c r="P139" s="41">
        <f t="shared" si="77"/>
        <v>0</v>
      </c>
      <c r="Q139" s="41">
        <f t="shared" si="77"/>
        <v>0</v>
      </c>
      <c r="R139" s="41">
        <f t="shared" si="77"/>
        <v>0</v>
      </c>
      <c r="S139" s="41">
        <f t="shared" si="77"/>
        <v>0</v>
      </c>
      <c r="T139" s="41">
        <f t="shared" si="77"/>
        <v>0</v>
      </c>
      <c r="U139" s="41">
        <f t="shared" si="77"/>
        <v>0</v>
      </c>
      <c r="V139" s="41">
        <f t="shared" si="77"/>
        <v>0</v>
      </c>
      <c r="W139" s="41">
        <f t="shared" si="77"/>
        <v>0</v>
      </c>
      <c r="X139" s="41">
        <f t="shared" si="77"/>
        <v>0</v>
      </c>
      <c r="Y139" s="41">
        <f t="shared" si="77"/>
        <v>0</v>
      </c>
      <c r="Z139" s="41">
        <f t="shared" si="77"/>
        <v>0</v>
      </c>
      <c r="AA139" s="41">
        <f t="shared" si="77"/>
        <v>0</v>
      </c>
      <c r="AB139" s="41">
        <f t="shared" si="77"/>
        <v>0</v>
      </c>
      <c r="AC139" s="41">
        <f t="shared" si="77"/>
        <v>0</v>
      </c>
      <c r="AD139" s="41">
        <f t="shared" si="77"/>
        <v>0</v>
      </c>
      <c r="AE139" s="41">
        <f t="shared" si="77"/>
        <v>0</v>
      </c>
      <c r="AF139" s="41">
        <f t="shared" si="77"/>
        <v>0</v>
      </c>
      <c r="AG139" s="41" t="e">
        <f t="shared" si="77"/>
        <v>#VALUE!</v>
      </c>
      <c r="AH139" s="39" t="s">
        <v>26</v>
      </c>
      <c r="AI139" s="40">
        <f t="shared" si="76"/>
        <v>0</v>
      </c>
      <c r="AJ139" s="30"/>
    </row>
    <row r="140" spans="2:38" hidden="1" x14ac:dyDescent="0.4">
      <c r="B140" s="37" t="s">
        <v>27</v>
      </c>
      <c r="C140" s="38">
        <f>IF(AND(DAY(C130)&gt;=8,DAY(C130)&lt;=14,C131="土"),1,0)</f>
        <v>0</v>
      </c>
      <c r="D140" s="38">
        <f>IF(AND(DAY(D130)&gt;=8,DAY(D130)&lt;=14,D131="土"),1,0)</f>
        <v>0</v>
      </c>
      <c r="E140" s="38">
        <f t="shared" ref="E140:AG140" si="78">IF(AND(DAY(E130)&gt;=8,DAY(E130)&lt;=14,E131="土"),1,0)</f>
        <v>0</v>
      </c>
      <c r="F140" s="38">
        <f t="shared" si="78"/>
        <v>0</v>
      </c>
      <c r="G140" s="38">
        <f t="shared" si="78"/>
        <v>0</v>
      </c>
      <c r="H140" s="38">
        <f t="shared" si="78"/>
        <v>0</v>
      </c>
      <c r="I140" s="38">
        <f t="shared" si="78"/>
        <v>0</v>
      </c>
      <c r="J140" s="38">
        <f t="shared" si="78"/>
        <v>0</v>
      </c>
      <c r="K140" s="38">
        <f t="shared" si="78"/>
        <v>0</v>
      </c>
      <c r="L140" s="38">
        <f t="shared" si="78"/>
        <v>0</v>
      </c>
      <c r="M140" s="38">
        <f t="shared" si="78"/>
        <v>0</v>
      </c>
      <c r="N140" s="38">
        <f t="shared" si="78"/>
        <v>0</v>
      </c>
      <c r="O140" s="38">
        <f t="shared" si="78"/>
        <v>0</v>
      </c>
      <c r="P140" s="38">
        <f t="shared" si="78"/>
        <v>1</v>
      </c>
      <c r="Q140" s="38">
        <f t="shared" si="78"/>
        <v>0</v>
      </c>
      <c r="R140" s="38">
        <f t="shared" si="78"/>
        <v>0</v>
      </c>
      <c r="S140" s="38">
        <f t="shared" si="78"/>
        <v>0</v>
      </c>
      <c r="T140" s="38">
        <f t="shared" si="78"/>
        <v>0</v>
      </c>
      <c r="U140" s="38">
        <f t="shared" si="78"/>
        <v>0</v>
      </c>
      <c r="V140" s="38">
        <f t="shared" si="78"/>
        <v>0</v>
      </c>
      <c r="W140" s="38">
        <f t="shared" si="78"/>
        <v>0</v>
      </c>
      <c r="X140" s="38">
        <f t="shared" si="78"/>
        <v>0</v>
      </c>
      <c r="Y140" s="38">
        <f t="shared" si="78"/>
        <v>0</v>
      </c>
      <c r="Z140" s="38">
        <f t="shared" si="78"/>
        <v>0</v>
      </c>
      <c r="AA140" s="38">
        <f t="shared" si="78"/>
        <v>0</v>
      </c>
      <c r="AB140" s="38">
        <f t="shared" si="78"/>
        <v>0</v>
      </c>
      <c r="AC140" s="38">
        <f t="shared" si="78"/>
        <v>0</v>
      </c>
      <c r="AD140" s="38">
        <f t="shared" si="78"/>
        <v>0</v>
      </c>
      <c r="AE140" s="38">
        <f t="shared" si="78"/>
        <v>0</v>
      </c>
      <c r="AF140" s="38">
        <f t="shared" si="78"/>
        <v>0</v>
      </c>
      <c r="AG140" s="38" t="e">
        <f t="shared" si="78"/>
        <v>#VALUE!</v>
      </c>
      <c r="AH140" s="39" t="s">
        <v>24</v>
      </c>
      <c r="AI140" s="40">
        <f t="shared" si="76"/>
        <v>1</v>
      </c>
      <c r="AJ140" s="30"/>
    </row>
    <row r="141" spans="2:38" hidden="1" x14ac:dyDescent="0.4">
      <c r="B141" s="37" t="s">
        <v>28</v>
      </c>
      <c r="C141" s="41">
        <f>IF(AND(DAY(C130)&gt;=8,DAY(C130)&lt;=14,C131="土",OR(C136="休",C136="雨")),1,0)</f>
        <v>0</v>
      </c>
      <c r="D141" s="41">
        <f>IF(AND(DAY(D130)&gt;=8,DAY(D130)&lt;=14,D131="土",OR(D136="休",D136="雨")),1,0)</f>
        <v>0</v>
      </c>
      <c r="E141" s="41">
        <f t="shared" ref="E141:AG141" si="79">IF(AND(DAY(E130)&gt;=8,DAY(E130)&lt;=14,E131="土",OR(E136="休",E136="雨")),1,0)</f>
        <v>0</v>
      </c>
      <c r="F141" s="41">
        <f t="shared" si="79"/>
        <v>0</v>
      </c>
      <c r="G141" s="41">
        <f t="shared" si="79"/>
        <v>0</v>
      </c>
      <c r="H141" s="41">
        <f t="shared" si="79"/>
        <v>0</v>
      </c>
      <c r="I141" s="41">
        <f t="shared" si="79"/>
        <v>0</v>
      </c>
      <c r="J141" s="41">
        <f t="shared" si="79"/>
        <v>0</v>
      </c>
      <c r="K141" s="41">
        <f t="shared" si="79"/>
        <v>0</v>
      </c>
      <c r="L141" s="41">
        <f t="shared" si="79"/>
        <v>0</v>
      </c>
      <c r="M141" s="41">
        <f t="shared" si="79"/>
        <v>0</v>
      </c>
      <c r="N141" s="41">
        <f t="shared" si="79"/>
        <v>0</v>
      </c>
      <c r="O141" s="41">
        <f t="shared" si="79"/>
        <v>0</v>
      </c>
      <c r="P141" s="41">
        <f t="shared" si="79"/>
        <v>0</v>
      </c>
      <c r="Q141" s="41">
        <f t="shared" si="79"/>
        <v>0</v>
      </c>
      <c r="R141" s="41">
        <f t="shared" si="79"/>
        <v>0</v>
      </c>
      <c r="S141" s="41">
        <f t="shared" si="79"/>
        <v>0</v>
      </c>
      <c r="T141" s="41">
        <f t="shared" si="79"/>
        <v>0</v>
      </c>
      <c r="U141" s="41">
        <f t="shared" si="79"/>
        <v>0</v>
      </c>
      <c r="V141" s="41">
        <f t="shared" si="79"/>
        <v>0</v>
      </c>
      <c r="W141" s="41">
        <f t="shared" si="79"/>
        <v>0</v>
      </c>
      <c r="X141" s="41">
        <f t="shared" si="79"/>
        <v>0</v>
      </c>
      <c r="Y141" s="41">
        <f t="shared" si="79"/>
        <v>0</v>
      </c>
      <c r="Z141" s="41">
        <f t="shared" si="79"/>
        <v>0</v>
      </c>
      <c r="AA141" s="41">
        <f t="shared" si="79"/>
        <v>0</v>
      </c>
      <c r="AB141" s="41">
        <f t="shared" si="79"/>
        <v>0</v>
      </c>
      <c r="AC141" s="41">
        <f t="shared" si="79"/>
        <v>0</v>
      </c>
      <c r="AD141" s="41">
        <f t="shared" si="79"/>
        <v>0</v>
      </c>
      <c r="AE141" s="41">
        <f t="shared" si="79"/>
        <v>0</v>
      </c>
      <c r="AF141" s="41">
        <f t="shared" si="79"/>
        <v>0</v>
      </c>
      <c r="AG141" s="41" t="e">
        <f t="shared" si="79"/>
        <v>#VALUE!</v>
      </c>
      <c r="AH141" s="39" t="s">
        <v>26</v>
      </c>
      <c r="AI141" s="40">
        <f t="shared" si="76"/>
        <v>0</v>
      </c>
      <c r="AJ141" s="30"/>
    </row>
    <row r="142" spans="2:38" hidden="1" x14ac:dyDescent="0.4">
      <c r="B142" s="37" t="s">
        <v>29</v>
      </c>
      <c r="C142" s="38">
        <f>IF(AND(DAY(C130)&gt;=22,DAY(C130)&lt;=28,C131="日"),1,0)</f>
        <v>0</v>
      </c>
      <c r="D142" s="38">
        <f t="shared" ref="D142:AG142" si="80">IF(AND(DAY(D130)&gt;=22,DAY(D130)&lt;=28,D131="日"),1,0)</f>
        <v>0</v>
      </c>
      <c r="E142" s="38">
        <f t="shared" si="80"/>
        <v>0</v>
      </c>
      <c r="F142" s="38">
        <f t="shared" si="80"/>
        <v>0</v>
      </c>
      <c r="G142" s="38">
        <f t="shared" si="80"/>
        <v>0</v>
      </c>
      <c r="H142" s="38">
        <f t="shared" si="80"/>
        <v>0</v>
      </c>
      <c r="I142" s="38">
        <f t="shared" si="80"/>
        <v>0</v>
      </c>
      <c r="J142" s="38">
        <f t="shared" si="80"/>
        <v>0</v>
      </c>
      <c r="K142" s="38">
        <f t="shared" si="80"/>
        <v>0</v>
      </c>
      <c r="L142" s="38">
        <f t="shared" si="80"/>
        <v>0</v>
      </c>
      <c r="M142" s="38">
        <f t="shared" si="80"/>
        <v>0</v>
      </c>
      <c r="N142" s="38">
        <f t="shared" si="80"/>
        <v>0</v>
      </c>
      <c r="O142" s="38">
        <f t="shared" si="80"/>
        <v>0</v>
      </c>
      <c r="P142" s="38">
        <f t="shared" si="80"/>
        <v>0</v>
      </c>
      <c r="Q142" s="38">
        <f t="shared" si="80"/>
        <v>0</v>
      </c>
      <c r="R142" s="38">
        <f t="shared" si="80"/>
        <v>0</v>
      </c>
      <c r="S142" s="38">
        <f t="shared" si="80"/>
        <v>0</v>
      </c>
      <c r="T142" s="38">
        <f t="shared" si="80"/>
        <v>0</v>
      </c>
      <c r="U142" s="38">
        <f t="shared" si="80"/>
        <v>0</v>
      </c>
      <c r="V142" s="38">
        <f t="shared" si="80"/>
        <v>0</v>
      </c>
      <c r="W142" s="38">
        <f t="shared" si="80"/>
        <v>0</v>
      </c>
      <c r="X142" s="38">
        <f t="shared" si="80"/>
        <v>1</v>
      </c>
      <c r="Y142" s="38">
        <f t="shared" si="80"/>
        <v>0</v>
      </c>
      <c r="Z142" s="38">
        <f t="shared" si="80"/>
        <v>0</v>
      </c>
      <c r="AA142" s="38">
        <f t="shared" si="80"/>
        <v>0</v>
      </c>
      <c r="AB142" s="38">
        <f t="shared" si="80"/>
        <v>0</v>
      </c>
      <c r="AC142" s="38">
        <f t="shared" si="80"/>
        <v>0</v>
      </c>
      <c r="AD142" s="38">
        <f t="shared" si="80"/>
        <v>0</v>
      </c>
      <c r="AE142" s="38">
        <f t="shared" si="80"/>
        <v>0</v>
      </c>
      <c r="AF142" s="38">
        <f t="shared" si="80"/>
        <v>0</v>
      </c>
      <c r="AG142" s="38" t="e">
        <f t="shared" si="80"/>
        <v>#VALUE!</v>
      </c>
      <c r="AH142" s="39" t="s">
        <v>24</v>
      </c>
      <c r="AI142" s="40">
        <f t="shared" si="76"/>
        <v>1</v>
      </c>
      <c r="AJ142" s="30"/>
    </row>
    <row r="143" spans="2:38" hidden="1" x14ac:dyDescent="0.4">
      <c r="B143" s="37" t="s">
        <v>30</v>
      </c>
      <c r="C143" s="41">
        <f>IF(AND(DAY(C130)&gt;=22,DAY(C130)&lt;=28,C131="日",OR(C136="休",C136="雨")),1,0)</f>
        <v>0</v>
      </c>
      <c r="D143" s="41">
        <f t="shared" ref="D143:AG143" si="81">IF(AND(DAY(D130)&gt;=22,DAY(D130)&lt;=28,D131="日",OR(D136="休",D136="雨")),1,0)</f>
        <v>0</v>
      </c>
      <c r="E143" s="41">
        <f t="shared" si="81"/>
        <v>0</v>
      </c>
      <c r="F143" s="41">
        <f t="shared" si="81"/>
        <v>0</v>
      </c>
      <c r="G143" s="41">
        <f t="shared" si="81"/>
        <v>0</v>
      </c>
      <c r="H143" s="41">
        <f t="shared" si="81"/>
        <v>0</v>
      </c>
      <c r="I143" s="41">
        <f t="shared" si="81"/>
        <v>0</v>
      </c>
      <c r="J143" s="41">
        <f t="shared" si="81"/>
        <v>0</v>
      </c>
      <c r="K143" s="41">
        <f t="shared" si="81"/>
        <v>0</v>
      </c>
      <c r="L143" s="41">
        <f t="shared" si="81"/>
        <v>0</v>
      </c>
      <c r="M143" s="41">
        <f t="shared" si="81"/>
        <v>0</v>
      </c>
      <c r="N143" s="41">
        <f t="shared" si="81"/>
        <v>0</v>
      </c>
      <c r="O143" s="41">
        <f t="shared" si="81"/>
        <v>0</v>
      </c>
      <c r="P143" s="41">
        <f t="shared" si="81"/>
        <v>0</v>
      </c>
      <c r="Q143" s="41">
        <f t="shared" si="81"/>
        <v>0</v>
      </c>
      <c r="R143" s="41">
        <f t="shared" si="81"/>
        <v>0</v>
      </c>
      <c r="S143" s="41">
        <f t="shared" si="81"/>
        <v>0</v>
      </c>
      <c r="T143" s="41">
        <f t="shared" si="81"/>
        <v>0</v>
      </c>
      <c r="U143" s="41">
        <f t="shared" si="81"/>
        <v>0</v>
      </c>
      <c r="V143" s="41">
        <f t="shared" si="81"/>
        <v>0</v>
      </c>
      <c r="W143" s="41">
        <f t="shared" si="81"/>
        <v>0</v>
      </c>
      <c r="X143" s="41">
        <f t="shared" si="81"/>
        <v>0</v>
      </c>
      <c r="Y143" s="41">
        <f t="shared" si="81"/>
        <v>0</v>
      </c>
      <c r="Z143" s="41">
        <f t="shared" si="81"/>
        <v>0</v>
      </c>
      <c r="AA143" s="41">
        <f t="shared" si="81"/>
        <v>0</v>
      </c>
      <c r="AB143" s="41">
        <f t="shared" si="81"/>
        <v>0</v>
      </c>
      <c r="AC143" s="41">
        <f t="shared" si="81"/>
        <v>0</v>
      </c>
      <c r="AD143" s="41">
        <f t="shared" si="81"/>
        <v>0</v>
      </c>
      <c r="AE143" s="41">
        <f t="shared" si="81"/>
        <v>0</v>
      </c>
      <c r="AF143" s="41">
        <f t="shared" si="81"/>
        <v>0</v>
      </c>
      <c r="AG143" s="41" t="e">
        <f t="shared" si="81"/>
        <v>#VALUE!</v>
      </c>
      <c r="AH143" s="39" t="s">
        <v>26</v>
      </c>
      <c r="AI143" s="40">
        <f t="shared" si="76"/>
        <v>0</v>
      </c>
      <c r="AJ143" s="30"/>
    </row>
    <row r="144" spans="2:38" hidden="1" x14ac:dyDescent="0.4">
      <c r="B144" s="37" t="s">
        <v>31</v>
      </c>
      <c r="C144" s="38">
        <f>IF(AND(DAY(C130)&gt;=8,DAY(C130)&lt;=14,C131="日"),1,0)</f>
        <v>0</v>
      </c>
      <c r="D144" s="38">
        <f t="shared" ref="D144:AG144" si="82">IF(AND(DAY(D130)&gt;=8,DAY(D130)&lt;=14,D131="日"),1,0)</f>
        <v>0</v>
      </c>
      <c r="E144" s="38">
        <f t="shared" si="82"/>
        <v>0</v>
      </c>
      <c r="F144" s="38">
        <f t="shared" si="82"/>
        <v>0</v>
      </c>
      <c r="G144" s="38">
        <f t="shared" si="82"/>
        <v>0</v>
      </c>
      <c r="H144" s="38">
        <f t="shared" si="82"/>
        <v>0</v>
      </c>
      <c r="I144" s="38">
        <f t="shared" si="82"/>
        <v>0</v>
      </c>
      <c r="J144" s="38">
        <f t="shared" si="82"/>
        <v>1</v>
      </c>
      <c r="K144" s="38">
        <f t="shared" si="82"/>
        <v>0</v>
      </c>
      <c r="L144" s="38">
        <f t="shared" si="82"/>
        <v>0</v>
      </c>
      <c r="M144" s="38">
        <f t="shared" si="82"/>
        <v>0</v>
      </c>
      <c r="N144" s="38">
        <f t="shared" si="82"/>
        <v>0</v>
      </c>
      <c r="O144" s="38">
        <f t="shared" si="82"/>
        <v>0</v>
      </c>
      <c r="P144" s="38">
        <f t="shared" si="82"/>
        <v>0</v>
      </c>
      <c r="Q144" s="38">
        <f t="shared" si="82"/>
        <v>0</v>
      </c>
      <c r="R144" s="38">
        <f t="shared" si="82"/>
        <v>0</v>
      </c>
      <c r="S144" s="38">
        <f t="shared" si="82"/>
        <v>0</v>
      </c>
      <c r="T144" s="38">
        <f t="shared" si="82"/>
        <v>0</v>
      </c>
      <c r="U144" s="38">
        <f t="shared" si="82"/>
        <v>0</v>
      </c>
      <c r="V144" s="38">
        <f t="shared" si="82"/>
        <v>0</v>
      </c>
      <c r="W144" s="38">
        <f t="shared" si="82"/>
        <v>0</v>
      </c>
      <c r="X144" s="38">
        <f t="shared" si="82"/>
        <v>0</v>
      </c>
      <c r="Y144" s="38">
        <f t="shared" si="82"/>
        <v>0</v>
      </c>
      <c r="Z144" s="38">
        <f t="shared" si="82"/>
        <v>0</v>
      </c>
      <c r="AA144" s="38">
        <f t="shared" si="82"/>
        <v>0</v>
      </c>
      <c r="AB144" s="38">
        <f t="shared" si="82"/>
        <v>0</v>
      </c>
      <c r="AC144" s="38">
        <f t="shared" si="82"/>
        <v>0</v>
      </c>
      <c r="AD144" s="38">
        <f t="shared" si="82"/>
        <v>0</v>
      </c>
      <c r="AE144" s="38">
        <f t="shared" si="82"/>
        <v>0</v>
      </c>
      <c r="AF144" s="38">
        <f t="shared" si="82"/>
        <v>0</v>
      </c>
      <c r="AG144" s="38" t="e">
        <f t="shared" si="82"/>
        <v>#VALUE!</v>
      </c>
      <c r="AH144" s="39" t="s">
        <v>24</v>
      </c>
      <c r="AI144" s="40">
        <f t="shared" si="76"/>
        <v>1</v>
      </c>
      <c r="AJ144" s="30"/>
    </row>
    <row r="145" spans="2:38" hidden="1" x14ac:dyDescent="0.4">
      <c r="B145" s="37" t="s">
        <v>32</v>
      </c>
      <c r="C145" s="41">
        <f>IF(AND(DAY(C130)&gt;=8,DAY(C130)&lt;=14,C131="日",OR(C136="休",C136="雨")),1,0)</f>
        <v>0</v>
      </c>
      <c r="D145" s="41">
        <f t="shared" ref="D145:AG145" si="83">IF(AND(DAY(D130)&gt;=8,DAY(D130)&lt;=14,D131="日",OR(D136="休",D136="雨")),1,0)</f>
        <v>0</v>
      </c>
      <c r="E145" s="41">
        <f t="shared" si="83"/>
        <v>0</v>
      </c>
      <c r="F145" s="41">
        <f t="shared" si="83"/>
        <v>0</v>
      </c>
      <c r="G145" s="41">
        <f t="shared" si="83"/>
        <v>0</v>
      </c>
      <c r="H145" s="41">
        <f t="shared" si="83"/>
        <v>0</v>
      </c>
      <c r="I145" s="41">
        <f t="shared" si="83"/>
        <v>0</v>
      </c>
      <c r="J145" s="41">
        <f t="shared" si="83"/>
        <v>0</v>
      </c>
      <c r="K145" s="41">
        <f t="shared" si="83"/>
        <v>0</v>
      </c>
      <c r="L145" s="41">
        <f t="shared" si="83"/>
        <v>0</v>
      </c>
      <c r="M145" s="41">
        <f t="shared" si="83"/>
        <v>0</v>
      </c>
      <c r="N145" s="41">
        <f t="shared" si="83"/>
        <v>0</v>
      </c>
      <c r="O145" s="41">
        <f t="shared" si="83"/>
        <v>0</v>
      </c>
      <c r="P145" s="41">
        <f t="shared" si="83"/>
        <v>0</v>
      </c>
      <c r="Q145" s="41">
        <f t="shared" si="83"/>
        <v>0</v>
      </c>
      <c r="R145" s="41">
        <f t="shared" si="83"/>
        <v>0</v>
      </c>
      <c r="S145" s="41">
        <f t="shared" si="83"/>
        <v>0</v>
      </c>
      <c r="T145" s="41">
        <f t="shared" si="83"/>
        <v>0</v>
      </c>
      <c r="U145" s="41">
        <f t="shared" si="83"/>
        <v>0</v>
      </c>
      <c r="V145" s="41">
        <f t="shared" si="83"/>
        <v>0</v>
      </c>
      <c r="W145" s="41">
        <f t="shared" si="83"/>
        <v>0</v>
      </c>
      <c r="X145" s="41">
        <f t="shared" si="83"/>
        <v>0</v>
      </c>
      <c r="Y145" s="41">
        <f t="shared" si="83"/>
        <v>0</v>
      </c>
      <c r="Z145" s="41">
        <f t="shared" si="83"/>
        <v>0</v>
      </c>
      <c r="AA145" s="41">
        <f t="shared" si="83"/>
        <v>0</v>
      </c>
      <c r="AB145" s="41">
        <f t="shared" si="83"/>
        <v>0</v>
      </c>
      <c r="AC145" s="41">
        <f t="shared" si="83"/>
        <v>0</v>
      </c>
      <c r="AD145" s="41">
        <f t="shared" si="83"/>
        <v>0</v>
      </c>
      <c r="AE145" s="41">
        <f t="shared" si="83"/>
        <v>0</v>
      </c>
      <c r="AF145" s="41">
        <f t="shared" si="83"/>
        <v>0</v>
      </c>
      <c r="AG145" s="41" t="e">
        <f t="shared" si="83"/>
        <v>#VALUE!</v>
      </c>
      <c r="AH145" s="39" t="s">
        <v>26</v>
      </c>
      <c r="AI145" s="40">
        <f t="shared" si="76"/>
        <v>0</v>
      </c>
      <c r="AJ145" s="30"/>
    </row>
    <row r="146" spans="2:38" ht="18" customHeight="1" x14ac:dyDescent="0.4"/>
    <row r="147" spans="2:38" hidden="1" x14ac:dyDescent="0.4">
      <c r="C147" s="37">
        <f>YEAR(C150)</f>
        <v>2026</v>
      </c>
      <c r="D147" s="37">
        <f>MONTH(C150)</f>
        <v>12</v>
      </c>
    </row>
    <row r="148" spans="2:38" x14ac:dyDescent="0.4">
      <c r="B148" s="5" t="s">
        <v>13</v>
      </c>
      <c r="C148" s="145">
        <f>C150</f>
        <v>46357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10"/>
    </row>
    <row r="149" spans="2:38" hidden="1" x14ac:dyDescent="0.4">
      <c r="B149" s="43"/>
      <c r="C149" s="25">
        <f>DATE($C147,$D147,1)</f>
        <v>46357</v>
      </c>
      <c r="D149" s="25">
        <f t="shared" ref="D149:AG149" si="84">C149+1</f>
        <v>46358</v>
      </c>
      <c r="E149" s="25">
        <f t="shared" si="84"/>
        <v>46359</v>
      </c>
      <c r="F149" s="25">
        <f t="shared" si="84"/>
        <v>46360</v>
      </c>
      <c r="G149" s="25">
        <f t="shared" si="84"/>
        <v>46361</v>
      </c>
      <c r="H149" s="25">
        <f t="shared" si="84"/>
        <v>46362</v>
      </c>
      <c r="I149" s="25">
        <f t="shared" si="84"/>
        <v>46363</v>
      </c>
      <c r="J149" s="25">
        <f t="shared" si="84"/>
        <v>46364</v>
      </c>
      <c r="K149" s="25">
        <f t="shared" si="84"/>
        <v>46365</v>
      </c>
      <c r="L149" s="25">
        <f t="shared" si="84"/>
        <v>46366</v>
      </c>
      <c r="M149" s="25">
        <f t="shared" si="84"/>
        <v>46367</v>
      </c>
      <c r="N149" s="25">
        <f t="shared" si="84"/>
        <v>46368</v>
      </c>
      <c r="O149" s="25">
        <f t="shared" si="84"/>
        <v>46369</v>
      </c>
      <c r="P149" s="25">
        <f t="shared" si="84"/>
        <v>46370</v>
      </c>
      <c r="Q149" s="25">
        <f t="shared" si="84"/>
        <v>46371</v>
      </c>
      <c r="R149" s="25">
        <f t="shared" si="84"/>
        <v>46372</v>
      </c>
      <c r="S149" s="25">
        <f t="shared" si="84"/>
        <v>46373</v>
      </c>
      <c r="T149" s="25">
        <f t="shared" si="84"/>
        <v>46374</v>
      </c>
      <c r="U149" s="25">
        <f t="shared" si="84"/>
        <v>46375</v>
      </c>
      <c r="V149" s="25">
        <f t="shared" si="84"/>
        <v>46376</v>
      </c>
      <c r="W149" s="25">
        <f t="shared" si="84"/>
        <v>46377</v>
      </c>
      <c r="X149" s="25">
        <f t="shared" si="84"/>
        <v>46378</v>
      </c>
      <c r="Y149" s="25">
        <f t="shared" si="84"/>
        <v>46379</v>
      </c>
      <c r="Z149" s="25">
        <f t="shared" si="84"/>
        <v>46380</v>
      </c>
      <c r="AA149" s="25">
        <f t="shared" si="84"/>
        <v>46381</v>
      </c>
      <c r="AB149" s="25">
        <f t="shared" si="84"/>
        <v>46382</v>
      </c>
      <c r="AC149" s="25">
        <f t="shared" si="84"/>
        <v>46383</v>
      </c>
      <c r="AD149" s="25">
        <f t="shared" si="84"/>
        <v>46384</v>
      </c>
      <c r="AE149" s="25">
        <f t="shared" si="84"/>
        <v>46385</v>
      </c>
      <c r="AF149" s="25">
        <f t="shared" si="84"/>
        <v>46386</v>
      </c>
      <c r="AG149" s="25">
        <f t="shared" si="84"/>
        <v>46387</v>
      </c>
      <c r="AH149" s="44"/>
      <c r="AI149" s="45"/>
    </row>
    <row r="150" spans="2:38" x14ac:dyDescent="0.4">
      <c r="B150" s="46" t="s">
        <v>14</v>
      </c>
      <c r="C150" s="47">
        <f>IF(EDATE(C129,1)&gt;$G$5,"",EDATE(C129,1))</f>
        <v>46357</v>
      </c>
      <c r="D150" s="25">
        <f t="shared" ref="D150:AG150" si="85">IF(D149&gt;$G$5,"",IF(C150=EOMONTH(DATE($C147,$D147,1),0),"",IF(C150="","",C150+1)))</f>
        <v>46358</v>
      </c>
      <c r="E150" s="25">
        <f t="shared" si="85"/>
        <v>46359</v>
      </c>
      <c r="F150" s="25">
        <f t="shared" si="85"/>
        <v>46360</v>
      </c>
      <c r="G150" s="25">
        <f t="shared" si="85"/>
        <v>46361</v>
      </c>
      <c r="H150" s="25">
        <f t="shared" si="85"/>
        <v>46362</v>
      </c>
      <c r="I150" s="25">
        <f t="shared" si="85"/>
        <v>46363</v>
      </c>
      <c r="J150" s="25">
        <f t="shared" si="85"/>
        <v>46364</v>
      </c>
      <c r="K150" s="25">
        <f t="shared" si="85"/>
        <v>46365</v>
      </c>
      <c r="L150" s="25">
        <f t="shared" si="85"/>
        <v>46366</v>
      </c>
      <c r="M150" s="25">
        <f t="shared" si="85"/>
        <v>46367</v>
      </c>
      <c r="N150" s="25">
        <f t="shared" si="85"/>
        <v>46368</v>
      </c>
      <c r="O150" s="25">
        <f t="shared" si="85"/>
        <v>46369</v>
      </c>
      <c r="P150" s="25">
        <f t="shared" si="85"/>
        <v>46370</v>
      </c>
      <c r="Q150" s="25">
        <f t="shared" si="85"/>
        <v>46371</v>
      </c>
      <c r="R150" s="25">
        <f t="shared" si="85"/>
        <v>46372</v>
      </c>
      <c r="S150" s="25">
        <f t="shared" si="85"/>
        <v>46373</v>
      </c>
      <c r="T150" s="25">
        <f t="shared" si="85"/>
        <v>46374</v>
      </c>
      <c r="U150" s="25">
        <f t="shared" si="85"/>
        <v>46375</v>
      </c>
      <c r="V150" s="25">
        <f t="shared" si="85"/>
        <v>46376</v>
      </c>
      <c r="W150" s="25">
        <f t="shared" si="85"/>
        <v>46377</v>
      </c>
      <c r="X150" s="25">
        <f t="shared" si="85"/>
        <v>46378</v>
      </c>
      <c r="Y150" s="25">
        <f t="shared" si="85"/>
        <v>46379</v>
      </c>
      <c r="Z150" s="25">
        <f t="shared" si="85"/>
        <v>46380</v>
      </c>
      <c r="AA150" s="25">
        <f t="shared" si="85"/>
        <v>46381</v>
      </c>
      <c r="AB150" s="25" t="str">
        <f t="shared" si="85"/>
        <v/>
      </c>
      <c r="AC150" s="25" t="str">
        <f t="shared" si="85"/>
        <v/>
      </c>
      <c r="AD150" s="25" t="str">
        <f t="shared" si="85"/>
        <v/>
      </c>
      <c r="AE150" s="25" t="str">
        <f t="shared" si="85"/>
        <v/>
      </c>
      <c r="AF150" s="25" t="str">
        <f t="shared" si="85"/>
        <v/>
      </c>
      <c r="AG150" s="25" t="str">
        <f t="shared" si="85"/>
        <v/>
      </c>
      <c r="AH150" s="26" t="s">
        <v>15</v>
      </c>
      <c r="AI150" s="27">
        <f>+COUNTIFS(C151:AG151,"土",C152:AG152,"")+COUNTIFS(C151:AG151,"日",C152:AG152,"")</f>
        <v>6</v>
      </c>
    </row>
    <row r="151" spans="2:38" x14ac:dyDescent="0.4">
      <c r="B151" s="19" t="s">
        <v>16</v>
      </c>
      <c r="C151" s="7" t="str">
        <f>IFERROR(TEXT(WEEKDAY(+C150),"aaa"),"")</f>
        <v>火</v>
      </c>
      <c r="D151" s="7" t="str">
        <f t="shared" ref="D151:AG151" si="86">IFERROR(TEXT(WEEKDAY(+D150),"aaa"),"")</f>
        <v>水</v>
      </c>
      <c r="E151" s="7" t="str">
        <f t="shared" si="86"/>
        <v>木</v>
      </c>
      <c r="F151" s="7" t="str">
        <f t="shared" si="86"/>
        <v>金</v>
      </c>
      <c r="G151" s="7" t="str">
        <f t="shared" si="86"/>
        <v>土</v>
      </c>
      <c r="H151" s="7" t="str">
        <f t="shared" si="86"/>
        <v>日</v>
      </c>
      <c r="I151" s="7" t="str">
        <f t="shared" si="86"/>
        <v>月</v>
      </c>
      <c r="J151" s="7" t="str">
        <f t="shared" si="86"/>
        <v>火</v>
      </c>
      <c r="K151" s="7" t="str">
        <f t="shared" si="86"/>
        <v>水</v>
      </c>
      <c r="L151" s="7" t="str">
        <f t="shared" si="86"/>
        <v>木</v>
      </c>
      <c r="M151" s="7" t="str">
        <f t="shared" si="86"/>
        <v>金</v>
      </c>
      <c r="N151" s="7" t="str">
        <f t="shared" si="86"/>
        <v>土</v>
      </c>
      <c r="O151" s="7" t="str">
        <f t="shared" si="86"/>
        <v>日</v>
      </c>
      <c r="P151" s="7" t="str">
        <f t="shared" si="86"/>
        <v>月</v>
      </c>
      <c r="Q151" s="7" t="str">
        <f t="shared" si="86"/>
        <v>火</v>
      </c>
      <c r="R151" s="7" t="str">
        <f t="shared" si="86"/>
        <v>水</v>
      </c>
      <c r="S151" s="7" t="str">
        <f t="shared" si="86"/>
        <v>木</v>
      </c>
      <c r="T151" s="7" t="str">
        <f t="shared" si="86"/>
        <v>金</v>
      </c>
      <c r="U151" s="7" t="str">
        <f t="shared" si="86"/>
        <v>土</v>
      </c>
      <c r="V151" s="7" t="str">
        <f t="shared" si="86"/>
        <v>日</v>
      </c>
      <c r="W151" s="7" t="str">
        <f t="shared" si="86"/>
        <v>月</v>
      </c>
      <c r="X151" s="7" t="str">
        <f t="shared" si="86"/>
        <v>火</v>
      </c>
      <c r="Y151" s="7" t="str">
        <f t="shared" si="86"/>
        <v>水</v>
      </c>
      <c r="Z151" s="7" t="str">
        <f t="shared" si="86"/>
        <v>木</v>
      </c>
      <c r="AA151" s="7" t="str">
        <f t="shared" si="86"/>
        <v>金</v>
      </c>
      <c r="AB151" s="7" t="str">
        <f t="shared" si="86"/>
        <v/>
      </c>
      <c r="AC151" s="7" t="str">
        <f t="shared" si="86"/>
        <v/>
      </c>
      <c r="AD151" s="7" t="str">
        <f t="shared" si="86"/>
        <v/>
      </c>
      <c r="AE151" s="7" t="str">
        <f t="shared" si="86"/>
        <v/>
      </c>
      <c r="AF151" s="7" t="str">
        <f t="shared" si="86"/>
        <v/>
      </c>
      <c r="AG151" s="7" t="str">
        <f t="shared" si="86"/>
        <v/>
      </c>
      <c r="AH151" s="26" t="s">
        <v>17</v>
      </c>
      <c r="AI151" s="27">
        <f>+COUNTIF(C152:AG152,"夏休")+COUNTIF(C152:AG152,"冬休")+COUNTIF(C152:AG152,"中止")</f>
        <v>0</v>
      </c>
    </row>
    <row r="152" spans="2:38" ht="13.5" customHeight="1" x14ac:dyDescent="0.4">
      <c r="B152" s="111" t="s">
        <v>18</v>
      </c>
      <c r="C152" s="113"/>
      <c r="D152" s="108"/>
      <c r="E152" s="108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  <c r="AB152" s="108"/>
      <c r="AC152" s="108"/>
      <c r="AD152" s="108"/>
      <c r="AE152" s="108"/>
      <c r="AF152" s="108"/>
      <c r="AG152" s="136"/>
      <c r="AH152" s="28" t="s">
        <v>0</v>
      </c>
      <c r="AI152" s="29">
        <f>COUNT(C150:AG150)-AI151</f>
        <v>25</v>
      </c>
    </row>
    <row r="153" spans="2:38" ht="13.5" customHeight="1" x14ac:dyDescent="0.4">
      <c r="B153" s="112"/>
      <c r="C153" s="113"/>
      <c r="D153" s="108"/>
      <c r="E153" s="108"/>
      <c r="F153" s="108"/>
      <c r="G153" s="108"/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36"/>
      <c r="AH153" s="28" t="s">
        <v>19</v>
      </c>
      <c r="AI153" s="29">
        <f>+COUNTIF(C154:AG155,"休")</f>
        <v>0</v>
      </c>
      <c r="AJ153" s="30" t="str">
        <f>IF(AI154&gt;0.285,"",IF(AI153&lt;AI150,"←計画日数が足りません",""))</f>
        <v>←計画日数が足りません</v>
      </c>
    </row>
    <row r="154" spans="2:38" ht="13.5" customHeight="1" x14ac:dyDescent="0.4">
      <c r="B154" s="137" t="s">
        <v>5</v>
      </c>
      <c r="C154" s="138"/>
      <c r="D154" s="139"/>
      <c r="E154" s="135"/>
      <c r="F154" s="135"/>
      <c r="G154" s="135"/>
      <c r="H154" s="135"/>
      <c r="I154" s="135"/>
      <c r="J154" s="135"/>
      <c r="K154" s="139"/>
      <c r="L154" s="135"/>
      <c r="M154" s="135"/>
      <c r="N154" s="135"/>
      <c r="O154" s="135"/>
      <c r="P154" s="135"/>
      <c r="Q154" s="135"/>
      <c r="R154" s="139"/>
      <c r="S154" s="135"/>
      <c r="T154" s="135"/>
      <c r="U154" s="135"/>
      <c r="V154" s="135"/>
      <c r="W154" s="135"/>
      <c r="X154" s="135"/>
      <c r="Y154" s="139"/>
      <c r="Z154" s="135"/>
      <c r="AA154" s="135"/>
      <c r="AB154" s="135"/>
      <c r="AC154" s="135"/>
      <c r="AD154" s="135"/>
      <c r="AE154" s="135"/>
      <c r="AF154" s="135"/>
      <c r="AG154" s="153"/>
      <c r="AH154" s="28" t="s">
        <v>20</v>
      </c>
      <c r="AI154" s="31">
        <f>+AI153/AI152</f>
        <v>0</v>
      </c>
    </row>
    <row r="155" spans="2:38" x14ac:dyDescent="0.4">
      <c r="B155" s="137"/>
      <c r="C155" s="138"/>
      <c r="D155" s="139"/>
      <c r="E155" s="135"/>
      <c r="F155" s="135"/>
      <c r="G155" s="135"/>
      <c r="H155" s="135"/>
      <c r="I155" s="135"/>
      <c r="J155" s="135"/>
      <c r="K155" s="139"/>
      <c r="L155" s="135"/>
      <c r="M155" s="135"/>
      <c r="N155" s="135"/>
      <c r="O155" s="135"/>
      <c r="P155" s="135"/>
      <c r="Q155" s="135"/>
      <c r="R155" s="139"/>
      <c r="S155" s="135"/>
      <c r="T155" s="135"/>
      <c r="U155" s="135"/>
      <c r="V155" s="135"/>
      <c r="W155" s="135"/>
      <c r="X155" s="135"/>
      <c r="Y155" s="139"/>
      <c r="Z155" s="135"/>
      <c r="AA155" s="135"/>
      <c r="AB155" s="135"/>
      <c r="AC155" s="135"/>
      <c r="AD155" s="135"/>
      <c r="AE155" s="135"/>
      <c r="AF155" s="135"/>
      <c r="AG155" s="153"/>
      <c r="AH155" s="28" t="s">
        <v>1</v>
      </c>
      <c r="AI155" s="29">
        <f>+COUNTA(C156:AG157)</f>
        <v>0</v>
      </c>
    </row>
    <row r="156" spans="2:38" x14ac:dyDescent="0.4">
      <c r="B156" s="141" t="s">
        <v>8</v>
      </c>
      <c r="C156" s="143"/>
      <c r="D156" s="147"/>
      <c r="E156" s="139"/>
      <c r="F156" s="139"/>
      <c r="G156" s="139"/>
      <c r="H156" s="139"/>
      <c r="I156" s="139"/>
      <c r="J156" s="139"/>
      <c r="K156" s="147"/>
      <c r="L156" s="139"/>
      <c r="M156" s="139"/>
      <c r="N156" s="139"/>
      <c r="O156" s="139"/>
      <c r="P156" s="139"/>
      <c r="Q156" s="139"/>
      <c r="R156" s="147"/>
      <c r="S156" s="139"/>
      <c r="T156" s="139"/>
      <c r="U156" s="139"/>
      <c r="V156" s="139"/>
      <c r="W156" s="139"/>
      <c r="X156" s="139"/>
      <c r="Y156" s="147"/>
      <c r="Z156" s="139"/>
      <c r="AA156" s="139"/>
      <c r="AB156" s="139"/>
      <c r="AC156" s="139"/>
      <c r="AD156" s="139"/>
      <c r="AE156" s="139"/>
      <c r="AF156" s="139"/>
      <c r="AG156" s="156"/>
      <c r="AH156" s="32" t="s">
        <v>21</v>
      </c>
      <c r="AI156" s="33">
        <f>+AI155/AI152</f>
        <v>0</v>
      </c>
      <c r="AL156" s="2">
        <f>+COUNTIF(C154:AG155,"休")</f>
        <v>0</v>
      </c>
    </row>
    <row r="157" spans="2:38" x14ac:dyDescent="0.4">
      <c r="B157" s="142"/>
      <c r="C157" s="144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140"/>
      <c r="U157" s="140"/>
      <c r="V157" s="140"/>
      <c r="W157" s="140"/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57"/>
      <c r="AH157" s="34" t="s">
        <v>22</v>
      </c>
      <c r="AI157" s="35" t="str">
        <f>IF(7&gt;AI152,"対象外",IF(OR(AI156&gt;=0.285,AI155&gt;=AI150),"OK","NG"))</f>
        <v>NG</v>
      </c>
      <c r="AJ157" s="30" t="str">
        <f>IF(AI157="対象外","←７日間に満たない期間は達成判定の対象外",IF(AI157="NG","←月単位未達成","←月単位達成"))</f>
        <v>←月単位未達成</v>
      </c>
      <c r="AL157" s="36" t="str">
        <f>IF(7&gt;AI152,"対象外",IF(AL156&gt;=AI150,"OK","NG"))</f>
        <v>NG</v>
      </c>
    </row>
    <row r="158" spans="2:38" hidden="1" x14ac:dyDescent="0.4">
      <c r="B158" s="37" t="s">
        <v>23</v>
      </c>
      <c r="C158" s="38">
        <f t="shared" ref="C158:AG158" si="87">IF(AND(DAY(C150)&gt;=22,DAY(C150)&lt;=28,C151="土"),1,0)</f>
        <v>0</v>
      </c>
      <c r="D158" s="38">
        <f t="shared" si="87"/>
        <v>0</v>
      </c>
      <c r="E158" s="38">
        <f t="shared" si="87"/>
        <v>0</v>
      </c>
      <c r="F158" s="38">
        <f t="shared" si="87"/>
        <v>0</v>
      </c>
      <c r="G158" s="38">
        <f t="shared" si="87"/>
        <v>0</v>
      </c>
      <c r="H158" s="38">
        <f t="shared" si="87"/>
        <v>0</v>
      </c>
      <c r="I158" s="38">
        <f t="shared" si="87"/>
        <v>0</v>
      </c>
      <c r="J158" s="38">
        <f t="shared" si="87"/>
        <v>0</v>
      </c>
      <c r="K158" s="38">
        <f t="shared" si="87"/>
        <v>0</v>
      </c>
      <c r="L158" s="38">
        <f t="shared" si="87"/>
        <v>0</v>
      </c>
      <c r="M158" s="38">
        <f t="shared" si="87"/>
        <v>0</v>
      </c>
      <c r="N158" s="38">
        <f t="shared" si="87"/>
        <v>0</v>
      </c>
      <c r="O158" s="38">
        <f t="shared" si="87"/>
        <v>0</v>
      </c>
      <c r="P158" s="38">
        <f t="shared" si="87"/>
        <v>0</v>
      </c>
      <c r="Q158" s="38">
        <f t="shared" si="87"/>
        <v>0</v>
      </c>
      <c r="R158" s="38">
        <f t="shared" si="87"/>
        <v>0</v>
      </c>
      <c r="S158" s="38">
        <f t="shared" si="87"/>
        <v>0</v>
      </c>
      <c r="T158" s="38">
        <f t="shared" si="87"/>
        <v>0</v>
      </c>
      <c r="U158" s="38">
        <f t="shared" si="87"/>
        <v>0</v>
      </c>
      <c r="V158" s="38">
        <f t="shared" si="87"/>
        <v>0</v>
      </c>
      <c r="W158" s="38">
        <f t="shared" si="87"/>
        <v>0</v>
      </c>
      <c r="X158" s="38">
        <f t="shared" si="87"/>
        <v>0</v>
      </c>
      <c r="Y158" s="38">
        <f t="shared" si="87"/>
        <v>0</v>
      </c>
      <c r="Z158" s="38">
        <f t="shared" si="87"/>
        <v>0</v>
      </c>
      <c r="AA158" s="38">
        <f t="shared" si="87"/>
        <v>0</v>
      </c>
      <c r="AB158" s="38" t="e">
        <f t="shared" si="87"/>
        <v>#VALUE!</v>
      </c>
      <c r="AC158" s="38" t="e">
        <f t="shared" si="87"/>
        <v>#VALUE!</v>
      </c>
      <c r="AD158" s="38" t="e">
        <f t="shared" si="87"/>
        <v>#VALUE!</v>
      </c>
      <c r="AE158" s="38" t="e">
        <f t="shared" si="87"/>
        <v>#VALUE!</v>
      </c>
      <c r="AF158" s="38" t="e">
        <f t="shared" si="87"/>
        <v>#VALUE!</v>
      </c>
      <c r="AG158" s="38" t="e">
        <f t="shared" si="87"/>
        <v>#VALUE!</v>
      </c>
      <c r="AH158" s="39" t="s">
        <v>24</v>
      </c>
      <c r="AI158" s="40">
        <f t="shared" ref="AI158:AI165" si="88">_xlfn.AGGREGATE(9,6,C158:AG158)</f>
        <v>0</v>
      </c>
      <c r="AJ158" s="30"/>
    </row>
    <row r="159" spans="2:38" hidden="1" x14ac:dyDescent="0.4">
      <c r="B159" s="37" t="s">
        <v>25</v>
      </c>
      <c r="C159" s="41">
        <f t="shared" ref="C159:AG159" si="89">IF(AND(DAY(C150)&gt;=22,DAY(C150)&lt;=28,C151="土",OR(C156="休",C156="雨")),1,0)</f>
        <v>0</v>
      </c>
      <c r="D159" s="41">
        <f t="shared" si="89"/>
        <v>0</v>
      </c>
      <c r="E159" s="41">
        <f t="shared" si="89"/>
        <v>0</v>
      </c>
      <c r="F159" s="41">
        <f t="shared" si="89"/>
        <v>0</v>
      </c>
      <c r="G159" s="41">
        <f t="shared" si="89"/>
        <v>0</v>
      </c>
      <c r="H159" s="41">
        <f t="shared" si="89"/>
        <v>0</v>
      </c>
      <c r="I159" s="41">
        <f t="shared" si="89"/>
        <v>0</v>
      </c>
      <c r="J159" s="41">
        <f t="shared" si="89"/>
        <v>0</v>
      </c>
      <c r="K159" s="41">
        <f t="shared" si="89"/>
        <v>0</v>
      </c>
      <c r="L159" s="41">
        <f t="shared" si="89"/>
        <v>0</v>
      </c>
      <c r="M159" s="41">
        <f t="shared" si="89"/>
        <v>0</v>
      </c>
      <c r="N159" s="41">
        <f t="shared" si="89"/>
        <v>0</v>
      </c>
      <c r="O159" s="41">
        <f t="shared" si="89"/>
        <v>0</v>
      </c>
      <c r="P159" s="41">
        <f t="shared" si="89"/>
        <v>0</v>
      </c>
      <c r="Q159" s="41">
        <f t="shared" si="89"/>
        <v>0</v>
      </c>
      <c r="R159" s="41">
        <f t="shared" si="89"/>
        <v>0</v>
      </c>
      <c r="S159" s="41">
        <f t="shared" si="89"/>
        <v>0</v>
      </c>
      <c r="T159" s="41">
        <f t="shared" si="89"/>
        <v>0</v>
      </c>
      <c r="U159" s="41">
        <f t="shared" si="89"/>
        <v>0</v>
      </c>
      <c r="V159" s="41">
        <f t="shared" si="89"/>
        <v>0</v>
      </c>
      <c r="W159" s="41">
        <f t="shared" si="89"/>
        <v>0</v>
      </c>
      <c r="X159" s="41">
        <f t="shared" si="89"/>
        <v>0</v>
      </c>
      <c r="Y159" s="41">
        <f t="shared" si="89"/>
        <v>0</v>
      </c>
      <c r="Z159" s="41">
        <f t="shared" si="89"/>
        <v>0</v>
      </c>
      <c r="AA159" s="41">
        <f t="shared" si="89"/>
        <v>0</v>
      </c>
      <c r="AB159" s="41" t="e">
        <f t="shared" si="89"/>
        <v>#VALUE!</v>
      </c>
      <c r="AC159" s="41" t="e">
        <f t="shared" si="89"/>
        <v>#VALUE!</v>
      </c>
      <c r="AD159" s="41" t="e">
        <f t="shared" si="89"/>
        <v>#VALUE!</v>
      </c>
      <c r="AE159" s="41" t="e">
        <f t="shared" si="89"/>
        <v>#VALUE!</v>
      </c>
      <c r="AF159" s="41" t="e">
        <f t="shared" si="89"/>
        <v>#VALUE!</v>
      </c>
      <c r="AG159" s="41" t="e">
        <f t="shared" si="89"/>
        <v>#VALUE!</v>
      </c>
      <c r="AH159" s="39" t="s">
        <v>26</v>
      </c>
      <c r="AI159" s="40">
        <f t="shared" si="88"/>
        <v>0</v>
      </c>
      <c r="AJ159" s="30"/>
    </row>
    <row r="160" spans="2:38" hidden="1" x14ac:dyDescent="0.4">
      <c r="B160" s="37" t="s">
        <v>27</v>
      </c>
      <c r="C160" s="38">
        <f>IF(AND(DAY(C150)&gt;=8,DAY(C150)&lt;=14,C151="土"),1,0)</f>
        <v>0</v>
      </c>
      <c r="D160" s="38">
        <f>IF(AND(DAY(D150)&gt;=8,DAY(D150)&lt;=14,D151="土"),1,0)</f>
        <v>0</v>
      </c>
      <c r="E160" s="38">
        <f t="shared" ref="E160:AG160" si="90">IF(AND(DAY(E150)&gt;=8,DAY(E150)&lt;=14,E151="土"),1,0)</f>
        <v>0</v>
      </c>
      <c r="F160" s="38">
        <f t="shared" si="90"/>
        <v>0</v>
      </c>
      <c r="G160" s="38">
        <f t="shared" si="90"/>
        <v>0</v>
      </c>
      <c r="H160" s="38">
        <f t="shared" si="90"/>
        <v>0</v>
      </c>
      <c r="I160" s="38">
        <f t="shared" si="90"/>
        <v>0</v>
      </c>
      <c r="J160" s="38">
        <f t="shared" si="90"/>
        <v>0</v>
      </c>
      <c r="K160" s="38">
        <f t="shared" si="90"/>
        <v>0</v>
      </c>
      <c r="L160" s="38">
        <f t="shared" si="90"/>
        <v>0</v>
      </c>
      <c r="M160" s="38">
        <f t="shared" si="90"/>
        <v>0</v>
      </c>
      <c r="N160" s="38">
        <f t="shared" si="90"/>
        <v>1</v>
      </c>
      <c r="O160" s="38">
        <f t="shared" si="90"/>
        <v>0</v>
      </c>
      <c r="P160" s="38">
        <f t="shared" si="90"/>
        <v>0</v>
      </c>
      <c r="Q160" s="38">
        <f t="shared" si="90"/>
        <v>0</v>
      </c>
      <c r="R160" s="38">
        <f t="shared" si="90"/>
        <v>0</v>
      </c>
      <c r="S160" s="38">
        <f t="shared" si="90"/>
        <v>0</v>
      </c>
      <c r="T160" s="38">
        <f t="shared" si="90"/>
        <v>0</v>
      </c>
      <c r="U160" s="38">
        <f t="shared" si="90"/>
        <v>0</v>
      </c>
      <c r="V160" s="38">
        <f t="shared" si="90"/>
        <v>0</v>
      </c>
      <c r="W160" s="38">
        <f t="shared" si="90"/>
        <v>0</v>
      </c>
      <c r="X160" s="38">
        <f t="shared" si="90"/>
        <v>0</v>
      </c>
      <c r="Y160" s="38">
        <f t="shared" si="90"/>
        <v>0</v>
      </c>
      <c r="Z160" s="38">
        <f t="shared" si="90"/>
        <v>0</v>
      </c>
      <c r="AA160" s="38">
        <f t="shared" si="90"/>
        <v>0</v>
      </c>
      <c r="AB160" s="38" t="e">
        <f t="shared" si="90"/>
        <v>#VALUE!</v>
      </c>
      <c r="AC160" s="38" t="e">
        <f t="shared" si="90"/>
        <v>#VALUE!</v>
      </c>
      <c r="AD160" s="38" t="e">
        <f t="shared" si="90"/>
        <v>#VALUE!</v>
      </c>
      <c r="AE160" s="38" t="e">
        <f t="shared" si="90"/>
        <v>#VALUE!</v>
      </c>
      <c r="AF160" s="38" t="e">
        <f t="shared" si="90"/>
        <v>#VALUE!</v>
      </c>
      <c r="AG160" s="38" t="e">
        <f t="shared" si="90"/>
        <v>#VALUE!</v>
      </c>
      <c r="AH160" s="39" t="s">
        <v>24</v>
      </c>
      <c r="AI160" s="40">
        <f t="shared" si="88"/>
        <v>1</v>
      </c>
      <c r="AJ160" s="30"/>
    </row>
    <row r="161" spans="2:38" hidden="1" x14ac:dyDescent="0.4">
      <c r="B161" s="37" t="s">
        <v>28</v>
      </c>
      <c r="C161" s="41">
        <f>IF(AND(DAY(C150)&gt;=8,DAY(C150)&lt;=14,C151="土",OR(C156="休",C156="雨")),1,0)</f>
        <v>0</v>
      </c>
      <c r="D161" s="41">
        <f>IF(AND(DAY(D150)&gt;=8,DAY(D150)&lt;=14,D151="土",OR(D156="休",D156="雨")),1,0)</f>
        <v>0</v>
      </c>
      <c r="E161" s="41">
        <f t="shared" ref="E161:AG161" si="91">IF(AND(DAY(E150)&gt;=8,DAY(E150)&lt;=14,E151="土",OR(E156="休",E156="雨")),1,0)</f>
        <v>0</v>
      </c>
      <c r="F161" s="41">
        <f t="shared" si="91"/>
        <v>0</v>
      </c>
      <c r="G161" s="41">
        <f t="shared" si="91"/>
        <v>0</v>
      </c>
      <c r="H161" s="41">
        <f t="shared" si="91"/>
        <v>0</v>
      </c>
      <c r="I161" s="41">
        <f t="shared" si="91"/>
        <v>0</v>
      </c>
      <c r="J161" s="41">
        <f t="shared" si="91"/>
        <v>0</v>
      </c>
      <c r="K161" s="41">
        <f t="shared" si="91"/>
        <v>0</v>
      </c>
      <c r="L161" s="41">
        <f t="shared" si="91"/>
        <v>0</v>
      </c>
      <c r="M161" s="41">
        <f t="shared" si="91"/>
        <v>0</v>
      </c>
      <c r="N161" s="41">
        <f t="shared" si="91"/>
        <v>0</v>
      </c>
      <c r="O161" s="41">
        <f t="shared" si="91"/>
        <v>0</v>
      </c>
      <c r="P161" s="41">
        <f t="shared" si="91"/>
        <v>0</v>
      </c>
      <c r="Q161" s="41">
        <f t="shared" si="91"/>
        <v>0</v>
      </c>
      <c r="R161" s="41">
        <f t="shared" si="91"/>
        <v>0</v>
      </c>
      <c r="S161" s="41">
        <f t="shared" si="91"/>
        <v>0</v>
      </c>
      <c r="T161" s="41">
        <f t="shared" si="91"/>
        <v>0</v>
      </c>
      <c r="U161" s="41">
        <f t="shared" si="91"/>
        <v>0</v>
      </c>
      <c r="V161" s="41">
        <f t="shared" si="91"/>
        <v>0</v>
      </c>
      <c r="W161" s="41">
        <f t="shared" si="91"/>
        <v>0</v>
      </c>
      <c r="X161" s="41">
        <f t="shared" si="91"/>
        <v>0</v>
      </c>
      <c r="Y161" s="41">
        <f t="shared" si="91"/>
        <v>0</v>
      </c>
      <c r="Z161" s="41">
        <f t="shared" si="91"/>
        <v>0</v>
      </c>
      <c r="AA161" s="41">
        <f t="shared" si="91"/>
        <v>0</v>
      </c>
      <c r="AB161" s="41" t="e">
        <f t="shared" si="91"/>
        <v>#VALUE!</v>
      </c>
      <c r="AC161" s="41" t="e">
        <f t="shared" si="91"/>
        <v>#VALUE!</v>
      </c>
      <c r="AD161" s="41" t="e">
        <f t="shared" si="91"/>
        <v>#VALUE!</v>
      </c>
      <c r="AE161" s="41" t="e">
        <f t="shared" si="91"/>
        <v>#VALUE!</v>
      </c>
      <c r="AF161" s="41" t="e">
        <f t="shared" si="91"/>
        <v>#VALUE!</v>
      </c>
      <c r="AG161" s="41" t="e">
        <f t="shared" si="91"/>
        <v>#VALUE!</v>
      </c>
      <c r="AH161" s="39" t="s">
        <v>26</v>
      </c>
      <c r="AI161" s="40">
        <f t="shared" si="88"/>
        <v>0</v>
      </c>
      <c r="AJ161" s="30"/>
    </row>
    <row r="162" spans="2:38" hidden="1" x14ac:dyDescent="0.4">
      <c r="B162" s="37" t="s">
        <v>29</v>
      </c>
      <c r="C162" s="38">
        <f>IF(AND(DAY(C150)&gt;=22,DAY(C150)&lt;=28,C151="日"),1,0)</f>
        <v>0</v>
      </c>
      <c r="D162" s="38">
        <f t="shared" ref="D162:AG162" si="92">IF(AND(DAY(D150)&gt;=22,DAY(D150)&lt;=28,D151="日"),1,0)</f>
        <v>0</v>
      </c>
      <c r="E162" s="38">
        <f t="shared" si="92"/>
        <v>0</v>
      </c>
      <c r="F162" s="38">
        <f t="shared" si="92"/>
        <v>0</v>
      </c>
      <c r="G162" s="38">
        <f t="shared" si="92"/>
        <v>0</v>
      </c>
      <c r="H162" s="38">
        <f t="shared" si="92"/>
        <v>0</v>
      </c>
      <c r="I162" s="38">
        <f t="shared" si="92"/>
        <v>0</v>
      </c>
      <c r="J162" s="38">
        <f t="shared" si="92"/>
        <v>0</v>
      </c>
      <c r="K162" s="38">
        <f t="shared" si="92"/>
        <v>0</v>
      </c>
      <c r="L162" s="38">
        <f t="shared" si="92"/>
        <v>0</v>
      </c>
      <c r="M162" s="38">
        <f t="shared" si="92"/>
        <v>0</v>
      </c>
      <c r="N162" s="38">
        <f t="shared" si="92"/>
        <v>0</v>
      </c>
      <c r="O162" s="38">
        <f t="shared" si="92"/>
        <v>0</v>
      </c>
      <c r="P162" s="38">
        <f t="shared" si="92"/>
        <v>0</v>
      </c>
      <c r="Q162" s="38">
        <f t="shared" si="92"/>
        <v>0</v>
      </c>
      <c r="R162" s="38">
        <f t="shared" si="92"/>
        <v>0</v>
      </c>
      <c r="S162" s="38">
        <f t="shared" si="92"/>
        <v>0</v>
      </c>
      <c r="T162" s="38">
        <f t="shared" si="92"/>
        <v>0</v>
      </c>
      <c r="U162" s="38">
        <f t="shared" si="92"/>
        <v>0</v>
      </c>
      <c r="V162" s="38">
        <f t="shared" si="92"/>
        <v>0</v>
      </c>
      <c r="W162" s="38">
        <f t="shared" si="92"/>
        <v>0</v>
      </c>
      <c r="X162" s="38">
        <f t="shared" si="92"/>
        <v>0</v>
      </c>
      <c r="Y162" s="38">
        <f t="shared" si="92"/>
        <v>0</v>
      </c>
      <c r="Z162" s="38">
        <f t="shared" si="92"/>
        <v>0</v>
      </c>
      <c r="AA162" s="38">
        <f t="shared" si="92"/>
        <v>0</v>
      </c>
      <c r="AB162" s="38" t="e">
        <f t="shared" si="92"/>
        <v>#VALUE!</v>
      </c>
      <c r="AC162" s="38" t="e">
        <f t="shared" si="92"/>
        <v>#VALUE!</v>
      </c>
      <c r="AD162" s="38" t="e">
        <f t="shared" si="92"/>
        <v>#VALUE!</v>
      </c>
      <c r="AE162" s="38" t="e">
        <f t="shared" si="92"/>
        <v>#VALUE!</v>
      </c>
      <c r="AF162" s="38" t="e">
        <f t="shared" si="92"/>
        <v>#VALUE!</v>
      </c>
      <c r="AG162" s="38" t="e">
        <f t="shared" si="92"/>
        <v>#VALUE!</v>
      </c>
      <c r="AH162" s="39" t="s">
        <v>24</v>
      </c>
      <c r="AI162" s="40">
        <f t="shared" si="88"/>
        <v>0</v>
      </c>
      <c r="AJ162" s="30"/>
    </row>
    <row r="163" spans="2:38" hidden="1" x14ac:dyDescent="0.4">
      <c r="B163" s="37" t="s">
        <v>30</v>
      </c>
      <c r="C163" s="41">
        <f>IF(AND(DAY(C150)&gt;=22,DAY(C150)&lt;=28,C151="日",OR(C156="休",C156="雨")),1,0)</f>
        <v>0</v>
      </c>
      <c r="D163" s="41">
        <f t="shared" ref="D163:AG163" si="93">IF(AND(DAY(D150)&gt;=22,DAY(D150)&lt;=28,D151="日",OR(D156="休",D156="雨")),1,0)</f>
        <v>0</v>
      </c>
      <c r="E163" s="41">
        <f t="shared" si="93"/>
        <v>0</v>
      </c>
      <c r="F163" s="41">
        <f t="shared" si="93"/>
        <v>0</v>
      </c>
      <c r="G163" s="41">
        <f t="shared" si="93"/>
        <v>0</v>
      </c>
      <c r="H163" s="41">
        <f t="shared" si="93"/>
        <v>0</v>
      </c>
      <c r="I163" s="41">
        <f t="shared" si="93"/>
        <v>0</v>
      </c>
      <c r="J163" s="41">
        <f t="shared" si="93"/>
        <v>0</v>
      </c>
      <c r="K163" s="41">
        <f t="shared" si="93"/>
        <v>0</v>
      </c>
      <c r="L163" s="41">
        <f t="shared" si="93"/>
        <v>0</v>
      </c>
      <c r="M163" s="41">
        <f t="shared" si="93"/>
        <v>0</v>
      </c>
      <c r="N163" s="41">
        <f t="shared" si="93"/>
        <v>0</v>
      </c>
      <c r="O163" s="41">
        <f t="shared" si="93"/>
        <v>0</v>
      </c>
      <c r="P163" s="41">
        <f t="shared" si="93"/>
        <v>0</v>
      </c>
      <c r="Q163" s="41">
        <f t="shared" si="93"/>
        <v>0</v>
      </c>
      <c r="R163" s="41">
        <f t="shared" si="93"/>
        <v>0</v>
      </c>
      <c r="S163" s="41">
        <f t="shared" si="93"/>
        <v>0</v>
      </c>
      <c r="T163" s="41">
        <f t="shared" si="93"/>
        <v>0</v>
      </c>
      <c r="U163" s="41">
        <f t="shared" si="93"/>
        <v>0</v>
      </c>
      <c r="V163" s="41">
        <f t="shared" si="93"/>
        <v>0</v>
      </c>
      <c r="W163" s="41">
        <f t="shared" si="93"/>
        <v>0</v>
      </c>
      <c r="X163" s="41">
        <f t="shared" si="93"/>
        <v>0</v>
      </c>
      <c r="Y163" s="41">
        <f t="shared" si="93"/>
        <v>0</v>
      </c>
      <c r="Z163" s="41">
        <f t="shared" si="93"/>
        <v>0</v>
      </c>
      <c r="AA163" s="41">
        <f t="shared" si="93"/>
        <v>0</v>
      </c>
      <c r="AB163" s="41" t="e">
        <f t="shared" si="93"/>
        <v>#VALUE!</v>
      </c>
      <c r="AC163" s="41" t="e">
        <f t="shared" si="93"/>
        <v>#VALUE!</v>
      </c>
      <c r="AD163" s="41" t="e">
        <f t="shared" si="93"/>
        <v>#VALUE!</v>
      </c>
      <c r="AE163" s="41" t="e">
        <f t="shared" si="93"/>
        <v>#VALUE!</v>
      </c>
      <c r="AF163" s="41" t="e">
        <f t="shared" si="93"/>
        <v>#VALUE!</v>
      </c>
      <c r="AG163" s="41" t="e">
        <f t="shared" si="93"/>
        <v>#VALUE!</v>
      </c>
      <c r="AH163" s="39" t="s">
        <v>26</v>
      </c>
      <c r="AI163" s="40">
        <f t="shared" si="88"/>
        <v>0</v>
      </c>
      <c r="AJ163" s="30"/>
    </row>
    <row r="164" spans="2:38" hidden="1" x14ac:dyDescent="0.4">
      <c r="B164" s="37" t="s">
        <v>31</v>
      </c>
      <c r="C164" s="38">
        <f>IF(AND(DAY(C150)&gt;=8,DAY(C150)&lt;=14,C151="日"),1,0)</f>
        <v>0</v>
      </c>
      <c r="D164" s="38">
        <f t="shared" ref="D164:AG164" si="94">IF(AND(DAY(D150)&gt;=8,DAY(D150)&lt;=14,D151="日"),1,0)</f>
        <v>0</v>
      </c>
      <c r="E164" s="38">
        <f t="shared" si="94"/>
        <v>0</v>
      </c>
      <c r="F164" s="38">
        <f t="shared" si="94"/>
        <v>0</v>
      </c>
      <c r="G164" s="38">
        <f t="shared" si="94"/>
        <v>0</v>
      </c>
      <c r="H164" s="38">
        <f t="shared" si="94"/>
        <v>0</v>
      </c>
      <c r="I164" s="38">
        <f t="shared" si="94"/>
        <v>0</v>
      </c>
      <c r="J164" s="38">
        <f t="shared" si="94"/>
        <v>0</v>
      </c>
      <c r="K164" s="38">
        <f t="shared" si="94"/>
        <v>0</v>
      </c>
      <c r="L164" s="38">
        <f t="shared" si="94"/>
        <v>0</v>
      </c>
      <c r="M164" s="38">
        <f t="shared" si="94"/>
        <v>0</v>
      </c>
      <c r="N164" s="38">
        <f t="shared" si="94"/>
        <v>0</v>
      </c>
      <c r="O164" s="38">
        <f t="shared" si="94"/>
        <v>1</v>
      </c>
      <c r="P164" s="38">
        <f t="shared" si="94"/>
        <v>0</v>
      </c>
      <c r="Q164" s="38">
        <f t="shared" si="94"/>
        <v>0</v>
      </c>
      <c r="R164" s="38">
        <f t="shared" si="94"/>
        <v>0</v>
      </c>
      <c r="S164" s="38">
        <f t="shared" si="94"/>
        <v>0</v>
      </c>
      <c r="T164" s="38">
        <f t="shared" si="94"/>
        <v>0</v>
      </c>
      <c r="U164" s="38">
        <f t="shared" si="94"/>
        <v>0</v>
      </c>
      <c r="V164" s="38">
        <f t="shared" si="94"/>
        <v>0</v>
      </c>
      <c r="W164" s="38">
        <f t="shared" si="94"/>
        <v>0</v>
      </c>
      <c r="X164" s="38">
        <f t="shared" si="94"/>
        <v>0</v>
      </c>
      <c r="Y164" s="38">
        <f t="shared" si="94"/>
        <v>0</v>
      </c>
      <c r="Z164" s="38">
        <f t="shared" si="94"/>
        <v>0</v>
      </c>
      <c r="AA164" s="38">
        <f t="shared" si="94"/>
        <v>0</v>
      </c>
      <c r="AB164" s="38" t="e">
        <f t="shared" si="94"/>
        <v>#VALUE!</v>
      </c>
      <c r="AC164" s="38" t="e">
        <f t="shared" si="94"/>
        <v>#VALUE!</v>
      </c>
      <c r="AD164" s="38" t="e">
        <f t="shared" si="94"/>
        <v>#VALUE!</v>
      </c>
      <c r="AE164" s="38" t="e">
        <f t="shared" si="94"/>
        <v>#VALUE!</v>
      </c>
      <c r="AF164" s="38" t="e">
        <f t="shared" si="94"/>
        <v>#VALUE!</v>
      </c>
      <c r="AG164" s="38" t="e">
        <f t="shared" si="94"/>
        <v>#VALUE!</v>
      </c>
      <c r="AH164" s="39" t="s">
        <v>24</v>
      </c>
      <c r="AI164" s="40">
        <f t="shared" si="88"/>
        <v>1</v>
      </c>
      <c r="AJ164" s="30"/>
    </row>
    <row r="165" spans="2:38" hidden="1" x14ac:dyDescent="0.4">
      <c r="B165" s="37" t="s">
        <v>32</v>
      </c>
      <c r="C165" s="41">
        <f>IF(AND(DAY(C150)&gt;=8,DAY(C150)&lt;=14,C151="日",OR(C156="休",C156="雨")),1,0)</f>
        <v>0</v>
      </c>
      <c r="D165" s="41">
        <f t="shared" ref="D165:AG165" si="95">IF(AND(DAY(D150)&gt;=8,DAY(D150)&lt;=14,D151="日",OR(D156="休",D156="雨")),1,0)</f>
        <v>0</v>
      </c>
      <c r="E165" s="41">
        <f t="shared" si="95"/>
        <v>0</v>
      </c>
      <c r="F165" s="41">
        <f t="shared" si="95"/>
        <v>0</v>
      </c>
      <c r="G165" s="41">
        <f t="shared" si="95"/>
        <v>0</v>
      </c>
      <c r="H165" s="41">
        <f t="shared" si="95"/>
        <v>0</v>
      </c>
      <c r="I165" s="41">
        <f t="shared" si="95"/>
        <v>0</v>
      </c>
      <c r="J165" s="41">
        <f t="shared" si="95"/>
        <v>0</v>
      </c>
      <c r="K165" s="41">
        <f t="shared" si="95"/>
        <v>0</v>
      </c>
      <c r="L165" s="41">
        <f t="shared" si="95"/>
        <v>0</v>
      </c>
      <c r="M165" s="41">
        <f t="shared" si="95"/>
        <v>0</v>
      </c>
      <c r="N165" s="41">
        <f t="shared" si="95"/>
        <v>0</v>
      </c>
      <c r="O165" s="41">
        <f t="shared" si="95"/>
        <v>0</v>
      </c>
      <c r="P165" s="41">
        <f t="shared" si="95"/>
        <v>0</v>
      </c>
      <c r="Q165" s="41">
        <f t="shared" si="95"/>
        <v>0</v>
      </c>
      <c r="R165" s="41">
        <f t="shared" si="95"/>
        <v>0</v>
      </c>
      <c r="S165" s="41">
        <f t="shared" si="95"/>
        <v>0</v>
      </c>
      <c r="T165" s="41">
        <f t="shared" si="95"/>
        <v>0</v>
      </c>
      <c r="U165" s="41">
        <f t="shared" si="95"/>
        <v>0</v>
      </c>
      <c r="V165" s="41">
        <f t="shared" si="95"/>
        <v>0</v>
      </c>
      <c r="W165" s="41">
        <f t="shared" si="95"/>
        <v>0</v>
      </c>
      <c r="X165" s="41">
        <f t="shared" si="95"/>
        <v>0</v>
      </c>
      <c r="Y165" s="41">
        <f t="shared" si="95"/>
        <v>0</v>
      </c>
      <c r="Z165" s="41">
        <f t="shared" si="95"/>
        <v>0</v>
      </c>
      <c r="AA165" s="41">
        <f t="shared" si="95"/>
        <v>0</v>
      </c>
      <c r="AB165" s="41" t="e">
        <f t="shared" si="95"/>
        <v>#VALUE!</v>
      </c>
      <c r="AC165" s="41" t="e">
        <f t="shared" si="95"/>
        <v>#VALUE!</v>
      </c>
      <c r="AD165" s="41" t="e">
        <f t="shared" si="95"/>
        <v>#VALUE!</v>
      </c>
      <c r="AE165" s="41" t="e">
        <f t="shared" si="95"/>
        <v>#VALUE!</v>
      </c>
      <c r="AF165" s="41" t="e">
        <f t="shared" si="95"/>
        <v>#VALUE!</v>
      </c>
      <c r="AG165" s="41" t="e">
        <f t="shared" si="95"/>
        <v>#VALUE!</v>
      </c>
      <c r="AH165" s="39" t="s">
        <v>26</v>
      </c>
      <c r="AI165" s="40">
        <f t="shared" si="88"/>
        <v>0</v>
      </c>
      <c r="AJ165" s="30"/>
    </row>
    <row r="166" spans="2:38" ht="18" customHeight="1" x14ac:dyDescent="0.4"/>
    <row r="167" spans="2:38" hidden="1" x14ac:dyDescent="0.4">
      <c r="C167" s="37" t="e">
        <f>YEAR(C170)</f>
        <v>#VALUE!</v>
      </c>
      <c r="D167" s="37" t="e">
        <f>MONTH(C170)</f>
        <v>#VALUE!</v>
      </c>
    </row>
    <row r="168" spans="2:38" x14ac:dyDescent="0.4">
      <c r="B168" s="5" t="s">
        <v>13</v>
      </c>
      <c r="C168" s="145" t="str">
        <f>C170</f>
        <v/>
      </c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10"/>
    </row>
    <row r="169" spans="2:38" hidden="1" x14ac:dyDescent="0.4">
      <c r="B169" s="43"/>
      <c r="C169" s="25" t="e">
        <f>DATE($C167,$D167,1)</f>
        <v>#VALUE!</v>
      </c>
      <c r="D169" s="25" t="e">
        <f t="shared" ref="D169:AG169" si="96">C169+1</f>
        <v>#VALUE!</v>
      </c>
      <c r="E169" s="25" t="e">
        <f t="shared" si="96"/>
        <v>#VALUE!</v>
      </c>
      <c r="F169" s="25" t="e">
        <f t="shared" si="96"/>
        <v>#VALUE!</v>
      </c>
      <c r="G169" s="25" t="e">
        <f t="shared" si="96"/>
        <v>#VALUE!</v>
      </c>
      <c r="H169" s="25" t="e">
        <f t="shared" si="96"/>
        <v>#VALUE!</v>
      </c>
      <c r="I169" s="25" t="e">
        <f t="shared" si="96"/>
        <v>#VALUE!</v>
      </c>
      <c r="J169" s="25" t="e">
        <f t="shared" si="96"/>
        <v>#VALUE!</v>
      </c>
      <c r="K169" s="25" t="e">
        <f t="shared" si="96"/>
        <v>#VALUE!</v>
      </c>
      <c r="L169" s="25" t="e">
        <f t="shared" si="96"/>
        <v>#VALUE!</v>
      </c>
      <c r="M169" s="25" t="e">
        <f t="shared" si="96"/>
        <v>#VALUE!</v>
      </c>
      <c r="N169" s="25" t="e">
        <f t="shared" si="96"/>
        <v>#VALUE!</v>
      </c>
      <c r="O169" s="25" t="e">
        <f t="shared" si="96"/>
        <v>#VALUE!</v>
      </c>
      <c r="P169" s="25" t="e">
        <f t="shared" si="96"/>
        <v>#VALUE!</v>
      </c>
      <c r="Q169" s="25" t="e">
        <f t="shared" si="96"/>
        <v>#VALUE!</v>
      </c>
      <c r="R169" s="25" t="e">
        <f t="shared" si="96"/>
        <v>#VALUE!</v>
      </c>
      <c r="S169" s="25" t="e">
        <f t="shared" si="96"/>
        <v>#VALUE!</v>
      </c>
      <c r="T169" s="25" t="e">
        <f t="shared" si="96"/>
        <v>#VALUE!</v>
      </c>
      <c r="U169" s="25" t="e">
        <f t="shared" si="96"/>
        <v>#VALUE!</v>
      </c>
      <c r="V169" s="25" t="e">
        <f t="shared" si="96"/>
        <v>#VALUE!</v>
      </c>
      <c r="W169" s="25" t="e">
        <f t="shared" si="96"/>
        <v>#VALUE!</v>
      </c>
      <c r="X169" s="25" t="e">
        <f t="shared" si="96"/>
        <v>#VALUE!</v>
      </c>
      <c r="Y169" s="25" t="e">
        <f t="shared" si="96"/>
        <v>#VALUE!</v>
      </c>
      <c r="Z169" s="25" t="e">
        <f t="shared" si="96"/>
        <v>#VALUE!</v>
      </c>
      <c r="AA169" s="25" t="e">
        <f t="shared" si="96"/>
        <v>#VALUE!</v>
      </c>
      <c r="AB169" s="25" t="e">
        <f t="shared" si="96"/>
        <v>#VALUE!</v>
      </c>
      <c r="AC169" s="25" t="e">
        <f t="shared" si="96"/>
        <v>#VALUE!</v>
      </c>
      <c r="AD169" s="25" t="e">
        <f t="shared" si="96"/>
        <v>#VALUE!</v>
      </c>
      <c r="AE169" s="25" t="e">
        <f t="shared" si="96"/>
        <v>#VALUE!</v>
      </c>
      <c r="AF169" s="25" t="e">
        <f t="shared" si="96"/>
        <v>#VALUE!</v>
      </c>
      <c r="AG169" s="25" t="e">
        <f t="shared" si="96"/>
        <v>#VALUE!</v>
      </c>
      <c r="AH169" s="44"/>
      <c r="AI169" s="45"/>
    </row>
    <row r="170" spans="2:38" x14ac:dyDescent="0.4">
      <c r="B170" s="46" t="s">
        <v>14</v>
      </c>
      <c r="C170" s="47" t="str">
        <f>IF(EDATE(C149,1)&gt;$G$5,"",EDATE(C149,1))</f>
        <v/>
      </c>
      <c r="D170" s="25" t="e">
        <f t="shared" ref="D170:AG170" si="97">IF(D169&gt;$G$5,"",IF(C170=EOMONTH(DATE($C167,$D167,1),0),"",IF(C170="","",C170+1)))</f>
        <v>#VALUE!</v>
      </c>
      <c r="E170" s="25" t="e">
        <f t="shared" si="97"/>
        <v>#VALUE!</v>
      </c>
      <c r="F170" s="25" t="e">
        <f t="shared" si="97"/>
        <v>#VALUE!</v>
      </c>
      <c r="G170" s="25" t="e">
        <f t="shared" si="97"/>
        <v>#VALUE!</v>
      </c>
      <c r="H170" s="25" t="e">
        <f t="shared" si="97"/>
        <v>#VALUE!</v>
      </c>
      <c r="I170" s="25" t="e">
        <f t="shared" si="97"/>
        <v>#VALUE!</v>
      </c>
      <c r="J170" s="25" t="e">
        <f t="shared" si="97"/>
        <v>#VALUE!</v>
      </c>
      <c r="K170" s="25" t="e">
        <f t="shared" si="97"/>
        <v>#VALUE!</v>
      </c>
      <c r="L170" s="25" t="e">
        <f t="shared" si="97"/>
        <v>#VALUE!</v>
      </c>
      <c r="M170" s="25" t="e">
        <f t="shared" si="97"/>
        <v>#VALUE!</v>
      </c>
      <c r="N170" s="25" t="e">
        <f t="shared" si="97"/>
        <v>#VALUE!</v>
      </c>
      <c r="O170" s="25" t="e">
        <f t="shared" si="97"/>
        <v>#VALUE!</v>
      </c>
      <c r="P170" s="25" t="e">
        <f t="shared" si="97"/>
        <v>#VALUE!</v>
      </c>
      <c r="Q170" s="25" t="e">
        <f t="shared" si="97"/>
        <v>#VALUE!</v>
      </c>
      <c r="R170" s="25" t="e">
        <f t="shared" si="97"/>
        <v>#VALUE!</v>
      </c>
      <c r="S170" s="25" t="e">
        <f t="shared" si="97"/>
        <v>#VALUE!</v>
      </c>
      <c r="T170" s="25" t="e">
        <f t="shared" si="97"/>
        <v>#VALUE!</v>
      </c>
      <c r="U170" s="25" t="e">
        <f t="shared" si="97"/>
        <v>#VALUE!</v>
      </c>
      <c r="V170" s="25" t="e">
        <f t="shared" si="97"/>
        <v>#VALUE!</v>
      </c>
      <c r="W170" s="25" t="e">
        <f t="shared" si="97"/>
        <v>#VALUE!</v>
      </c>
      <c r="X170" s="25" t="e">
        <f t="shared" si="97"/>
        <v>#VALUE!</v>
      </c>
      <c r="Y170" s="25" t="e">
        <f t="shared" si="97"/>
        <v>#VALUE!</v>
      </c>
      <c r="Z170" s="25" t="e">
        <f t="shared" si="97"/>
        <v>#VALUE!</v>
      </c>
      <c r="AA170" s="25" t="e">
        <f t="shared" si="97"/>
        <v>#VALUE!</v>
      </c>
      <c r="AB170" s="25" t="e">
        <f t="shared" si="97"/>
        <v>#VALUE!</v>
      </c>
      <c r="AC170" s="25" t="e">
        <f t="shared" si="97"/>
        <v>#VALUE!</v>
      </c>
      <c r="AD170" s="25" t="e">
        <f t="shared" si="97"/>
        <v>#VALUE!</v>
      </c>
      <c r="AE170" s="25" t="e">
        <f t="shared" si="97"/>
        <v>#VALUE!</v>
      </c>
      <c r="AF170" s="25" t="e">
        <f t="shared" si="97"/>
        <v>#VALUE!</v>
      </c>
      <c r="AG170" s="25" t="e">
        <f t="shared" si="97"/>
        <v>#VALUE!</v>
      </c>
      <c r="AH170" s="26" t="s">
        <v>15</v>
      </c>
      <c r="AI170" s="27">
        <f>+COUNTIFS(C171:AG171,"土",C172:AG172,"")+COUNTIFS(C171:AG171,"日",C172:AG172,"")</f>
        <v>0</v>
      </c>
    </row>
    <row r="171" spans="2:38" x14ac:dyDescent="0.4">
      <c r="B171" s="19" t="s">
        <v>16</v>
      </c>
      <c r="C171" s="7" t="str">
        <f>IFERROR(TEXT(WEEKDAY(+C170),"aaa"),"")</f>
        <v/>
      </c>
      <c r="D171" s="7" t="str">
        <f t="shared" ref="D171:AG171" si="98">IFERROR(TEXT(WEEKDAY(+D170),"aaa"),"")</f>
        <v/>
      </c>
      <c r="E171" s="7" t="str">
        <f t="shared" si="98"/>
        <v/>
      </c>
      <c r="F171" s="7" t="str">
        <f t="shared" si="98"/>
        <v/>
      </c>
      <c r="G171" s="7" t="str">
        <f t="shared" si="98"/>
        <v/>
      </c>
      <c r="H171" s="7" t="str">
        <f t="shared" si="98"/>
        <v/>
      </c>
      <c r="I171" s="7" t="str">
        <f t="shared" si="98"/>
        <v/>
      </c>
      <c r="J171" s="7" t="str">
        <f t="shared" si="98"/>
        <v/>
      </c>
      <c r="K171" s="7" t="str">
        <f t="shared" si="98"/>
        <v/>
      </c>
      <c r="L171" s="7" t="str">
        <f t="shared" si="98"/>
        <v/>
      </c>
      <c r="M171" s="7" t="str">
        <f t="shared" si="98"/>
        <v/>
      </c>
      <c r="N171" s="7" t="str">
        <f t="shared" si="98"/>
        <v/>
      </c>
      <c r="O171" s="7" t="str">
        <f t="shared" si="98"/>
        <v/>
      </c>
      <c r="P171" s="7" t="str">
        <f t="shared" si="98"/>
        <v/>
      </c>
      <c r="Q171" s="7" t="str">
        <f t="shared" si="98"/>
        <v/>
      </c>
      <c r="R171" s="7" t="str">
        <f t="shared" si="98"/>
        <v/>
      </c>
      <c r="S171" s="7" t="str">
        <f t="shared" si="98"/>
        <v/>
      </c>
      <c r="T171" s="7" t="str">
        <f t="shared" si="98"/>
        <v/>
      </c>
      <c r="U171" s="7" t="str">
        <f t="shared" si="98"/>
        <v/>
      </c>
      <c r="V171" s="7" t="str">
        <f t="shared" si="98"/>
        <v/>
      </c>
      <c r="W171" s="7" t="str">
        <f t="shared" si="98"/>
        <v/>
      </c>
      <c r="X171" s="7" t="str">
        <f t="shared" si="98"/>
        <v/>
      </c>
      <c r="Y171" s="7" t="str">
        <f t="shared" si="98"/>
        <v/>
      </c>
      <c r="Z171" s="7" t="str">
        <f t="shared" si="98"/>
        <v/>
      </c>
      <c r="AA171" s="7" t="str">
        <f t="shared" si="98"/>
        <v/>
      </c>
      <c r="AB171" s="7" t="str">
        <f t="shared" si="98"/>
        <v/>
      </c>
      <c r="AC171" s="7" t="str">
        <f t="shared" si="98"/>
        <v/>
      </c>
      <c r="AD171" s="7" t="str">
        <f t="shared" si="98"/>
        <v/>
      </c>
      <c r="AE171" s="7" t="str">
        <f t="shared" si="98"/>
        <v/>
      </c>
      <c r="AF171" s="7" t="str">
        <f t="shared" si="98"/>
        <v/>
      </c>
      <c r="AG171" s="7" t="str">
        <f t="shared" si="98"/>
        <v/>
      </c>
      <c r="AH171" s="26" t="s">
        <v>17</v>
      </c>
      <c r="AI171" s="27">
        <f>+COUNTIF(C172:AG172,"夏休")+COUNTIF(C172:AG172,"冬休")+COUNTIF(C172:AG172,"中止")</f>
        <v>0</v>
      </c>
    </row>
    <row r="172" spans="2:38" ht="13.5" customHeight="1" x14ac:dyDescent="0.4">
      <c r="B172" s="111" t="s">
        <v>18</v>
      </c>
      <c r="C172" s="113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36"/>
      <c r="AH172" s="28" t="s">
        <v>0</v>
      </c>
      <c r="AI172" s="29">
        <f>COUNT(C170:AG170)-AI171</f>
        <v>0</v>
      </c>
    </row>
    <row r="173" spans="2:38" ht="13.5" customHeight="1" x14ac:dyDescent="0.4">
      <c r="B173" s="112"/>
      <c r="C173" s="113"/>
      <c r="D173" s="108"/>
      <c r="E173" s="108"/>
      <c r="F173" s="108"/>
      <c r="G173" s="108"/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36"/>
      <c r="AH173" s="28" t="s">
        <v>19</v>
      </c>
      <c r="AI173" s="29">
        <f>+COUNTIF(C174:AG175,"休")</f>
        <v>0</v>
      </c>
      <c r="AJ173" s="30" t="e">
        <f>IF(AI174&gt;0.285,"",IF(AI173&lt;AI170,"←計画日数が足りません",""))</f>
        <v>#DIV/0!</v>
      </c>
    </row>
    <row r="174" spans="2:38" ht="13.5" customHeight="1" x14ac:dyDescent="0.4">
      <c r="B174" s="137" t="s">
        <v>5</v>
      </c>
      <c r="C174" s="135"/>
      <c r="D174" s="135"/>
      <c r="E174" s="135"/>
      <c r="F174" s="135"/>
      <c r="G174" s="135"/>
      <c r="H174" s="135"/>
      <c r="I174" s="139"/>
      <c r="J174" s="135"/>
      <c r="K174" s="135"/>
      <c r="L174" s="135"/>
      <c r="M174" s="135"/>
      <c r="N174" s="135"/>
      <c r="O174" s="135"/>
      <c r="P174" s="139"/>
      <c r="Q174" s="135"/>
      <c r="R174" s="135"/>
      <c r="S174" s="135"/>
      <c r="T174" s="135"/>
      <c r="U174" s="135"/>
      <c r="V174" s="135"/>
      <c r="W174" s="139"/>
      <c r="X174" s="135"/>
      <c r="Y174" s="135"/>
      <c r="Z174" s="135"/>
      <c r="AA174" s="135"/>
      <c r="AB174" s="135"/>
      <c r="AC174" s="135"/>
      <c r="AD174" s="139"/>
      <c r="AE174" s="135"/>
      <c r="AF174" s="135"/>
      <c r="AG174" s="153"/>
      <c r="AH174" s="28" t="s">
        <v>20</v>
      </c>
      <c r="AI174" s="31" t="e">
        <f>+AI173/AI172</f>
        <v>#DIV/0!</v>
      </c>
    </row>
    <row r="175" spans="2:38" x14ac:dyDescent="0.4">
      <c r="B175" s="137"/>
      <c r="C175" s="135"/>
      <c r="D175" s="135"/>
      <c r="E175" s="135"/>
      <c r="F175" s="135"/>
      <c r="G175" s="135"/>
      <c r="H175" s="135"/>
      <c r="I175" s="139"/>
      <c r="J175" s="135"/>
      <c r="K175" s="135"/>
      <c r="L175" s="135"/>
      <c r="M175" s="135"/>
      <c r="N175" s="135"/>
      <c r="O175" s="135"/>
      <c r="P175" s="139"/>
      <c r="Q175" s="135"/>
      <c r="R175" s="135"/>
      <c r="S175" s="135"/>
      <c r="T175" s="135"/>
      <c r="U175" s="135"/>
      <c r="V175" s="135"/>
      <c r="W175" s="139"/>
      <c r="X175" s="135"/>
      <c r="Y175" s="135"/>
      <c r="Z175" s="135"/>
      <c r="AA175" s="135"/>
      <c r="AB175" s="135"/>
      <c r="AC175" s="135"/>
      <c r="AD175" s="139"/>
      <c r="AE175" s="135"/>
      <c r="AF175" s="135"/>
      <c r="AG175" s="153"/>
      <c r="AH175" s="28" t="s">
        <v>1</v>
      </c>
      <c r="AI175" s="29">
        <f>+COUNTA(C176:AG177)</f>
        <v>0</v>
      </c>
    </row>
    <row r="176" spans="2:38" x14ac:dyDescent="0.4">
      <c r="B176" s="141" t="s">
        <v>8</v>
      </c>
      <c r="C176" s="139"/>
      <c r="D176" s="139"/>
      <c r="E176" s="139"/>
      <c r="F176" s="139"/>
      <c r="G176" s="139"/>
      <c r="H176" s="139"/>
      <c r="I176" s="147"/>
      <c r="J176" s="139"/>
      <c r="K176" s="139"/>
      <c r="L176" s="139"/>
      <c r="M176" s="139"/>
      <c r="N176" s="139"/>
      <c r="O176" s="139"/>
      <c r="P176" s="147"/>
      <c r="Q176" s="139"/>
      <c r="R176" s="139"/>
      <c r="S176" s="139"/>
      <c r="T176" s="139"/>
      <c r="U176" s="139"/>
      <c r="V176" s="139"/>
      <c r="W176" s="147"/>
      <c r="X176" s="139"/>
      <c r="Y176" s="139"/>
      <c r="Z176" s="139"/>
      <c r="AA176" s="139"/>
      <c r="AB176" s="139"/>
      <c r="AC176" s="139"/>
      <c r="AD176" s="147"/>
      <c r="AE176" s="139"/>
      <c r="AF176" s="139"/>
      <c r="AG176" s="156"/>
      <c r="AH176" s="32" t="s">
        <v>21</v>
      </c>
      <c r="AI176" s="33" t="e">
        <f>+AI175/AI172</f>
        <v>#DIV/0!</v>
      </c>
      <c r="AL176" s="2">
        <f>+COUNTIF(C174:AG175,"休")</f>
        <v>0</v>
      </c>
    </row>
    <row r="177" spans="2:38" x14ac:dyDescent="0.4">
      <c r="B177" s="142"/>
      <c r="C177" s="140"/>
      <c r="D177" s="140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140"/>
      <c r="U177" s="140"/>
      <c r="V177" s="140"/>
      <c r="W177" s="140"/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57"/>
      <c r="AH177" s="34" t="s">
        <v>22</v>
      </c>
      <c r="AI177" s="35" t="str">
        <f>IF(7&gt;AI172,"対象外",IF(OR(AI176&gt;=0.285,AI175&gt;=AI170),"OK","NG"))</f>
        <v>対象外</v>
      </c>
      <c r="AJ177" s="30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36" t="str">
        <f>IF(7&gt;AI172,"対象外",IF(AL176&gt;=AI170,"OK","NG"))</f>
        <v>対象外</v>
      </c>
    </row>
    <row r="178" spans="2:38" hidden="1" x14ac:dyDescent="0.4">
      <c r="B178" s="37" t="s">
        <v>23</v>
      </c>
      <c r="C178" s="38" t="e">
        <f>IF(AND(DAY(C170)&gt;=22,DAY(C170)&lt;=28,C171="土"),1,0)</f>
        <v>#VALUE!</v>
      </c>
      <c r="D178" s="38" t="e">
        <f t="shared" ref="D178:AG178" si="99">IF(AND(DAY(D170)&gt;=22,DAY(D170)&lt;=28,D171="土"),1,0)</f>
        <v>#VALUE!</v>
      </c>
      <c r="E178" s="38" t="e">
        <f t="shared" si="99"/>
        <v>#VALUE!</v>
      </c>
      <c r="F178" s="38" t="e">
        <f t="shared" si="99"/>
        <v>#VALUE!</v>
      </c>
      <c r="G178" s="38" t="e">
        <f t="shared" si="99"/>
        <v>#VALUE!</v>
      </c>
      <c r="H178" s="38" t="e">
        <f t="shared" si="99"/>
        <v>#VALUE!</v>
      </c>
      <c r="I178" s="38" t="e">
        <f t="shared" si="99"/>
        <v>#VALUE!</v>
      </c>
      <c r="J178" s="38" t="e">
        <f t="shared" si="99"/>
        <v>#VALUE!</v>
      </c>
      <c r="K178" s="38" t="e">
        <f t="shared" si="99"/>
        <v>#VALUE!</v>
      </c>
      <c r="L178" s="38" t="e">
        <f t="shared" si="99"/>
        <v>#VALUE!</v>
      </c>
      <c r="M178" s="38" t="e">
        <f t="shared" si="99"/>
        <v>#VALUE!</v>
      </c>
      <c r="N178" s="38" t="e">
        <f t="shared" si="99"/>
        <v>#VALUE!</v>
      </c>
      <c r="O178" s="38" t="e">
        <f t="shared" si="99"/>
        <v>#VALUE!</v>
      </c>
      <c r="P178" s="38" t="e">
        <f t="shared" si="99"/>
        <v>#VALUE!</v>
      </c>
      <c r="Q178" s="38" t="e">
        <f t="shared" si="99"/>
        <v>#VALUE!</v>
      </c>
      <c r="R178" s="38" t="e">
        <f t="shared" si="99"/>
        <v>#VALUE!</v>
      </c>
      <c r="S178" s="38" t="e">
        <f t="shared" si="99"/>
        <v>#VALUE!</v>
      </c>
      <c r="T178" s="38" t="e">
        <f t="shared" si="99"/>
        <v>#VALUE!</v>
      </c>
      <c r="U178" s="38" t="e">
        <f t="shared" si="99"/>
        <v>#VALUE!</v>
      </c>
      <c r="V178" s="38" t="e">
        <f t="shared" si="99"/>
        <v>#VALUE!</v>
      </c>
      <c r="W178" s="38" t="e">
        <f t="shared" si="99"/>
        <v>#VALUE!</v>
      </c>
      <c r="X178" s="38" t="e">
        <f t="shared" si="99"/>
        <v>#VALUE!</v>
      </c>
      <c r="Y178" s="38" t="e">
        <f t="shared" si="99"/>
        <v>#VALUE!</v>
      </c>
      <c r="Z178" s="38" t="e">
        <f t="shared" si="99"/>
        <v>#VALUE!</v>
      </c>
      <c r="AA178" s="38" t="e">
        <f t="shared" si="99"/>
        <v>#VALUE!</v>
      </c>
      <c r="AB178" s="38" t="e">
        <f t="shared" si="99"/>
        <v>#VALUE!</v>
      </c>
      <c r="AC178" s="38" t="e">
        <f t="shared" si="99"/>
        <v>#VALUE!</v>
      </c>
      <c r="AD178" s="38" t="e">
        <f t="shared" si="99"/>
        <v>#VALUE!</v>
      </c>
      <c r="AE178" s="38" t="e">
        <f t="shared" si="99"/>
        <v>#VALUE!</v>
      </c>
      <c r="AF178" s="38" t="e">
        <f t="shared" si="99"/>
        <v>#VALUE!</v>
      </c>
      <c r="AG178" s="38" t="e">
        <f t="shared" si="99"/>
        <v>#VALUE!</v>
      </c>
      <c r="AH178" s="39" t="s">
        <v>24</v>
      </c>
      <c r="AI178" s="40">
        <f t="shared" ref="AI178:AI185" si="100">_xlfn.AGGREGATE(9,6,C178:AG178)</f>
        <v>0</v>
      </c>
      <c r="AJ178" s="30"/>
    </row>
    <row r="179" spans="2:38" hidden="1" x14ac:dyDescent="0.4">
      <c r="B179" s="37" t="s">
        <v>25</v>
      </c>
      <c r="C179" s="41" t="e">
        <f t="shared" ref="C179:AG179" si="101">IF(AND(DAY(C170)&gt;=22,DAY(C170)&lt;=28,C171="土",OR(C176="休",C176="雨")),1,0)</f>
        <v>#VALUE!</v>
      </c>
      <c r="D179" s="41" t="e">
        <f t="shared" si="101"/>
        <v>#VALUE!</v>
      </c>
      <c r="E179" s="41" t="e">
        <f t="shared" si="101"/>
        <v>#VALUE!</v>
      </c>
      <c r="F179" s="41" t="e">
        <f t="shared" si="101"/>
        <v>#VALUE!</v>
      </c>
      <c r="G179" s="41" t="e">
        <f t="shared" si="101"/>
        <v>#VALUE!</v>
      </c>
      <c r="H179" s="41" t="e">
        <f t="shared" si="101"/>
        <v>#VALUE!</v>
      </c>
      <c r="I179" s="41" t="e">
        <f t="shared" si="101"/>
        <v>#VALUE!</v>
      </c>
      <c r="J179" s="41" t="e">
        <f t="shared" si="101"/>
        <v>#VALUE!</v>
      </c>
      <c r="K179" s="41" t="e">
        <f t="shared" si="101"/>
        <v>#VALUE!</v>
      </c>
      <c r="L179" s="41" t="e">
        <f t="shared" si="101"/>
        <v>#VALUE!</v>
      </c>
      <c r="M179" s="41" t="e">
        <f t="shared" si="101"/>
        <v>#VALUE!</v>
      </c>
      <c r="N179" s="41" t="e">
        <f t="shared" si="101"/>
        <v>#VALUE!</v>
      </c>
      <c r="O179" s="41" t="e">
        <f t="shared" si="101"/>
        <v>#VALUE!</v>
      </c>
      <c r="P179" s="41" t="e">
        <f t="shared" si="101"/>
        <v>#VALUE!</v>
      </c>
      <c r="Q179" s="41" t="e">
        <f t="shared" si="101"/>
        <v>#VALUE!</v>
      </c>
      <c r="R179" s="41" t="e">
        <f t="shared" si="101"/>
        <v>#VALUE!</v>
      </c>
      <c r="S179" s="41" t="e">
        <f t="shared" si="101"/>
        <v>#VALUE!</v>
      </c>
      <c r="T179" s="41" t="e">
        <f t="shared" si="101"/>
        <v>#VALUE!</v>
      </c>
      <c r="U179" s="41" t="e">
        <f t="shared" si="101"/>
        <v>#VALUE!</v>
      </c>
      <c r="V179" s="41" t="e">
        <f t="shared" si="101"/>
        <v>#VALUE!</v>
      </c>
      <c r="W179" s="41" t="e">
        <f t="shared" si="101"/>
        <v>#VALUE!</v>
      </c>
      <c r="X179" s="41" t="e">
        <f t="shared" si="101"/>
        <v>#VALUE!</v>
      </c>
      <c r="Y179" s="41" t="e">
        <f t="shared" si="101"/>
        <v>#VALUE!</v>
      </c>
      <c r="Z179" s="41" t="e">
        <f t="shared" si="101"/>
        <v>#VALUE!</v>
      </c>
      <c r="AA179" s="41" t="e">
        <f t="shared" si="101"/>
        <v>#VALUE!</v>
      </c>
      <c r="AB179" s="41" t="e">
        <f t="shared" si="101"/>
        <v>#VALUE!</v>
      </c>
      <c r="AC179" s="41" t="e">
        <f t="shared" si="101"/>
        <v>#VALUE!</v>
      </c>
      <c r="AD179" s="41" t="e">
        <f t="shared" si="101"/>
        <v>#VALUE!</v>
      </c>
      <c r="AE179" s="41" t="e">
        <f>IF(AND(DAY(AE170)&gt;=22,DAY(AE170)&lt;=28,AE171="土",OR(AE176="休",AE176="雨")),1,0)</f>
        <v>#VALUE!</v>
      </c>
      <c r="AF179" s="41" t="e">
        <f t="shared" si="101"/>
        <v>#VALUE!</v>
      </c>
      <c r="AG179" s="41" t="e">
        <f t="shared" si="101"/>
        <v>#VALUE!</v>
      </c>
      <c r="AH179" s="39" t="s">
        <v>26</v>
      </c>
      <c r="AI179" s="40">
        <f t="shared" si="100"/>
        <v>0</v>
      </c>
      <c r="AJ179" s="30"/>
    </row>
    <row r="180" spans="2:38" hidden="1" x14ac:dyDescent="0.4">
      <c r="B180" s="37" t="s">
        <v>27</v>
      </c>
      <c r="C180" s="38" t="e">
        <f>IF(AND(DAY(C170)&gt;=8,DAY(C170)&lt;=14,C171="土"),1,0)</f>
        <v>#VALUE!</v>
      </c>
      <c r="D180" s="38" t="e">
        <f>IF(AND(DAY(D170)&gt;=8,DAY(D170)&lt;=14,D171="土"),1,0)</f>
        <v>#VALUE!</v>
      </c>
      <c r="E180" s="38" t="e">
        <f t="shared" ref="E180:AG180" si="102">IF(AND(DAY(E170)&gt;=8,DAY(E170)&lt;=14,E171="土"),1,0)</f>
        <v>#VALUE!</v>
      </c>
      <c r="F180" s="38" t="e">
        <f t="shared" si="102"/>
        <v>#VALUE!</v>
      </c>
      <c r="G180" s="38" t="e">
        <f t="shared" si="102"/>
        <v>#VALUE!</v>
      </c>
      <c r="H180" s="38" t="e">
        <f t="shared" si="102"/>
        <v>#VALUE!</v>
      </c>
      <c r="I180" s="38" t="e">
        <f t="shared" si="102"/>
        <v>#VALUE!</v>
      </c>
      <c r="J180" s="38" t="e">
        <f t="shared" si="102"/>
        <v>#VALUE!</v>
      </c>
      <c r="K180" s="38" t="e">
        <f t="shared" si="102"/>
        <v>#VALUE!</v>
      </c>
      <c r="L180" s="38" t="e">
        <f t="shared" si="102"/>
        <v>#VALUE!</v>
      </c>
      <c r="M180" s="38" t="e">
        <f t="shared" si="102"/>
        <v>#VALUE!</v>
      </c>
      <c r="N180" s="38" t="e">
        <f t="shared" si="102"/>
        <v>#VALUE!</v>
      </c>
      <c r="O180" s="38" t="e">
        <f t="shared" si="102"/>
        <v>#VALUE!</v>
      </c>
      <c r="P180" s="38" t="e">
        <f t="shared" si="102"/>
        <v>#VALUE!</v>
      </c>
      <c r="Q180" s="38" t="e">
        <f t="shared" si="102"/>
        <v>#VALUE!</v>
      </c>
      <c r="R180" s="38" t="e">
        <f t="shared" si="102"/>
        <v>#VALUE!</v>
      </c>
      <c r="S180" s="38" t="e">
        <f t="shared" si="102"/>
        <v>#VALUE!</v>
      </c>
      <c r="T180" s="38" t="e">
        <f t="shared" si="102"/>
        <v>#VALUE!</v>
      </c>
      <c r="U180" s="38" t="e">
        <f t="shared" si="102"/>
        <v>#VALUE!</v>
      </c>
      <c r="V180" s="38" t="e">
        <f t="shared" si="102"/>
        <v>#VALUE!</v>
      </c>
      <c r="W180" s="38" t="e">
        <f t="shared" si="102"/>
        <v>#VALUE!</v>
      </c>
      <c r="X180" s="38" t="e">
        <f t="shared" si="102"/>
        <v>#VALUE!</v>
      </c>
      <c r="Y180" s="38" t="e">
        <f t="shared" si="102"/>
        <v>#VALUE!</v>
      </c>
      <c r="Z180" s="38" t="e">
        <f t="shared" si="102"/>
        <v>#VALUE!</v>
      </c>
      <c r="AA180" s="38" t="e">
        <f t="shared" si="102"/>
        <v>#VALUE!</v>
      </c>
      <c r="AB180" s="38" t="e">
        <f t="shared" si="102"/>
        <v>#VALUE!</v>
      </c>
      <c r="AC180" s="38" t="e">
        <f t="shared" si="102"/>
        <v>#VALUE!</v>
      </c>
      <c r="AD180" s="38" t="e">
        <f t="shared" si="102"/>
        <v>#VALUE!</v>
      </c>
      <c r="AE180" s="38" t="e">
        <f t="shared" si="102"/>
        <v>#VALUE!</v>
      </c>
      <c r="AF180" s="38" t="e">
        <f t="shared" si="102"/>
        <v>#VALUE!</v>
      </c>
      <c r="AG180" s="38" t="e">
        <f t="shared" si="102"/>
        <v>#VALUE!</v>
      </c>
      <c r="AH180" s="39" t="s">
        <v>24</v>
      </c>
      <c r="AI180" s="40">
        <f t="shared" si="100"/>
        <v>0</v>
      </c>
      <c r="AJ180" s="30"/>
    </row>
    <row r="181" spans="2:38" hidden="1" x14ac:dyDescent="0.4">
      <c r="B181" s="37" t="s">
        <v>28</v>
      </c>
      <c r="C181" s="41" t="e">
        <f>IF(AND(DAY(C170)&gt;=8,DAY(C170)&lt;=14,C171="土",OR(C176="休",C176="雨")),1,0)</f>
        <v>#VALUE!</v>
      </c>
      <c r="D181" s="41" t="e">
        <f>IF(AND(DAY(D170)&gt;=8,DAY(D170)&lt;=14,D171="土",OR(D176="休",D176="雨")),1,0)</f>
        <v>#VALUE!</v>
      </c>
      <c r="E181" s="41" t="e">
        <f t="shared" ref="E181:AG181" si="103">IF(AND(DAY(E170)&gt;=8,DAY(E170)&lt;=14,E171="土",OR(E176="休",E176="雨")),1,0)</f>
        <v>#VALUE!</v>
      </c>
      <c r="F181" s="41" t="e">
        <f t="shared" si="103"/>
        <v>#VALUE!</v>
      </c>
      <c r="G181" s="41" t="e">
        <f t="shared" si="103"/>
        <v>#VALUE!</v>
      </c>
      <c r="H181" s="41" t="e">
        <f t="shared" si="103"/>
        <v>#VALUE!</v>
      </c>
      <c r="I181" s="41" t="e">
        <f t="shared" si="103"/>
        <v>#VALUE!</v>
      </c>
      <c r="J181" s="41" t="e">
        <f t="shared" si="103"/>
        <v>#VALUE!</v>
      </c>
      <c r="K181" s="41" t="e">
        <f t="shared" si="103"/>
        <v>#VALUE!</v>
      </c>
      <c r="L181" s="41" t="e">
        <f t="shared" si="103"/>
        <v>#VALUE!</v>
      </c>
      <c r="M181" s="41" t="e">
        <f t="shared" si="103"/>
        <v>#VALUE!</v>
      </c>
      <c r="N181" s="41" t="e">
        <f t="shared" si="103"/>
        <v>#VALUE!</v>
      </c>
      <c r="O181" s="41" t="e">
        <f t="shared" si="103"/>
        <v>#VALUE!</v>
      </c>
      <c r="P181" s="41" t="e">
        <f t="shared" si="103"/>
        <v>#VALUE!</v>
      </c>
      <c r="Q181" s="41" t="e">
        <f t="shared" si="103"/>
        <v>#VALUE!</v>
      </c>
      <c r="R181" s="41" t="e">
        <f t="shared" si="103"/>
        <v>#VALUE!</v>
      </c>
      <c r="S181" s="41" t="e">
        <f t="shared" si="103"/>
        <v>#VALUE!</v>
      </c>
      <c r="T181" s="41" t="e">
        <f t="shared" si="103"/>
        <v>#VALUE!</v>
      </c>
      <c r="U181" s="41" t="e">
        <f t="shared" si="103"/>
        <v>#VALUE!</v>
      </c>
      <c r="V181" s="41" t="e">
        <f t="shared" si="103"/>
        <v>#VALUE!</v>
      </c>
      <c r="W181" s="41" t="e">
        <f t="shared" si="103"/>
        <v>#VALUE!</v>
      </c>
      <c r="X181" s="41" t="e">
        <f t="shared" si="103"/>
        <v>#VALUE!</v>
      </c>
      <c r="Y181" s="41" t="e">
        <f t="shared" si="103"/>
        <v>#VALUE!</v>
      </c>
      <c r="Z181" s="41" t="e">
        <f t="shared" si="103"/>
        <v>#VALUE!</v>
      </c>
      <c r="AA181" s="41" t="e">
        <f t="shared" si="103"/>
        <v>#VALUE!</v>
      </c>
      <c r="AB181" s="41" t="e">
        <f t="shared" si="103"/>
        <v>#VALUE!</v>
      </c>
      <c r="AC181" s="41" t="e">
        <f t="shared" si="103"/>
        <v>#VALUE!</v>
      </c>
      <c r="AD181" s="41" t="e">
        <f t="shared" si="103"/>
        <v>#VALUE!</v>
      </c>
      <c r="AE181" s="41" t="e">
        <f t="shared" si="103"/>
        <v>#VALUE!</v>
      </c>
      <c r="AF181" s="41" t="e">
        <f t="shared" si="103"/>
        <v>#VALUE!</v>
      </c>
      <c r="AG181" s="41" t="e">
        <f t="shared" si="103"/>
        <v>#VALUE!</v>
      </c>
      <c r="AH181" s="39" t="s">
        <v>26</v>
      </c>
      <c r="AI181" s="40">
        <f t="shared" si="100"/>
        <v>0</v>
      </c>
      <c r="AJ181" s="30"/>
    </row>
    <row r="182" spans="2:38" hidden="1" x14ac:dyDescent="0.4">
      <c r="B182" s="37" t="s">
        <v>29</v>
      </c>
      <c r="C182" s="38" t="e">
        <f>IF(AND(DAY(C170)&gt;=22,DAY(C170)&lt;=28,C171="日"),1,0)</f>
        <v>#VALUE!</v>
      </c>
      <c r="D182" s="38" t="e">
        <f t="shared" ref="D182:AG182" si="104">IF(AND(DAY(D170)&gt;=22,DAY(D170)&lt;=28,D171="日"),1,0)</f>
        <v>#VALUE!</v>
      </c>
      <c r="E182" s="38" t="e">
        <f t="shared" si="104"/>
        <v>#VALUE!</v>
      </c>
      <c r="F182" s="38" t="e">
        <f t="shared" si="104"/>
        <v>#VALUE!</v>
      </c>
      <c r="G182" s="38" t="e">
        <f t="shared" si="104"/>
        <v>#VALUE!</v>
      </c>
      <c r="H182" s="38" t="e">
        <f t="shared" si="104"/>
        <v>#VALUE!</v>
      </c>
      <c r="I182" s="38" t="e">
        <f t="shared" si="104"/>
        <v>#VALUE!</v>
      </c>
      <c r="J182" s="38" t="e">
        <f t="shared" si="104"/>
        <v>#VALUE!</v>
      </c>
      <c r="K182" s="38" t="e">
        <f t="shared" si="104"/>
        <v>#VALUE!</v>
      </c>
      <c r="L182" s="38" t="e">
        <f t="shared" si="104"/>
        <v>#VALUE!</v>
      </c>
      <c r="M182" s="38" t="e">
        <f t="shared" si="104"/>
        <v>#VALUE!</v>
      </c>
      <c r="N182" s="38" t="e">
        <f t="shared" si="104"/>
        <v>#VALUE!</v>
      </c>
      <c r="O182" s="38" t="e">
        <f t="shared" si="104"/>
        <v>#VALUE!</v>
      </c>
      <c r="P182" s="38" t="e">
        <f t="shared" si="104"/>
        <v>#VALUE!</v>
      </c>
      <c r="Q182" s="38" t="e">
        <f t="shared" si="104"/>
        <v>#VALUE!</v>
      </c>
      <c r="R182" s="38" t="e">
        <f t="shared" si="104"/>
        <v>#VALUE!</v>
      </c>
      <c r="S182" s="38" t="e">
        <f t="shared" si="104"/>
        <v>#VALUE!</v>
      </c>
      <c r="T182" s="38" t="e">
        <f t="shared" si="104"/>
        <v>#VALUE!</v>
      </c>
      <c r="U182" s="38" t="e">
        <f t="shared" si="104"/>
        <v>#VALUE!</v>
      </c>
      <c r="V182" s="38" t="e">
        <f t="shared" si="104"/>
        <v>#VALUE!</v>
      </c>
      <c r="W182" s="38" t="e">
        <f t="shared" si="104"/>
        <v>#VALUE!</v>
      </c>
      <c r="X182" s="38" t="e">
        <f t="shared" si="104"/>
        <v>#VALUE!</v>
      </c>
      <c r="Y182" s="38" t="e">
        <f t="shared" si="104"/>
        <v>#VALUE!</v>
      </c>
      <c r="Z182" s="38" t="e">
        <f t="shared" si="104"/>
        <v>#VALUE!</v>
      </c>
      <c r="AA182" s="38" t="e">
        <f t="shared" si="104"/>
        <v>#VALUE!</v>
      </c>
      <c r="AB182" s="38" t="e">
        <f t="shared" si="104"/>
        <v>#VALUE!</v>
      </c>
      <c r="AC182" s="38" t="e">
        <f t="shared" si="104"/>
        <v>#VALUE!</v>
      </c>
      <c r="AD182" s="38" t="e">
        <f t="shared" si="104"/>
        <v>#VALUE!</v>
      </c>
      <c r="AE182" s="38" t="e">
        <f t="shared" si="104"/>
        <v>#VALUE!</v>
      </c>
      <c r="AF182" s="38" t="e">
        <f t="shared" si="104"/>
        <v>#VALUE!</v>
      </c>
      <c r="AG182" s="38" t="e">
        <f t="shared" si="104"/>
        <v>#VALUE!</v>
      </c>
      <c r="AH182" s="39" t="s">
        <v>24</v>
      </c>
      <c r="AI182" s="40">
        <f t="shared" si="100"/>
        <v>0</v>
      </c>
      <c r="AJ182" s="30"/>
    </row>
    <row r="183" spans="2:38" hidden="1" x14ac:dyDescent="0.4">
      <c r="B183" s="37" t="s">
        <v>30</v>
      </c>
      <c r="C183" s="41" t="e">
        <f>IF(AND(DAY(C170)&gt;=22,DAY(C170)&lt;=28,C171="日",OR(C176="休",C176="雨")),1,0)</f>
        <v>#VALUE!</v>
      </c>
      <c r="D183" s="41" t="e">
        <f t="shared" ref="D183:AG183" si="105">IF(AND(DAY(D170)&gt;=22,DAY(D170)&lt;=28,D171="日",OR(D176="休",D176="雨")),1,0)</f>
        <v>#VALUE!</v>
      </c>
      <c r="E183" s="41" t="e">
        <f t="shared" si="105"/>
        <v>#VALUE!</v>
      </c>
      <c r="F183" s="41" t="e">
        <f t="shared" si="105"/>
        <v>#VALUE!</v>
      </c>
      <c r="G183" s="41" t="e">
        <f t="shared" si="105"/>
        <v>#VALUE!</v>
      </c>
      <c r="H183" s="41" t="e">
        <f t="shared" si="105"/>
        <v>#VALUE!</v>
      </c>
      <c r="I183" s="41" t="e">
        <f t="shared" si="105"/>
        <v>#VALUE!</v>
      </c>
      <c r="J183" s="41" t="e">
        <f t="shared" si="105"/>
        <v>#VALUE!</v>
      </c>
      <c r="K183" s="41" t="e">
        <f t="shared" si="105"/>
        <v>#VALUE!</v>
      </c>
      <c r="L183" s="41" t="e">
        <f t="shared" si="105"/>
        <v>#VALUE!</v>
      </c>
      <c r="M183" s="41" t="e">
        <f t="shared" si="105"/>
        <v>#VALUE!</v>
      </c>
      <c r="N183" s="41" t="e">
        <f t="shared" si="105"/>
        <v>#VALUE!</v>
      </c>
      <c r="O183" s="41" t="e">
        <f t="shared" si="105"/>
        <v>#VALUE!</v>
      </c>
      <c r="P183" s="41" t="e">
        <f t="shared" si="105"/>
        <v>#VALUE!</v>
      </c>
      <c r="Q183" s="41" t="e">
        <f t="shared" si="105"/>
        <v>#VALUE!</v>
      </c>
      <c r="R183" s="41" t="e">
        <f t="shared" si="105"/>
        <v>#VALUE!</v>
      </c>
      <c r="S183" s="41" t="e">
        <f t="shared" si="105"/>
        <v>#VALUE!</v>
      </c>
      <c r="T183" s="41" t="e">
        <f t="shared" si="105"/>
        <v>#VALUE!</v>
      </c>
      <c r="U183" s="41" t="e">
        <f t="shared" si="105"/>
        <v>#VALUE!</v>
      </c>
      <c r="V183" s="41" t="e">
        <f t="shared" si="105"/>
        <v>#VALUE!</v>
      </c>
      <c r="W183" s="41" t="e">
        <f t="shared" si="105"/>
        <v>#VALUE!</v>
      </c>
      <c r="X183" s="41" t="e">
        <f t="shared" si="105"/>
        <v>#VALUE!</v>
      </c>
      <c r="Y183" s="41" t="e">
        <f t="shared" si="105"/>
        <v>#VALUE!</v>
      </c>
      <c r="Z183" s="41" t="e">
        <f t="shared" si="105"/>
        <v>#VALUE!</v>
      </c>
      <c r="AA183" s="41" t="e">
        <f t="shared" si="105"/>
        <v>#VALUE!</v>
      </c>
      <c r="AB183" s="41" t="e">
        <f t="shared" si="105"/>
        <v>#VALUE!</v>
      </c>
      <c r="AC183" s="41" t="e">
        <f t="shared" si="105"/>
        <v>#VALUE!</v>
      </c>
      <c r="AD183" s="41" t="e">
        <f t="shared" si="105"/>
        <v>#VALUE!</v>
      </c>
      <c r="AE183" s="41" t="e">
        <f t="shared" si="105"/>
        <v>#VALUE!</v>
      </c>
      <c r="AF183" s="41" t="e">
        <f t="shared" si="105"/>
        <v>#VALUE!</v>
      </c>
      <c r="AG183" s="41" t="e">
        <f t="shared" si="105"/>
        <v>#VALUE!</v>
      </c>
      <c r="AH183" s="39" t="s">
        <v>26</v>
      </c>
      <c r="AI183" s="40">
        <f t="shared" si="100"/>
        <v>0</v>
      </c>
      <c r="AJ183" s="30"/>
    </row>
    <row r="184" spans="2:38" hidden="1" x14ac:dyDescent="0.4">
      <c r="B184" s="37" t="s">
        <v>31</v>
      </c>
      <c r="C184" s="38" t="e">
        <f>IF(AND(DAY(C170)&gt;=8,DAY(C170)&lt;=14,C171="日"),1,0)</f>
        <v>#VALUE!</v>
      </c>
      <c r="D184" s="38" t="e">
        <f t="shared" ref="D184:AG184" si="106">IF(AND(DAY(D170)&gt;=8,DAY(D170)&lt;=14,D171="日"),1,0)</f>
        <v>#VALUE!</v>
      </c>
      <c r="E184" s="38" t="e">
        <f t="shared" si="106"/>
        <v>#VALUE!</v>
      </c>
      <c r="F184" s="38" t="e">
        <f t="shared" si="106"/>
        <v>#VALUE!</v>
      </c>
      <c r="G184" s="38" t="e">
        <f t="shared" si="106"/>
        <v>#VALUE!</v>
      </c>
      <c r="H184" s="38" t="e">
        <f t="shared" si="106"/>
        <v>#VALUE!</v>
      </c>
      <c r="I184" s="38" t="e">
        <f t="shared" si="106"/>
        <v>#VALUE!</v>
      </c>
      <c r="J184" s="38" t="e">
        <f t="shared" si="106"/>
        <v>#VALUE!</v>
      </c>
      <c r="K184" s="38" t="e">
        <f t="shared" si="106"/>
        <v>#VALUE!</v>
      </c>
      <c r="L184" s="38" t="e">
        <f t="shared" si="106"/>
        <v>#VALUE!</v>
      </c>
      <c r="M184" s="38" t="e">
        <f t="shared" si="106"/>
        <v>#VALUE!</v>
      </c>
      <c r="N184" s="38" t="e">
        <f t="shared" si="106"/>
        <v>#VALUE!</v>
      </c>
      <c r="O184" s="38" t="e">
        <f t="shared" si="106"/>
        <v>#VALUE!</v>
      </c>
      <c r="P184" s="38" t="e">
        <f t="shared" si="106"/>
        <v>#VALUE!</v>
      </c>
      <c r="Q184" s="38" t="e">
        <f t="shared" si="106"/>
        <v>#VALUE!</v>
      </c>
      <c r="R184" s="38" t="e">
        <f t="shared" si="106"/>
        <v>#VALUE!</v>
      </c>
      <c r="S184" s="38" t="e">
        <f t="shared" si="106"/>
        <v>#VALUE!</v>
      </c>
      <c r="T184" s="38" t="e">
        <f t="shared" si="106"/>
        <v>#VALUE!</v>
      </c>
      <c r="U184" s="38" t="e">
        <f t="shared" si="106"/>
        <v>#VALUE!</v>
      </c>
      <c r="V184" s="38" t="e">
        <f t="shared" si="106"/>
        <v>#VALUE!</v>
      </c>
      <c r="W184" s="38" t="e">
        <f t="shared" si="106"/>
        <v>#VALUE!</v>
      </c>
      <c r="X184" s="38" t="e">
        <f t="shared" si="106"/>
        <v>#VALUE!</v>
      </c>
      <c r="Y184" s="38" t="e">
        <f t="shared" si="106"/>
        <v>#VALUE!</v>
      </c>
      <c r="Z184" s="38" t="e">
        <f t="shared" si="106"/>
        <v>#VALUE!</v>
      </c>
      <c r="AA184" s="38" t="e">
        <f t="shared" si="106"/>
        <v>#VALUE!</v>
      </c>
      <c r="AB184" s="38" t="e">
        <f t="shared" si="106"/>
        <v>#VALUE!</v>
      </c>
      <c r="AC184" s="38" t="e">
        <f t="shared" si="106"/>
        <v>#VALUE!</v>
      </c>
      <c r="AD184" s="38" t="e">
        <f t="shared" si="106"/>
        <v>#VALUE!</v>
      </c>
      <c r="AE184" s="38" t="e">
        <f t="shared" si="106"/>
        <v>#VALUE!</v>
      </c>
      <c r="AF184" s="38" t="e">
        <f t="shared" si="106"/>
        <v>#VALUE!</v>
      </c>
      <c r="AG184" s="38" t="e">
        <f t="shared" si="106"/>
        <v>#VALUE!</v>
      </c>
      <c r="AH184" s="39" t="s">
        <v>24</v>
      </c>
      <c r="AI184" s="40">
        <f t="shared" si="100"/>
        <v>0</v>
      </c>
      <c r="AJ184" s="30"/>
    </row>
    <row r="185" spans="2:38" hidden="1" x14ac:dyDescent="0.4">
      <c r="B185" s="37" t="s">
        <v>32</v>
      </c>
      <c r="C185" s="41" t="e">
        <f>IF(AND(DAY(C170)&gt;=8,DAY(C170)&lt;=14,C171="日",OR(C176="休",C176="雨")),1,0)</f>
        <v>#VALUE!</v>
      </c>
      <c r="D185" s="41" t="e">
        <f t="shared" ref="D185:AG185" si="107">IF(AND(DAY(D170)&gt;=8,DAY(D170)&lt;=14,D171="日",OR(D176="休",D176="雨")),1,0)</f>
        <v>#VALUE!</v>
      </c>
      <c r="E185" s="41" t="e">
        <f t="shared" si="107"/>
        <v>#VALUE!</v>
      </c>
      <c r="F185" s="41" t="e">
        <f t="shared" si="107"/>
        <v>#VALUE!</v>
      </c>
      <c r="G185" s="41" t="e">
        <f t="shared" si="107"/>
        <v>#VALUE!</v>
      </c>
      <c r="H185" s="41" t="e">
        <f t="shared" si="107"/>
        <v>#VALUE!</v>
      </c>
      <c r="I185" s="41" t="e">
        <f t="shared" si="107"/>
        <v>#VALUE!</v>
      </c>
      <c r="J185" s="41" t="e">
        <f t="shared" si="107"/>
        <v>#VALUE!</v>
      </c>
      <c r="K185" s="41" t="e">
        <f t="shared" si="107"/>
        <v>#VALUE!</v>
      </c>
      <c r="L185" s="41" t="e">
        <f t="shared" si="107"/>
        <v>#VALUE!</v>
      </c>
      <c r="M185" s="41" t="e">
        <f t="shared" si="107"/>
        <v>#VALUE!</v>
      </c>
      <c r="N185" s="41" t="e">
        <f t="shared" si="107"/>
        <v>#VALUE!</v>
      </c>
      <c r="O185" s="41" t="e">
        <f t="shared" si="107"/>
        <v>#VALUE!</v>
      </c>
      <c r="P185" s="41" t="e">
        <f t="shared" si="107"/>
        <v>#VALUE!</v>
      </c>
      <c r="Q185" s="41" t="e">
        <f t="shared" si="107"/>
        <v>#VALUE!</v>
      </c>
      <c r="R185" s="41" t="e">
        <f t="shared" si="107"/>
        <v>#VALUE!</v>
      </c>
      <c r="S185" s="41" t="e">
        <f t="shared" si="107"/>
        <v>#VALUE!</v>
      </c>
      <c r="T185" s="41" t="e">
        <f t="shared" si="107"/>
        <v>#VALUE!</v>
      </c>
      <c r="U185" s="41" t="e">
        <f t="shared" si="107"/>
        <v>#VALUE!</v>
      </c>
      <c r="V185" s="41" t="e">
        <f t="shared" si="107"/>
        <v>#VALUE!</v>
      </c>
      <c r="W185" s="41" t="e">
        <f t="shared" si="107"/>
        <v>#VALUE!</v>
      </c>
      <c r="X185" s="41" t="e">
        <f t="shared" si="107"/>
        <v>#VALUE!</v>
      </c>
      <c r="Y185" s="41" t="e">
        <f t="shared" si="107"/>
        <v>#VALUE!</v>
      </c>
      <c r="Z185" s="41" t="e">
        <f t="shared" si="107"/>
        <v>#VALUE!</v>
      </c>
      <c r="AA185" s="41" t="e">
        <f t="shared" si="107"/>
        <v>#VALUE!</v>
      </c>
      <c r="AB185" s="41" t="e">
        <f t="shared" si="107"/>
        <v>#VALUE!</v>
      </c>
      <c r="AC185" s="41" t="e">
        <f t="shared" si="107"/>
        <v>#VALUE!</v>
      </c>
      <c r="AD185" s="41" t="e">
        <f t="shared" si="107"/>
        <v>#VALUE!</v>
      </c>
      <c r="AE185" s="41" t="e">
        <f t="shared" si="107"/>
        <v>#VALUE!</v>
      </c>
      <c r="AF185" s="41" t="e">
        <f t="shared" si="107"/>
        <v>#VALUE!</v>
      </c>
      <c r="AG185" s="41" t="e">
        <f t="shared" si="107"/>
        <v>#VALUE!</v>
      </c>
      <c r="AH185" s="39" t="s">
        <v>26</v>
      </c>
      <c r="AI185" s="40">
        <f t="shared" si="100"/>
        <v>0</v>
      </c>
      <c r="AJ185" s="30"/>
    </row>
    <row r="186" spans="2:38" ht="18" customHeight="1" x14ac:dyDescent="0.4"/>
    <row r="187" spans="2:38" hidden="1" x14ac:dyDescent="0.4">
      <c r="C187" s="37" t="e">
        <f>YEAR(C190)</f>
        <v>#VALUE!</v>
      </c>
      <c r="D187" s="37" t="e">
        <f>MONTH(C190)</f>
        <v>#VALUE!</v>
      </c>
    </row>
    <row r="188" spans="2:38" x14ac:dyDescent="0.4">
      <c r="B188" s="5" t="s">
        <v>13</v>
      </c>
      <c r="C188" s="145" t="e">
        <f>C190</f>
        <v>#VALUE!</v>
      </c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10"/>
    </row>
    <row r="189" spans="2:38" hidden="1" x14ac:dyDescent="0.4">
      <c r="B189" s="43"/>
      <c r="C189" s="25" t="e">
        <f>DATE($C187,$D187,1)</f>
        <v>#VALUE!</v>
      </c>
      <c r="D189" s="25" t="e">
        <f t="shared" ref="D189:AG189" si="108">C189+1</f>
        <v>#VALUE!</v>
      </c>
      <c r="E189" s="25" t="e">
        <f t="shared" si="108"/>
        <v>#VALUE!</v>
      </c>
      <c r="F189" s="25" t="e">
        <f t="shared" si="108"/>
        <v>#VALUE!</v>
      </c>
      <c r="G189" s="25" t="e">
        <f t="shared" si="108"/>
        <v>#VALUE!</v>
      </c>
      <c r="H189" s="25" t="e">
        <f t="shared" si="108"/>
        <v>#VALUE!</v>
      </c>
      <c r="I189" s="25" t="e">
        <f t="shared" si="108"/>
        <v>#VALUE!</v>
      </c>
      <c r="J189" s="25" t="e">
        <f t="shared" si="108"/>
        <v>#VALUE!</v>
      </c>
      <c r="K189" s="25" t="e">
        <f t="shared" si="108"/>
        <v>#VALUE!</v>
      </c>
      <c r="L189" s="25" t="e">
        <f t="shared" si="108"/>
        <v>#VALUE!</v>
      </c>
      <c r="M189" s="25" t="e">
        <f t="shared" si="108"/>
        <v>#VALUE!</v>
      </c>
      <c r="N189" s="25" t="e">
        <f t="shared" si="108"/>
        <v>#VALUE!</v>
      </c>
      <c r="O189" s="25" t="e">
        <f t="shared" si="108"/>
        <v>#VALUE!</v>
      </c>
      <c r="P189" s="25" t="e">
        <f t="shared" si="108"/>
        <v>#VALUE!</v>
      </c>
      <c r="Q189" s="25" t="e">
        <f t="shared" si="108"/>
        <v>#VALUE!</v>
      </c>
      <c r="R189" s="25" t="e">
        <f t="shared" si="108"/>
        <v>#VALUE!</v>
      </c>
      <c r="S189" s="25" t="e">
        <f t="shared" si="108"/>
        <v>#VALUE!</v>
      </c>
      <c r="T189" s="25" t="e">
        <f t="shared" si="108"/>
        <v>#VALUE!</v>
      </c>
      <c r="U189" s="25" t="e">
        <f t="shared" si="108"/>
        <v>#VALUE!</v>
      </c>
      <c r="V189" s="25" t="e">
        <f t="shared" si="108"/>
        <v>#VALUE!</v>
      </c>
      <c r="W189" s="25" t="e">
        <f t="shared" si="108"/>
        <v>#VALUE!</v>
      </c>
      <c r="X189" s="25" t="e">
        <f t="shared" si="108"/>
        <v>#VALUE!</v>
      </c>
      <c r="Y189" s="25" t="e">
        <f t="shared" si="108"/>
        <v>#VALUE!</v>
      </c>
      <c r="Z189" s="25" t="e">
        <f t="shared" si="108"/>
        <v>#VALUE!</v>
      </c>
      <c r="AA189" s="25" t="e">
        <f t="shared" si="108"/>
        <v>#VALUE!</v>
      </c>
      <c r="AB189" s="25" t="e">
        <f t="shared" si="108"/>
        <v>#VALUE!</v>
      </c>
      <c r="AC189" s="25" t="e">
        <f t="shared" si="108"/>
        <v>#VALUE!</v>
      </c>
      <c r="AD189" s="25" t="e">
        <f t="shared" si="108"/>
        <v>#VALUE!</v>
      </c>
      <c r="AE189" s="25" t="e">
        <f t="shared" si="108"/>
        <v>#VALUE!</v>
      </c>
      <c r="AF189" s="25" t="e">
        <f t="shared" si="108"/>
        <v>#VALUE!</v>
      </c>
      <c r="AG189" s="25" t="e">
        <f t="shared" si="108"/>
        <v>#VALUE!</v>
      </c>
      <c r="AH189" s="44"/>
      <c r="AI189" s="45"/>
    </row>
    <row r="190" spans="2:38" x14ac:dyDescent="0.4">
      <c r="B190" s="46" t="s">
        <v>14</v>
      </c>
      <c r="C190" s="47" t="e">
        <f>IF(EDATE(C169,1)&gt;$G$5,"",EDATE(C169,1))</f>
        <v>#VALUE!</v>
      </c>
      <c r="D190" s="25" t="e">
        <f t="shared" ref="D190:AG190" si="109">IF(D189&gt;$G$5,"",IF(C190=EOMONTH(DATE($C187,$D187,1),0),"",IF(C190="","",C190+1)))</f>
        <v>#VALUE!</v>
      </c>
      <c r="E190" s="25" t="e">
        <f t="shared" si="109"/>
        <v>#VALUE!</v>
      </c>
      <c r="F190" s="25" t="e">
        <f t="shared" si="109"/>
        <v>#VALUE!</v>
      </c>
      <c r="G190" s="25" t="e">
        <f t="shared" si="109"/>
        <v>#VALUE!</v>
      </c>
      <c r="H190" s="25" t="e">
        <f t="shared" si="109"/>
        <v>#VALUE!</v>
      </c>
      <c r="I190" s="25" t="e">
        <f t="shared" si="109"/>
        <v>#VALUE!</v>
      </c>
      <c r="J190" s="25" t="e">
        <f t="shared" si="109"/>
        <v>#VALUE!</v>
      </c>
      <c r="K190" s="25" t="e">
        <f t="shared" si="109"/>
        <v>#VALUE!</v>
      </c>
      <c r="L190" s="25" t="e">
        <f t="shared" si="109"/>
        <v>#VALUE!</v>
      </c>
      <c r="M190" s="25" t="e">
        <f t="shared" si="109"/>
        <v>#VALUE!</v>
      </c>
      <c r="N190" s="25" t="e">
        <f t="shared" si="109"/>
        <v>#VALUE!</v>
      </c>
      <c r="O190" s="25" t="e">
        <f t="shared" si="109"/>
        <v>#VALUE!</v>
      </c>
      <c r="P190" s="25" t="e">
        <f t="shared" si="109"/>
        <v>#VALUE!</v>
      </c>
      <c r="Q190" s="25" t="e">
        <f t="shared" si="109"/>
        <v>#VALUE!</v>
      </c>
      <c r="R190" s="25" t="e">
        <f t="shared" si="109"/>
        <v>#VALUE!</v>
      </c>
      <c r="S190" s="25" t="e">
        <f t="shared" si="109"/>
        <v>#VALUE!</v>
      </c>
      <c r="T190" s="25" t="e">
        <f t="shared" si="109"/>
        <v>#VALUE!</v>
      </c>
      <c r="U190" s="25" t="e">
        <f t="shared" si="109"/>
        <v>#VALUE!</v>
      </c>
      <c r="V190" s="25" t="e">
        <f t="shared" si="109"/>
        <v>#VALUE!</v>
      </c>
      <c r="W190" s="25" t="e">
        <f t="shared" si="109"/>
        <v>#VALUE!</v>
      </c>
      <c r="X190" s="25" t="e">
        <f t="shared" si="109"/>
        <v>#VALUE!</v>
      </c>
      <c r="Y190" s="25" t="e">
        <f t="shared" si="109"/>
        <v>#VALUE!</v>
      </c>
      <c r="Z190" s="25" t="e">
        <f t="shared" si="109"/>
        <v>#VALUE!</v>
      </c>
      <c r="AA190" s="25" t="e">
        <f t="shared" si="109"/>
        <v>#VALUE!</v>
      </c>
      <c r="AB190" s="25" t="e">
        <f t="shared" si="109"/>
        <v>#VALUE!</v>
      </c>
      <c r="AC190" s="25" t="e">
        <f t="shared" si="109"/>
        <v>#VALUE!</v>
      </c>
      <c r="AD190" s="25" t="e">
        <f t="shared" si="109"/>
        <v>#VALUE!</v>
      </c>
      <c r="AE190" s="25" t="e">
        <f t="shared" si="109"/>
        <v>#VALUE!</v>
      </c>
      <c r="AF190" s="25" t="e">
        <f t="shared" si="109"/>
        <v>#VALUE!</v>
      </c>
      <c r="AG190" s="25" t="e">
        <f t="shared" si="109"/>
        <v>#VALUE!</v>
      </c>
      <c r="AH190" s="26" t="s">
        <v>15</v>
      </c>
      <c r="AI190" s="27">
        <f>+COUNTIFS(C191:AG191,"土",C192:AG192,"")+COUNTIFS(C191:AG191,"日",C192:AG192,"")</f>
        <v>0</v>
      </c>
    </row>
    <row r="191" spans="2:38" x14ac:dyDescent="0.4">
      <c r="B191" s="19" t="s">
        <v>16</v>
      </c>
      <c r="C191" s="7" t="str">
        <f>IFERROR(TEXT(WEEKDAY(+C190),"aaa"),"")</f>
        <v/>
      </c>
      <c r="D191" s="7" t="str">
        <f t="shared" ref="D191:AG191" si="110">IFERROR(TEXT(WEEKDAY(+D190),"aaa"),"")</f>
        <v/>
      </c>
      <c r="E191" s="7" t="str">
        <f t="shared" si="110"/>
        <v/>
      </c>
      <c r="F191" s="7" t="str">
        <f t="shared" si="110"/>
        <v/>
      </c>
      <c r="G191" s="7" t="str">
        <f t="shared" si="110"/>
        <v/>
      </c>
      <c r="H191" s="7" t="str">
        <f t="shared" si="110"/>
        <v/>
      </c>
      <c r="I191" s="7" t="str">
        <f t="shared" si="110"/>
        <v/>
      </c>
      <c r="J191" s="7" t="str">
        <f t="shared" si="110"/>
        <v/>
      </c>
      <c r="K191" s="7" t="str">
        <f t="shared" si="110"/>
        <v/>
      </c>
      <c r="L191" s="7" t="str">
        <f t="shared" si="110"/>
        <v/>
      </c>
      <c r="M191" s="7" t="str">
        <f t="shared" si="110"/>
        <v/>
      </c>
      <c r="N191" s="7" t="str">
        <f t="shared" si="110"/>
        <v/>
      </c>
      <c r="O191" s="7" t="str">
        <f t="shared" si="110"/>
        <v/>
      </c>
      <c r="P191" s="7" t="str">
        <f t="shared" si="110"/>
        <v/>
      </c>
      <c r="Q191" s="7" t="str">
        <f t="shared" si="110"/>
        <v/>
      </c>
      <c r="R191" s="7" t="str">
        <f t="shared" si="110"/>
        <v/>
      </c>
      <c r="S191" s="7" t="str">
        <f t="shared" si="110"/>
        <v/>
      </c>
      <c r="T191" s="7" t="str">
        <f t="shared" si="110"/>
        <v/>
      </c>
      <c r="U191" s="7" t="str">
        <f t="shared" si="110"/>
        <v/>
      </c>
      <c r="V191" s="7" t="str">
        <f t="shared" si="110"/>
        <v/>
      </c>
      <c r="W191" s="7" t="str">
        <f t="shared" si="110"/>
        <v/>
      </c>
      <c r="X191" s="7" t="str">
        <f t="shared" si="110"/>
        <v/>
      </c>
      <c r="Y191" s="7" t="str">
        <f t="shared" si="110"/>
        <v/>
      </c>
      <c r="Z191" s="7" t="str">
        <f t="shared" si="110"/>
        <v/>
      </c>
      <c r="AA191" s="7" t="str">
        <f t="shared" si="110"/>
        <v/>
      </c>
      <c r="AB191" s="7" t="str">
        <f t="shared" si="110"/>
        <v/>
      </c>
      <c r="AC191" s="7" t="str">
        <f t="shared" si="110"/>
        <v/>
      </c>
      <c r="AD191" s="7" t="str">
        <f t="shared" si="110"/>
        <v/>
      </c>
      <c r="AE191" s="7" t="str">
        <f t="shared" si="110"/>
        <v/>
      </c>
      <c r="AF191" s="7" t="str">
        <f t="shared" si="110"/>
        <v/>
      </c>
      <c r="AG191" s="7" t="str">
        <f t="shared" si="110"/>
        <v/>
      </c>
      <c r="AH191" s="26" t="s">
        <v>17</v>
      </c>
      <c r="AI191" s="27">
        <f>+COUNTIF(C192:AG192,"夏休")+COUNTIF(C192:AG192,"冬休")+COUNTIF(C192:AG192,"中止")</f>
        <v>0</v>
      </c>
    </row>
    <row r="192" spans="2:38" ht="13.5" customHeight="1" x14ac:dyDescent="0.4">
      <c r="B192" s="111" t="s">
        <v>18</v>
      </c>
      <c r="C192" s="113"/>
      <c r="D192" s="108"/>
      <c r="E192" s="108"/>
      <c r="F192" s="108"/>
      <c r="G192" s="108"/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  <c r="AB192" s="108"/>
      <c r="AC192" s="108"/>
      <c r="AD192" s="108"/>
      <c r="AE192" s="108"/>
      <c r="AF192" s="108"/>
      <c r="AG192" s="136"/>
      <c r="AH192" s="28" t="s">
        <v>0</v>
      </c>
      <c r="AI192" s="29">
        <f>COUNT(C190:AG190)-AI191</f>
        <v>0</v>
      </c>
    </row>
    <row r="193" spans="2:38" ht="13.5" customHeight="1" x14ac:dyDescent="0.4">
      <c r="B193" s="112"/>
      <c r="C193" s="113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36"/>
      <c r="AH193" s="28" t="s">
        <v>19</v>
      </c>
      <c r="AI193" s="29">
        <f>+COUNTIF(C194:AG195,"休")</f>
        <v>0</v>
      </c>
      <c r="AJ193" s="30" t="e">
        <f>IF(AI194&gt;0.285,"",IF(AI193&lt;AI190,"←計画日数が足りません",""))</f>
        <v>#DIV/0!</v>
      </c>
    </row>
    <row r="194" spans="2:38" ht="13.5" customHeight="1" x14ac:dyDescent="0.4">
      <c r="B194" s="137" t="s">
        <v>5</v>
      </c>
      <c r="C194" s="138"/>
      <c r="D194" s="135"/>
      <c r="E194" s="135"/>
      <c r="F194" s="139"/>
      <c r="G194" s="135"/>
      <c r="H194" s="135"/>
      <c r="I194" s="135"/>
      <c r="J194" s="135"/>
      <c r="K194" s="135"/>
      <c r="L194" s="135"/>
      <c r="M194" s="139"/>
      <c r="N194" s="135"/>
      <c r="O194" s="135"/>
      <c r="P194" s="135"/>
      <c r="Q194" s="135"/>
      <c r="R194" s="135"/>
      <c r="S194" s="135"/>
      <c r="T194" s="139"/>
      <c r="U194" s="135"/>
      <c r="V194" s="135"/>
      <c r="W194" s="135"/>
      <c r="X194" s="135"/>
      <c r="Y194" s="135"/>
      <c r="Z194" s="135"/>
      <c r="AA194" s="139"/>
      <c r="AB194" s="135"/>
      <c r="AC194" s="135"/>
      <c r="AD194" s="135"/>
      <c r="AE194" s="135"/>
      <c r="AF194" s="135"/>
      <c r="AG194" s="153"/>
      <c r="AH194" s="28" t="s">
        <v>20</v>
      </c>
      <c r="AI194" s="31" t="e">
        <f>+AI193/AI192</f>
        <v>#DIV/0!</v>
      </c>
    </row>
    <row r="195" spans="2:38" x14ac:dyDescent="0.4">
      <c r="B195" s="137"/>
      <c r="C195" s="138"/>
      <c r="D195" s="135"/>
      <c r="E195" s="135"/>
      <c r="F195" s="139"/>
      <c r="G195" s="135"/>
      <c r="H195" s="135"/>
      <c r="I195" s="135"/>
      <c r="J195" s="135"/>
      <c r="K195" s="135"/>
      <c r="L195" s="135"/>
      <c r="M195" s="139"/>
      <c r="N195" s="135"/>
      <c r="O195" s="135"/>
      <c r="P195" s="135"/>
      <c r="Q195" s="135"/>
      <c r="R195" s="135"/>
      <c r="S195" s="135"/>
      <c r="T195" s="139"/>
      <c r="U195" s="135"/>
      <c r="V195" s="135"/>
      <c r="W195" s="135"/>
      <c r="X195" s="135"/>
      <c r="Y195" s="135"/>
      <c r="Z195" s="135"/>
      <c r="AA195" s="139"/>
      <c r="AB195" s="135"/>
      <c r="AC195" s="135"/>
      <c r="AD195" s="135"/>
      <c r="AE195" s="135"/>
      <c r="AF195" s="135"/>
      <c r="AG195" s="153"/>
      <c r="AH195" s="28" t="s">
        <v>1</v>
      </c>
      <c r="AI195" s="29">
        <f>+COUNTA(C196:AG197)</f>
        <v>0</v>
      </c>
    </row>
    <row r="196" spans="2:38" x14ac:dyDescent="0.4">
      <c r="B196" s="141" t="s">
        <v>8</v>
      </c>
      <c r="C196" s="143"/>
      <c r="D196" s="139"/>
      <c r="E196" s="139"/>
      <c r="F196" s="147"/>
      <c r="G196" s="139"/>
      <c r="H196" s="139"/>
      <c r="I196" s="139"/>
      <c r="J196" s="139"/>
      <c r="K196" s="139"/>
      <c r="L196" s="139"/>
      <c r="M196" s="147"/>
      <c r="N196" s="139"/>
      <c r="O196" s="139"/>
      <c r="P196" s="139"/>
      <c r="Q196" s="139"/>
      <c r="R196" s="139"/>
      <c r="S196" s="139"/>
      <c r="T196" s="147"/>
      <c r="U196" s="139"/>
      <c r="V196" s="139"/>
      <c r="W196" s="139"/>
      <c r="X196" s="139"/>
      <c r="Y196" s="139"/>
      <c r="Z196" s="139"/>
      <c r="AA196" s="147"/>
      <c r="AB196" s="139"/>
      <c r="AC196" s="139"/>
      <c r="AD196" s="139"/>
      <c r="AE196" s="139"/>
      <c r="AF196" s="139"/>
      <c r="AG196" s="156"/>
      <c r="AH196" s="32" t="s">
        <v>21</v>
      </c>
      <c r="AI196" s="33" t="e">
        <f>+AI195/AI192</f>
        <v>#DIV/0!</v>
      </c>
      <c r="AL196" s="2">
        <f>+COUNTIF(C194:AG195,"休")</f>
        <v>0</v>
      </c>
    </row>
    <row r="197" spans="2:38" x14ac:dyDescent="0.4">
      <c r="B197" s="142"/>
      <c r="C197" s="144"/>
      <c r="D197" s="140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140"/>
      <c r="U197" s="140"/>
      <c r="V197" s="140"/>
      <c r="W197" s="140"/>
      <c r="X197" s="140"/>
      <c r="Y197" s="140"/>
      <c r="Z197" s="140"/>
      <c r="AA197" s="140"/>
      <c r="AB197" s="140"/>
      <c r="AC197" s="140"/>
      <c r="AD197" s="140"/>
      <c r="AE197" s="140"/>
      <c r="AF197" s="140"/>
      <c r="AG197" s="157"/>
      <c r="AH197" s="34" t="s">
        <v>22</v>
      </c>
      <c r="AI197" s="35" t="str">
        <f>IF(7&gt;AI192,"対象外",IF(OR(AI196&gt;=0.285,AI195&gt;=AI190),"OK","NG"))</f>
        <v>対象外</v>
      </c>
      <c r="AJ197" s="30" t="str">
        <f>IF(AI197="対象外","←７日間に満たない期間は達成判定の対象外",IF(AI197="NG","←月単位未達成","←月単位達成"))</f>
        <v>←７日間に満たない期間は達成判定の対象外</v>
      </c>
      <c r="AL197" s="36" t="str">
        <f>IF(7&gt;AI192,"対象外",IF(AL196&gt;=AI190,"OK","NG"))</f>
        <v>対象外</v>
      </c>
    </row>
    <row r="198" spans="2:38" hidden="1" x14ac:dyDescent="0.4">
      <c r="B198" s="37" t="s">
        <v>23</v>
      </c>
      <c r="C198" s="38" t="e">
        <f t="shared" ref="C198:AG198" si="111">IF(AND(DAY(C190)&gt;=22,DAY(C190)&lt;=28,C191="土"),1,0)</f>
        <v>#VALUE!</v>
      </c>
      <c r="D198" s="38" t="e">
        <f t="shared" si="111"/>
        <v>#VALUE!</v>
      </c>
      <c r="E198" s="38" t="e">
        <f t="shared" si="111"/>
        <v>#VALUE!</v>
      </c>
      <c r="F198" s="38" t="e">
        <f t="shared" si="111"/>
        <v>#VALUE!</v>
      </c>
      <c r="G198" s="38" t="e">
        <f t="shared" si="111"/>
        <v>#VALUE!</v>
      </c>
      <c r="H198" s="38" t="e">
        <f t="shared" si="111"/>
        <v>#VALUE!</v>
      </c>
      <c r="I198" s="38" t="e">
        <f t="shared" si="111"/>
        <v>#VALUE!</v>
      </c>
      <c r="J198" s="38" t="e">
        <f t="shared" si="111"/>
        <v>#VALUE!</v>
      </c>
      <c r="K198" s="38" t="e">
        <f t="shared" si="111"/>
        <v>#VALUE!</v>
      </c>
      <c r="L198" s="38" t="e">
        <f t="shared" si="111"/>
        <v>#VALUE!</v>
      </c>
      <c r="M198" s="38" t="e">
        <f t="shared" si="111"/>
        <v>#VALUE!</v>
      </c>
      <c r="N198" s="38" t="e">
        <f t="shared" si="111"/>
        <v>#VALUE!</v>
      </c>
      <c r="O198" s="38" t="e">
        <f t="shared" si="111"/>
        <v>#VALUE!</v>
      </c>
      <c r="P198" s="38" t="e">
        <f t="shared" si="111"/>
        <v>#VALUE!</v>
      </c>
      <c r="Q198" s="38" t="e">
        <f t="shared" si="111"/>
        <v>#VALUE!</v>
      </c>
      <c r="R198" s="38" t="e">
        <f t="shared" si="111"/>
        <v>#VALUE!</v>
      </c>
      <c r="S198" s="38" t="e">
        <f t="shared" si="111"/>
        <v>#VALUE!</v>
      </c>
      <c r="T198" s="38" t="e">
        <f t="shared" si="111"/>
        <v>#VALUE!</v>
      </c>
      <c r="U198" s="38" t="e">
        <f t="shared" si="111"/>
        <v>#VALUE!</v>
      </c>
      <c r="V198" s="38" t="e">
        <f t="shared" si="111"/>
        <v>#VALUE!</v>
      </c>
      <c r="W198" s="38" t="e">
        <f t="shared" si="111"/>
        <v>#VALUE!</v>
      </c>
      <c r="X198" s="38" t="e">
        <f t="shared" si="111"/>
        <v>#VALUE!</v>
      </c>
      <c r="Y198" s="38" t="e">
        <f t="shared" si="111"/>
        <v>#VALUE!</v>
      </c>
      <c r="Z198" s="38" t="e">
        <f t="shared" si="111"/>
        <v>#VALUE!</v>
      </c>
      <c r="AA198" s="38" t="e">
        <f t="shared" si="111"/>
        <v>#VALUE!</v>
      </c>
      <c r="AB198" s="38" t="e">
        <f t="shared" si="111"/>
        <v>#VALUE!</v>
      </c>
      <c r="AC198" s="38" t="e">
        <f t="shared" si="111"/>
        <v>#VALUE!</v>
      </c>
      <c r="AD198" s="38" t="e">
        <f t="shared" si="111"/>
        <v>#VALUE!</v>
      </c>
      <c r="AE198" s="38" t="e">
        <f t="shared" si="111"/>
        <v>#VALUE!</v>
      </c>
      <c r="AF198" s="38" t="e">
        <f t="shared" si="111"/>
        <v>#VALUE!</v>
      </c>
      <c r="AG198" s="38" t="e">
        <f t="shared" si="111"/>
        <v>#VALUE!</v>
      </c>
      <c r="AH198" s="39" t="s">
        <v>24</v>
      </c>
      <c r="AI198" s="40">
        <f t="shared" ref="AI198:AI205" si="112">_xlfn.AGGREGATE(9,6,C198:AG198)</f>
        <v>0</v>
      </c>
      <c r="AJ198" s="30"/>
    </row>
    <row r="199" spans="2:38" hidden="1" x14ac:dyDescent="0.4">
      <c r="B199" s="37" t="s">
        <v>25</v>
      </c>
      <c r="C199" s="41" t="e">
        <f t="shared" ref="C199:AG199" si="113">IF(AND(DAY(C190)&gt;=22,DAY(C190)&lt;=28,C191="土",OR(C196="休",C196="雨")),1,0)</f>
        <v>#VALUE!</v>
      </c>
      <c r="D199" s="41" t="e">
        <f t="shared" si="113"/>
        <v>#VALUE!</v>
      </c>
      <c r="E199" s="41" t="e">
        <f t="shared" si="113"/>
        <v>#VALUE!</v>
      </c>
      <c r="F199" s="41" t="e">
        <f t="shared" si="113"/>
        <v>#VALUE!</v>
      </c>
      <c r="G199" s="41" t="e">
        <f t="shared" si="113"/>
        <v>#VALUE!</v>
      </c>
      <c r="H199" s="41" t="e">
        <f t="shared" si="113"/>
        <v>#VALUE!</v>
      </c>
      <c r="I199" s="41" t="e">
        <f t="shared" si="113"/>
        <v>#VALUE!</v>
      </c>
      <c r="J199" s="41" t="e">
        <f t="shared" si="113"/>
        <v>#VALUE!</v>
      </c>
      <c r="K199" s="41" t="e">
        <f t="shared" si="113"/>
        <v>#VALUE!</v>
      </c>
      <c r="L199" s="41" t="e">
        <f t="shared" si="113"/>
        <v>#VALUE!</v>
      </c>
      <c r="M199" s="41" t="e">
        <f t="shared" si="113"/>
        <v>#VALUE!</v>
      </c>
      <c r="N199" s="41" t="e">
        <f t="shared" si="113"/>
        <v>#VALUE!</v>
      </c>
      <c r="O199" s="41" t="e">
        <f t="shared" si="113"/>
        <v>#VALUE!</v>
      </c>
      <c r="P199" s="41" t="e">
        <f t="shared" si="113"/>
        <v>#VALUE!</v>
      </c>
      <c r="Q199" s="41" t="e">
        <f t="shared" si="113"/>
        <v>#VALUE!</v>
      </c>
      <c r="R199" s="41" t="e">
        <f t="shared" si="113"/>
        <v>#VALUE!</v>
      </c>
      <c r="S199" s="41" t="e">
        <f t="shared" si="113"/>
        <v>#VALUE!</v>
      </c>
      <c r="T199" s="41" t="e">
        <f t="shared" si="113"/>
        <v>#VALUE!</v>
      </c>
      <c r="U199" s="41" t="e">
        <f t="shared" si="113"/>
        <v>#VALUE!</v>
      </c>
      <c r="V199" s="41" t="e">
        <f t="shared" si="113"/>
        <v>#VALUE!</v>
      </c>
      <c r="W199" s="41" t="e">
        <f t="shared" si="113"/>
        <v>#VALUE!</v>
      </c>
      <c r="X199" s="41" t="e">
        <f t="shared" si="113"/>
        <v>#VALUE!</v>
      </c>
      <c r="Y199" s="41" t="e">
        <f t="shared" si="113"/>
        <v>#VALUE!</v>
      </c>
      <c r="Z199" s="41" t="e">
        <f t="shared" si="113"/>
        <v>#VALUE!</v>
      </c>
      <c r="AA199" s="41" t="e">
        <f t="shared" si="113"/>
        <v>#VALUE!</v>
      </c>
      <c r="AB199" s="41" t="e">
        <f t="shared" si="113"/>
        <v>#VALUE!</v>
      </c>
      <c r="AC199" s="41" t="e">
        <f t="shared" si="113"/>
        <v>#VALUE!</v>
      </c>
      <c r="AD199" s="41" t="e">
        <f t="shared" si="113"/>
        <v>#VALUE!</v>
      </c>
      <c r="AE199" s="41" t="e">
        <f t="shared" si="113"/>
        <v>#VALUE!</v>
      </c>
      <c r="AF199" s="41" t="e">
        <f t="shared" si="113"/>
        <v>#VALUE!</v>
      </c>
      <c r="AG199" s="41" t="e">
        <f t="shared" si="113"/>
        <v>#VALUE!</v>
      </c>
      <c r="AH199" s="39" t="s">
        <v>26</v>
      </c>
      <c r="AI199" s="40">
        <f t="shared" si="112"/>
        <v>0</v>
      </c>
      <c r="AJ199" s="30"/>
    </row>
    <row r="200" spans="2:38" hidden="1" x14ac:dyDescent="0.4">
      <c r="B200" s="37" t="s">
        <v>27</v>
      </c>
      <c r="C200" s="38" t="e">
        <f>IF(AND(DAY(C190)&gt;=8,DAY(C190)&lt;=14,C191="土"),1,0)</f>
        <v>#VALUE!</v>
      </c>
      <c r="D200" s="38" t="e">
        <f>IF(AND(DAY(D190)&gt;=8,DAY(D190)&lt;=14,D191="土"),1,0)</f>
        <v>#VALUE!</v>
      </c>
      <c r="E200" s="38" t="e">
        <f t="shared" ref="E200:AG200" si="114">IF(AND(DAY(E190)&gt;=8,DAY(E190)&lt;=14,E191="土"),1,0)</f>
        <v>#VALUE!</v>
      </c>
      <c r="F200" s="38" t="e">
        <f t="shared" si="114"/>
        <v>#VALUE!</v>
      </c>
      <c r="G200" s="38" t="e">
        <f t="shared" si="114"/>
        <v>#VALUE!</v>
      </c>
      <c r="H200" s="38" t="e">
        <f t="shared" si="114"/>
        <v>#VALUE!</v>
      </c>
      <c r="I200" s="38" t="e">
        <f t="shared" si="114"/>
        <v>#VALUE!</v>
      </c>
      <c r="J200" s="38" t="e">
        <f t="shared" si="114"/>
        <v>#VALUE!</v>
      </c>
      <c r="K200" s="38" t="e">
        <f t="shared" si="114"/>
        <v>#VALUE!</v>
      </c>
      <c r="L200" s="38" t="e">
        <f t="shared" si="114"/>
        <v>#VALUE!</v>
      </c>
      <c r="M200" s="38" t="e">
        <f t="shared" si="114"/>
        <v>#VALUE!</v>
      </c>
      <c r="N200" s="38" t="e">
        <f t="shared" si="114"/>
        <v>#VALUE!</v>
      </c>
      <c r="O200" s="38" t="e">
        <f t="shared" si="114"/>
        <v>#VALUE!</v>
      </c>
      <c r="P200" s="38" t="e">
        <f t="shared" si="114"/>
        <v>#VALUE!</v>
      </c>
      <c r="Q200" s="38" t="e">
        <f t="shared" si="114"/>
        <v>#VALUE!</v>
      </c>
      <c r="R200" s="38" t="e">
        <f t="shared" si="114"/>
        <v>#VALUE!</v>
      </c>
      <c r="S200" s="38" t="e">
        <f t="shared" si="114"/>
        <v>#VALUE!</v>
      </c>
      <c r="T200" s="38" t="e">
        <f t="shared" si="114"/>
        <v>#VALUE!</v>
      </c>
      <c r="U200" s="38" t="e">
        <f t="shared" si="114"/>
        <v>#VALUE!</v>
      </c>
      <c r="V200" s="38" t="e">
        <f t="shared" si="114"/>
        <v>#VALUE!</v>
      </c>
      <c r="W200" s="38" t="e">
        <f t="shared" si="114"/>
        <v>#VALUE!</v>
      </c>
      <c r="X200" s="38" t="e">
        <f t="shared" si="114"/>
        <v>#VALUE!</v>
      </c>
      <c r="Y200" s="38" t="e">
        <f t="shared" si="114"/>
        <v>#VALUE!</v>
      </c>
      <c r="Z200" s="38" t="e">
        <f t="shared" si="114"/>
        <v>#VALUE!</v>
      </c>
      <c r="AA200" s="38" t="e">
        <f t="shared" si="114"/>
        <v>#VALUE!</v>
      </c>
      <c r="AB200" s="38" t="e">
        <f t="shared" si="114"/>
        <v>#VALUE!</v>
      </c>
      <c r="AC200" s="38" t="e">
        <f t="shared" si="114"/>
        <v>#VALUE!</v>
      </c>
      <c r="AD200" s="38" t="e">
        <f t="shared" si="114"/>
        <v>#VALUE!</v>
      </c>
      <c r="AE200" s="38" t="e">
        <f t="shared" si="114"/>
        <v>#VALUE!</v>
      </c>
      <c r="AF200" s="38" t="e">
        <f t="shared" si="114"/>
        <v>#VALUE!</v>
      </c>
      <c r="AG200" s="38" t="e">
        <f t="shared" si="114"/>
        <v>#VALUE!</v>
      </c>
      <c r="AH200" s="39" t="s">
        <v>24</v>
      </c>
      <c r="AI200" s="40">
        <f t="shared" si="112"/>
        <v>0</v>
      </c>
      <c r="AJ200" s="30"/>
    </row>
    <row r="201" spans="2:38" hidden="1" x14ac:dyDescent="0.4">
      <c r="B201" s="37" t="s">
        <v>28</v>
      </c>
      <c r="C201" s="41" t="e">
        <f>IF(AND(DAY(C190)&gt;=8,DAY(C190)&lt;=14,C191="土",OR(C196="休",C196="雨")),1,0)</f>
        <v>#VALUE!</v>
      </c>
      <c r="D201" s="41" t="e">
        <f>IF(AND(DAY(D190)&gt;=8,DAY(D190)&lt;=14,D191="土",OR(D196="休",D196="雨")),1,0)</f>
        <v>#VALUE!</v>
      </c>
      <c r="E201" s="41" t="e">
        <f t="shared" ref="E201:AG201" si="115">IF(AND(DAY(E190)&gt;=8,DAY(E190)&lt;=14,E191="土",OR(E196="休",E196="雨")),1,0)</f>
        <v>#VALUE!</v>
      </c>
      <c r="F201" s="41" t="e">
        <f t="shared" si="115"/>
        <v>#VALUE!</v>
      </c>
      <c r="G201" s="41" t="e">
        <f t="shared" si="115"/>
        <v>#VALUE!</v>
      </c>
      <c r="H201" s="41" t="e">
        <f t="shared" si="115"/>
        <v>#VALUE!</v>
      </c>
      <c r="I201" s="41" t="e">
        <f t="shared" si="115"/>
        <v>#VALUE!</v>
      </c>
      <c r="J201" s="41" t="e">
        <f t="shared" si="115"/>
        <v>#VALUE!</v>
      </c>
      <c r="K201" s="41" t="e">
        <f t="shared" si="115"/>
        <v>#VALUE!</v>
      </c>
      <c r="L201" s="41" t="e">
        <f t="shared" si="115"/>
        <v>#VALUE!</v>
      </c>
      <c r="M201" s="41" t="e">
        <f t="shared" si="115"/>
        <v>#VALUE!</v>
      </c>
      <c r="N201" s="41" t="e">
        <f t="shared" si="115"/>
        <v>#VALUE!</v>
      </c>
      <c r="O201" s="41" t="e">
        <f t="shared" si="115"/>
        <v>#VALUE!</v>
      </c>
      <c r="P201" s="41" t="e">
        <f t="shared" si="115"/>
        <v>#VALUE!</v>
      </c>
      <c r="Q201" s="41" t="e">
        <f t="shared" si="115"/>
        <v>#VALUE!</v>
      </c>
      <c r="R201" s="41" t="e">
        <f t="shared" si="115"/>
        <v>#VALUE!</v>
      </c>
      <c r="S201" s="41" t="e">
        <f t="shared" si="115"/>
        <v>#VALUE!</v>
      </c>
      <c r="T201" s="41" t="e">
        <f t="shared" si="115"/>
        <v>#VALUE!</v>
      </c>
      <c r="U201" s="41" t="e">
        <f t="shared" si="115"/>
        <v>#VALUE!</v>
      </c>
      <c r="V201" s="41" t="e">
        <f t="shared" si="115"/>
        <v>#VALUE!</v>
      </c>
      <c r="W201" s="41" t="e">
        <f t="shared" si="115"/>
        <v>#VALUE!</v>
      </c>
      <c r="X201" s="41" t="e">
        <f t="shared" si="115"/>
        <v>#VALUE!</v>
      </c>
      <c r="Y201" s="41" t="e">
        <f t="shared" si="115"/>
        <v>#VALUE!</v>
      </c>
      <c r="Z201" s="41" t="e">
        <f t="shared" si="115"/>
        <v>#VALUE!</v>
      </c>
      <c r="AA201" s="41" t="e">
        <f t="shared" si="115"/>
        <v>#VALUE!</v>
      </c>
      <c r="AB201" s="41" t="e">
        <f t="shared" si="115"/>
        <v>#VALUE!</v>
      </c>
      <c r="AC201" s="41" t="e">
        <f t="shared" si="115"/>
        <v>#VALUE!</v>
      </c>
      <c r="AD201" s="41" t="e">
        <f t="shared" si="115"/>
        <v>#VALUE!</v>
      </c>
      <c r="AE201" s="41" t="e">
        <f t="shared" si="115"/>
        <v>#VALUE!</v>
      </c>
      <c r="AF201" s="41" t="e">
        <f t="shared" si="115"/>
        <v>#VALUE!</v>
      </c>
      <c r="AG201" s="41" t="e">
        <f t="shared" si="115"/>
        <v>#VALUE!</v>
      </c>
      <c r="AH201" s="39" t="s">
        <v>26</v>
      </c>
      <c r="AI201" s="40">
        <f t="shared" si="112"/>
        <v>0</v>
      </c>
      <c r="AJ201" s="30"/>
    </row>
    <row r="202" spans="2:38" hidden="1" x14ac:dyDescent="0.4">
      <c r="B202" s="37" t="s">
        <v>29</v>
      </c>
      <c r="C202" s="38" t="e">
        <f>IF(AND(DAY(C190)&gt;=22,DAY(C190)&lt;=28,C191="日"),1,0)</f>
        <v>#VALUE!</v>
      </c>
      <c r="D202" s="38" t="e">
        <f t="shared" ref="D202:AG202" si="116">IF(AND(DAY(D190)&gt;=22,DAY(D190)&lt;=28,D191="日"),1,0)</f>
        <v>#VALUE!</v>
      </c>
      <c r="E202" s="38" t="e">
        <f t="shared" si="116"/>
        <v>#VALUE!</v>
      </c>
      <c r="F202" s="38" t="e">
        <f t="shared" si="116"/>
        <v>#VALUE!</v>
      </c>
      <c r="G202" s="38" t="e">
        <f t="shared" si="116"/>
        <v>#VALUE!</v>
      </c>
      <c r="H202" s="38" t="e">
        <f t="shared" si="116"/>
        <v>#VALUE!</v>
      </c>
      <c r="I202" s="38" t="e">
        <f t="shared" si="116"/>
        <v>#VALUE!</v>
      </c>
      <c r="J202" s="38" t="e">
        <f t="shared" si="116"/>
        <v>#VALUE!</v>
      </c>
      <c r="K202" s="38" t="e">
        <f t="shared" si="116"/>
        <v>#VALUE!</v>
      </c>
      <c r="L202" s="38" t="e">
        <f t="shared" si="116"/>
        <v>#VALUE!</v>
      </c>
      <c r="M202" s="38" t="e">
        <f t="shared" si="116"/>
        <v>#VALUE!</v>
      </c>
      <c r="N202" s="38" t="e">
        <f t="shared" si="116"/>
        <v>#VALUE!</v>
      </c>
      <c r="O202" s="38" t="e">
        <f t="shared" si="116"/>
        <v>#VALUE!</v>
      </c>
      <c r="P202" s="38" t="e">
        <f t="shared" si="116"/>
        <v>#VALUE!</v>
      </c>
      <c r="Q202" s="38" t="e">
        <f t="shared" si="116"/>
        <v>#VALUE!</v>
      </c>
      <c r="R202" s="38" t="e">
        <f t="shared" si="116"/>
        <v>#VALUE!</v>
      </c>
      <c r="S202" s="38" t="e">
        <f t="shared" si="116"/>
        <v>#VALUE!</v>
      </c>
      <c r="T202" s="38" t="e">
        <f t="shared" si="116"/>
        <v>#VALUE!</v>
      </c>
      <c r="U202" s="38" t="e">
        <f t="shared" si="116"/>
        <v>#VALUE!</v>
      </c>
      <c r="V202" s="38" t="e">
        <f t="shared" si="116"/>
        <v>#VALUE!</v>
      </c>
      <c r="W202" s="38" t="e">
        <f t="shared" si="116"/>
        <v>#VALUE!</v>
      </c>
      <c r="X202" s="38" t="e">
        <f t="shared" si="116"/>
        <v>#VALUE!</v>
      </c>
      <c r="Y202" s="38" t="e">
        <f t="shared" si="116"/>
        <v>#VALUE!</v>
      </c>
      <c r="Z202" s="38" t="e">
        <f t="shared" si="116"/>
        <v>#VALUE!</v>
      </c>
      <c r="AA202" s="38" t="e">
        <f t="shared" si="116"/>
        <v>#VALUE!</v>
      </c>
      <c r="AB202" s="38" t="e">
        <f t="shared" si="116"/>
        <v>#VALUE!</v>
      </c>
      <c r="AC202" s="38" t="e">
        <f t="shared" si="116"/>
        <v>#VALUE!</v>
      </c>
      <c r="AD202" s="38" t="e">
        <f t="shared" si="116"/>
        <v>#VALUE!</v>
      </c>
      <c r="AE202" s="38" t="e">
        <f t="shared" si="116"/>
        <v>#VALUE!</v>
      </c>
      <c r="AF202" s="38" t="e">
        <f t="shared" si="116"/>
        <v>#VALUE!</v>
      </c>
      <c r="AG202" s="38" t="e">
        <f t="shared" si="116"/>
        <v>#VALUE!</v>
      </c>
      <c r="AH202" s="39" t="s">
        <v>24</v>
      </c>
      <c r="AI202" s="40">
        <f t="shared" si="112"/>
        <v>0</v>
      </c>
      <c r="AJ202" s="30"/>
    </row>
    <row r="203" spans="2:38" hidden="1" x14ac:dyDescent="0.4">
      <c r="B203" s="37" t="s">
        <v>30</v>
      </c>
      <c r="C203" s="41" t="e">
        <f>IF(AND(DAY(C190)&gt;=22,DAY(C190)&lt;=28,C191="日",OR(C196="休",C196="雨")),1,0)</f>
        <v>#VALUE!</v>
      </c>
      <c r="D203" s="41" t="e">
        <f t="shared" ref="D203:AG203" si="117">IF(AND(DAY(D190)&gt;=22,DAY(D190)&lt;=28,D191="日",OR(D196="休",D196="雨")),1,0)</f>
        <v>#VALUE!</v>
      </c>
      <c r="E203" s="41" t="e">
        <f t="shared" si="117"/>
        <v>#VALUE!</v>
      </c>
      <c r="F203" s="41" t="e">
        <f t="shared" si="117"/>
        <v>#VALUE!</v>
      </c>
      <c r="G203" s="41" t="e">
        <f t="shared" si="117"/>
        <v>#VALUE!</v>
      </c>
      <c r="H203" s="41" t="e">
        <f t="shared" si="117"/>
        <v>#VALUE!</v>
      </c>
      <c r="I203" s="41" t="e">
        <f t="shared" si="117"/>
        <v>#VALUE!</v>
      </c>
      <c r="J203" s="41" t="e">
        <f t="shared" si="117"/>
        <v>#VALUE!</v>
      </c>
      <c r="K203" s="41" t="e">
        <f t="shared" si="117"/>
        <v>#VALUE!</v>
      </c>
      <c r="L203" s="41" t="e">
        <f t="shared" si="117"/>
        <v>#VALUE!</v>
      </c>
      <c r="M203" s="41" t="e">
        <f t="shared" si="117"/>
        <v>#VALUE!</v>
      </c>
      <c r="N203" s="41" t="e">
        <f t="shared" si="117"/>
        <v>#VALUE!</v>
      </c>
      <c r="O203" s="41" t="e">
        <f t="shared" si="117"/>
        <v>#VALUE!</v>
      </c>
      <c r="P203" s="41" t="e">
        <f t="shared" si="117"/>
        <v>#VALUE!</v>
      </c>
      <c r="Q203" s="41" t="e">
        <f t="shared" si="117"/>
        <v>#VALUE!</v>
      </c>
      <c r="R203" s="41" t="e">
        <f t="shared" si="117"/>
        <v>#VALUE!</v>
      </c>
      <c r="S203" s="41" t="e">
        <f t="shared" si="117"/>
        <v>#VALUE!</v>
      </c>
      <c r="T203" s="41" t="e">
        <f t="shared" si="117"/>
        <v>#VALUE!</v>
      </c>
      <c r="U203" s="41" t="e">
        <f t="shared" si="117"/>
        <v>#VALUE!</v>
      </c>
      <c r="V203" s="41" t="e">
        <f t="shared" si="117"/>
        <v>#VALUE!</v>
      </c>
      <c r="W203" s="41" t="e">
        <f t="shared" si="117"/>
        <v>#VALUE!</v>
      </c>
      <c r="X203" s="41" t="e">
        <f t="shared" si="117"/>
        <v>#VALUE!</v>
      </c>
      <c r="Y203" s="41" t="e">
        <f t="shared" si="117"/>
        <v>#VALUE!</v>
      </c>
      <c r="Z203" s="41" t="e">
        <f t="shared" si="117"/>
        <v>#VALUE!</v>
      </c>
      <c r="AA203" s="41" t="e">
        <f t="shared" si="117"/>
        <v>#VALUE!</v>
      </c>
      <c r="AB203" s="41" t="e">
        <f t="shared" si="117"/>
        <v>#VALUE!</v>
      </c>
      <c r="AC203" s="41" t="e">
        <f t="shared" si="117"/>
        <v>#VALUE!</v>
      </c>
      <c r="AD203" s="41" t="e">
        <f t="shared" si="117"/>
        <v>#VALUE!</v>
      </c>
      <c r="AE203" s="41" t="e">
        <f t="shared" si="117"/>
        <v>#VALUE!</v>
      </c>
      <c r="AF203" s="41" t="e">
        <f t="shared" si="117"/>
        <v>#VALUE!</v>
      </c>
      <c r="AG203" s="41" t="e">
        <f t="shared" si="117"/>
        <v>#VALUE!</v>
      </c>
      <c r="AH203" s="39" t="s">
        <v>26</v>
      </c>
      <c r="AI203" s="40">
        <f t="shared" si="112"/>
        <v>0</v>
      </c>
      <c r="AJ203" s="30"/>
    </row>
    <row r="204" spans="2:38" hidden="1" x14ac:dyDescent="0.4">
      <c r="B204" s="37" t="s">
        <v>31</v>
      </c>
      <c r="C204" s="38" t="e">
        <f>IF(AND(DAY(C190)&gt;=8,DAY(C190)&lt;=14,C191="日"),1,0)</f>
        <v>#VALUE!</v>
      </c>
      <c r="D204" s="38" t="e">
        <f t="shared" ref="D204:AG204" si="118">IF(AND(DAY(D190)&gt;=8,DAY(D190)&lt;=14,D191="日"),1,0)</f>
        <v>#VALUE!</v>
      </c>
      <c r="E204" s="38" t="e">
        <f t="shared" si="118"/>
        <v>#VALUE!</v>
      </c>
      <c r="F204" s="38" t="e">
        <f t="shared" si="118"/>
        <v>#VALUE!</v>
      </c>
      <c r="G204" s="38" t="e">
        <f t="shared" si="118"/>
        <v>#VALUE!</v>
      </c>
      <c r="H204" s="38" t="e">
        <f t="shared" si="118"/>
        <v>#VALUE!</v>
      </c>
      <c r="I204" s="38" t="e">
        <f t="shared" si="118"/>
        <v>#VALUE!</v>
      </c>
      <c r="J204" s="38" t="e">
        <f t="shared" si="118"/>
        <v>#VALUE!</v>
      </c>
      <c r="K204" s="38" t="e">
        <f t="shared" si="118"/>
        <v>#VALUE!</v>
      </c>
      <c r="L204" s="38" t="e">
        <f t="shared" si="118"/>
        <v>#VALUE!</v>
      </c>
      <c r="M204" s="38" t="e">
        <f t="shared" si="118"/>
        <v>#VALUE!</v>
      </c>
      <c r="N204" s="38" t="e">
        <f t="shared" si="118"/>
        <v>#VALUE!</v>
      </c>
      <c r="O204" s="38" t="e">
        <f t="shared" si="118"/>
        <v>#VALUE!</v>
      </c>
      <c r="P204" s="38" t="e">
        <f t="shared" si="118"/>
        <v>#VALUE!</v>
      </c>
      <c r="Q204" s="38" t="e">
        <f t="shared" si="118"/>
        <v>#VALUE!</v>
      </c>
      <c r="R204" s="38" t="e">
        <f t="shared" si="118"/>
        <v>#VALUE!</v>
      </c>
      <c r="S204" s="38" t="e">
        <f t="shared" si="118"/>
        <v>#VALUE!</v>
      </c>
      <c r="T204" s="38" t="e">
        <f t="shared" si="118"/>
        <v>#VALUE!</v>
      </c>
      <c r="U204" s="38" t="e">
        <f t="shared" si="118"/>
        <v>#VALUE!</v>
      </c>
      <c r="V204" s="38" t="e">
        <f t="shared" si="118"/>
        <v>#VALUE!</v>
      </c>
      <c r="W204" s="38" t="e">
        <f t="shared" si="118"/>
        <v>#VALUE!</v>
      </c>
      <c r="X204" s="38" t="e">
        <f t="shared" si="118"/>
        <v>#VALUE!</v>
      </c>
      <c r="Y204" s="38" t="e">
        <f t="shared" si="118"/>
        <v>#VALUE!</v>
      </c>
      <c r="Z204" s="38" t="e">
        <f t="shared" si="118"/>
        <v>#VALUE!</v>
      </c>
      <c r="AA204" s="38" t="e">
        <f t="shared" si="118"/>
        <v>#VALUE!</v>
      </c>
      <c r="AB204" s="38" t="e">
        <f t="shared" si="118"/>
        <v>#VALUE!</v>
      </c>
      <c r="AC204" s="38" t="e">
        <f t="shared" si="118"/>
        <v>#VALUE!</v>
      </c>
      <c r="AD204" s="38" t="e">
        <f t="shared" si="118"/>
        <v>#VALUE!</v>
      </c>
      <c r="AE204" s="38" t="e">
        <f t="shared" si="118"/>
        <v>#VALUE!</v>
      </c>
      <c r="AF204" s="38" t="e">
        <f t="shared" si="118"/>
        <v>#VALUE!</v>
      </c>
      <c r="AG204" s="38" t="e">
        <f t="shared" si="118"/>
        <v>#VALUE!</v>
      </c>
      <c r="AH204" s="39" t="s">
        <v>24</v>
      </c>
      <c r="AI204" s="40">
        <f t="shared" si="112"/>
        <v>0</v>
      </c>
      <c r="AJ204" s="30"/>
    </row>
    <row r="205" spans="2:38" hidden="1" x14ac:dyDescent="0.4">
      <c r="B205" s="37" t="s">
        <v>32</v>
      </c>
      <c r="C205" s="41" t="e">
        <f>IF(AND(DAY(C190)&gt;=8,DAY(C190)&lt;=14,C191="日",OR(C196="休",C196="雨")),1,0)</f>
        <v>#VALUE!</v>
      </c>
      <c r="D205" s="41" t="e">
        <f t="shared" ref="D205:AG205" si="119">IF(AND(DAY(D190)&gt;=8,DAY(D190)&lt;=14,D191="日",OR(D196="休",D196="雨")),1,0)</f>
        <v>#VALUE!</v>
      </c>
      <c r="E205" s="41" t="e">
        <f t="shared" si="119"/>
        <v>#VALUE!</v>
      </c>
      <c r="F205" s="41" t="e">
        <f t="shared" si="119"/>
        <v>#VALUE!</v>
      </c>
      <c r="G205" s="41" t="e">
        <f t="shared" si="119"/>
        <v>#VALUE!</v>
      </c>
      <c r="H205" s="41" t="e">
        <f t="shared" si="119"/>
        <v>#VALUE!</v>
      </c>
      <c r="I205" s="41" t="e">
        <f t="shared" si="119"/>
        <v>#VALUE!</v>
      </c>
      <c r="J205" s="41" t="e">
        <f t="shared" si="119"/>
        <v>#VALUE!</v>
      </c>
      <c r="K205" s="41" t="e">
        <f t="shared" si="119"/>
        <v>#VALUE!</v>
      </c>
      <c r="L205" s="41" t="e">
        <f t="shared" si="119"/>
        <v>#VALUE!</v>
      </c>
      <c r="M205" s="41" t="e">
        <f t="shared" si="119"/>
        <v>#VALUE!</v>
      </c>
      <c r="N205" s="41" t="e">
        <f t="shared" si="119"/>
        <v>#VALUE!</v>
      </c>
      <c r="O205" s="41" t="e">
        <f t="shared" si="119"/>
        <v>#VALUE!</v>
      </c>
      <c r="P205" s="41" t="e">
        <f t="shared" si="119"/>
        <v>#VALUE!</v>
      </c>
      <c r="Q205" s="41" t="e">
        <f t="shared" si="119"/>
        <v>#VALUE!</v>
      </c>
      <c r="R205" s="41" t="e">
        <f t="shared" si="119"/>
        <v>#VALUE!</v>
      </c>
      <c r="S205" s="41" t="e">
        <f t="shared" si="119"/>
        <v>#VALUE!</v>
      </c>
      <c r="T205" s="41" t="e">
        <f t="shared" si="119"/>
        <v>#VALUE!</v>
      </c>
      <c r="U205" s="41" t="e">
        <f t="shared" si="119"/>
        <v>#VALUE!</v>
      </c>
      <c r="V205" s="41" t="e">
        <f t="shared" si="119"/>
        <v>#VALUE!</v>
      </c>
      <c r="W205" s="41" t="e">
        <f t="shared" si="119"/>
        <v>#VALUE!</v>
      </c>
      <c r="X205" s="41" t="e">
        <f t="shared" si="119"/>
        <v>#VALUE!</v>
      </c>
      <c r="Y205" s="41" t="e">
        <f t="shared" si="119"/>
        <v>#VALUE!</v>
      </c>
      <c r="Z205" s="41" t="e">
        <f t="shared" si="119"/>
        <v>#VALUE!</v>
      </c>
      <c r="AA205" s="41" t="e">
        <f t="shared" si="119"/>
        <v>#VALUE!</v>
      </c>
      <c r="AB205" s="41" t="e">
        <f t="shared" si="119"/>
        <v>#VALUE!</v>
      </c>
      <c r="AC205" s="41" t="e">
        <f t="shared" si="119"/>
        <v>#VALUE!</v>
      </c>
      <c r="AD205" s="41" t="e">
        <f t="shared" si="119"/>
        <v>#VALUE!</v>
      </c>
      <c r="AE205" s="41" t="e">
        <f t="shared" si="119"/>
        <v>#VALUE!</v>
      </c>
      <c r="AF205" s="41" t="e">
        <f t="shared" si="119"/>
        <v>#VALUE!</v>
      </c>
      <c r="AG205" s="41" t="e">
        <f t="shared" si="119"/>
        <v>#VALUE!</v>
      </c>
      <c r="AH205" s="39" t="s">
        <v>26</v>
      </c>
      <c r="AI205" s="40">
        <f t="shared" si="112"/>
        <v>0</v>
      </c>
      <c r="AJ205" s="30"/>
    </row>
    <row r="206" spans="2:38" ht="18" customHeight="1" x14ac:dyDescent="0.4"/>
    <row r="207" spans="2:38" hidden="1" x14ac:dyDescent="0.4">
      <c r="C207" s="37" t="e">
        <f>YEAR(C210)</f>
        <v>#VALUE!</v>
      </c>
      <c r="D207" s="37" t="e">
        <f>MONTH(C210)</f>
        <v>#VALUE!</v>
      </c>
    </row>
    <row r="208" spans="2:38" x14ac:dyDescent="0.4">
      <c r="B208" s="5" t="s">
        <v>13</v>
      </c>
      <c r="C208" s="145" t="e">
        <f>C210</f>
        <v>#VALUE!</v>
      </c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  <c r="Z208" s="109"/>
      <c r="AA208" s="109"/>
      <c r="AB208" s="109"/>
      <c r="AC208" s="109"/>
      <c r="AD208" s="109"/>
      <c r="AE208" s="109"/>
      <c r="AF208" s="109"/>
      <c r="AG208" s="109"/>
      <c r="AH208" s="109"/>
      <c r="AI208" s="110"/>
    </row>
    <row r="209" spans="2:38" hidden="1" x14ac:dyDescent="0.4">
      <c r="B209" s="43"/>
      <c r="C209" s="25" t="e">
        <f>DATE($C207,$D207,1)</f>
        <v>#VALUE!</v>
      </c>
      <c r="D209" s="25" t="e">
        <f t="shared" ref="D209:AG209" si="120">C209+1</f>
        <v>#VALUE!</v>
      </c>
      <c r="E209" s="25" t="e">
        <f t="shared" si="120"/>
        <v>#VALUE!</v>
      </c>
      <c r="F209" s="25" t="e">
        <f t="shared" si="120"/>
        <v>#VALUE!</v>
      </c>
      <c r="G209" s="25" t="e">
        <f t="shared" si="120"/>
        <v>#VALUE!</v>
      </c>
      <c r="H209" s="25" t="e">
        <f t="shared" si="120"/>
        <v>#VALUE!</v>
      </c>
      <c r="I209" s="25" t="e">
        <f t="shared" si="120"/>
        <v>#VALUE!</v>
      </c>
      <c r="J209" s="25" t="e">
        <f t="shared" si="120"/>
        <v>#VALUE!</v>
      </c>
      <c r="K209" s="25" t="e">
        <f t="shared" si="120"/>
        <v>#VALUE!</v>
      </c>
      <c r="L209" s="25" t="e">
        <f t="shared" si="120"/>
        <v>#VALUE!</v>
      </c>
      <c r="M209" s="25" t="e">
        <f t="shared" si="120"/>
        <v>#VALUE!</v>
      </c>
      <c r="N209" s="25" t="e">
        <f t="shared" si="120"/>
        <v>#VALUE!</v>
      </c>
      <c r="O209" s="25" t="e">
        <f t="shared" si="120"/>
        <v>#VALUE!</v>
      </c>
      <c r="P209" s="25" t="e">
        <f t="shared" si="120"/>
        <v>#VALUE!</v>
      </c>
      <c r="Q209" s="25" t="e">
        <f t="shared" si="120"/>
        <v>#VALUE!</v>
      </c>
      <c r="R209" s="25" t="e">
        <f t="shared" si="120"/>
        <v>#VALUE!</v>
      </c>
      <c r="S209" s="25" t="e">
        <f t="shared" si="120"/>
        <v>#VALUE!</v>
      </c>
      <c r="T209" s="25" t="e">
        <f t="shared" si="120"/>
        <v>#VALUE!</v>
      </c>
      <c r="U209" s="25" t="e">
        <f t="shared" si="120"/>
        <v>#VALUE!</v>
      </c>
      <c r="V209" s="25" t="e">
        <f t="shared" si="120"/>
        <v>#VALUE!</v>
      </c>
      <c r="W209" s="25" t="e">
        <f t="shared" si="120"/>
        <v>#VALUE!</v>
      </c>
      <c r="X209" s="25" t="e">
        <f t="shared" si="120"/>
        <v>#VALUE!</v>
      </c>
      <c r="Y209" s="25" t="e">
        <f t="shared" si="120"/>
        <v>#VALUE!</v>
      </c>
      <c r="Z209" s="25" t="e">
        <f t="shared" si="120"/>
        <v>#VALUE!</v>
      </c>
      <c r="AA209" s="25" t="e">
        <f t="shared" si="120"/>
        <v>#VALUE!</v>
      </c>
      <c r="AB209" s="25" t="e">
        <f t="shared" si="120"/>
        <v>#VALUE!</v>
      </c>
      <c r="AC209" s="25" t="e">
        <f t="shared" si="120"/>
        <v>#VALUE!</v>
      </c>
      <c r="AD209" s="25" t="e">
        <f t="shared" si="120"/>
        <v>#VALUE!</v>
      </c>
      <c r="AE209" s="25" t="e">
        <f t="shared" si="120"/>
        <v>#VALUE!</v>
      </c>
      <c r="AF209" s="25" t="e">
        <f t="shared" si="120"/>
        <v>#VALUE!</v>
      </c>
      <c r="AG209" s="25" t="e">
        <f t="shared" si="120"/>
        <v>#VALUE!</v>
      </c>
      <c r="AH209" s="44"/>
      <c r="AI209" s="45"/>
    </row>
    <row r="210" spans="2:38" x14ac:dyDescent="0.4">
      <c r="B210" s="46" t="s">
        <v>14</v>
      </c>
      <c r="C210" s="47" t="e">
        <f>IF(EDATE(C189,1)&gt;$G$5,"",EDATE(C189,1))</f>
        <v>#VALUE!</v>
      </c>
      <c r="D210" s="25" t="e">
        <f t="shared" ref="D210:AG210" si="121">IF(D209&gt;$G$5,"",IF(C210=EOMONTH(DATE($C207,$D207,1),0),"",IF(C210="","",C210+1)))</f>
        <v>#VALUE!</v>
      </c>
      <c r="E210" s="25" t="e">
        <f t="shared" si="121"/>
        <v>#VALUE!</v>
      </c>
      <c r="F210" s="25" t="e">
        <f t="shared" si="121"/>
        <v>#VALUE!</v>
      </c>
      <c r="G210" s="25" t="e">
        <f t="shared" si="121"/>
        <v>#VALUE!</v>
      </c>
      <c r="H210" s="25" t="e">
        <f t="shared" si="121"/>
        <v>#VALUE!</v>
      </c>
      <c r="I210" s="25" t="e">
        <f t="shared" si="121"/>
        <v>#VALUE!</v>
      </c>
      <c r="J210" s="25" t="e">
        <f t="shared" si="121"/>
        <v>#VALUE!</v>
      </c>
      <c r="K210" s="25" t="e">
        <f t="shared" si="121"/>
        <v>#VALUE!</v>
      </c>
      <c r="L210" s="25" t="e">
        <f t="shared" si="121"/>
        <v>#VALUE!</v>
      </c>
      <c r="M210" s="25" t="e">
        <f t="shared" si="121"/>
        <v>#VALUE!</v>
      </c>
      <c r="N210" s="25" t="e">
        <f t="shared" si="121"/>
        <v>#VALUE!</v>
      </c>
      <c r="O210" s="25" t="e">
        <f t="shared" si="121"/>
        <v>#VALUE!</v>
      </c>
      <c r="P210" s="25" t="e">
        <f t="shared" si="121"/>
        <v>#VALUE!</v>
      </c>
      <c r="Q210" s="25" t="e">
        <f t="shared" si="121"/>
        <v>#VALUE!</v>
      </c>
      <c r="R210" s="25" t="e">
        <f t="shared" si="121"/>
        <v>#VALUE!</v>
      </c>
      <c r="S210" s="25" t="e">
        <f t="shared" si="121"/>
        <v>#VALUE!</v>
      </c>
      <c r="T210" s="25" t="e">
        <f t="shared" si="121"/>
        <v>#VALUE!</v>
      </c>
      <c r="U210" s="25" t="e">
        <f t="shared" si="121"/>
        <v>#VALUE!</v>
      </c>
      <c r="V210" s="25" t="e">
        <f t="shared" si="121"/>
        <v>#VALUE!</v>
      </c>
      <c r="W210" s="25" t="e">
        <f t="shared" si="121"/>
        <v>#VALUE!</v>
      </c>
      <c r="X210" s="25" t="e">
        <f t="shared" si="121"/>
        <v>#VALUE!</v>
      </c>
      <c r="Y210" s="25" t="e">
        <f t="shared" si="121"/>
        <v>#VALUE!</v>
      </c>
      <c r="Z210" s="25" t="e">
        <f t="shared" si="121"/>
        <v>#VALUE!</v>
      </c>
      <c r="AA210" s="25" t="e">
        <f t="shared" si="121"/>
        <v>#VALUE!</v>
      </c>
      <c r="AB210" s="25" t="e">
        <f t="shared" si="121"/>
        <v>#VALUE!</v>
      </c>
      <c r="AC210" s="25" t="e">
        <f t="shared" si="121"/>
        <v>#VALUE!</v>
      </c>
      <c r="AD210" s="25" t="e">
        <f t="shared" si="121"/>
        <v>#VALUE!</v>
      </c>
      <c r="AE210" s="25" t="e">
        <f t="shared" si="121"/>
        <v>#VALUE!</v>
      </c>
      <c r="AF210" s="25" t="e">
        <f t="shared" si="121"/>
        <v>#VALUE!</v>
      </c>
      <c r="AG210" s="25" t="e">
        <f t="shared" si="121"/>
        <v>#VALUE!</v>
      </c>
      <c r="AH210" s="26" t="s">
        <v>15</v>
      </c>
      <c r="AI210" s="27">
        <f>+COUNTIFS(C211:AG211,"土",C212:AG212,"")+COUNTIFS(C211:AG211,"日",C212:AG212,"")</f>
        <v>0</v>
      </c>
    </row>
    <row r="211" spans="2:38" x14ac:dyDescent="0.4">
      <c r="B211" s="19" t="s">
        <v>16</v>
      </c>
      <c r="C211" s="7" t="str">
        <f>IFERROR(TEXT(WEEKDAY(+C210),"aaa"),"")</f>
        <v/>
      </c>
      <c r="D211" s="7" t="str">
        <f t="shared" ref="D211:AG211" si="122">IFERROR(TEXT(WEEKDAY(+D210),"aaa"),"")</f>
        <v/>
      </c>
      <c r="E211" s="7" t="str">
        <f t="shared" si="122"/>
        <v/>
      </c>
      <c r="F211" s="7" t="str">
        <f t="shared" si="122"/>
        <v/>
      </c>
      <c r="G211" s="7" t="str">
        <f t="shared" si="122"/>
        <v/>
      </c>
      <c r="H211" s="7" t="str">
        <f t="shared" si="122"/>
        <v/>
      </c>
      <c r="I211" s="7" t="str">
        <f t="shared" si="122"/>
        <v/>
      </c>
      <c r="J211" s="7" t="str">
        <f t="shared" si="122"/>
        <v/>
      </c>
      <c r="K211" s="7" t="str">
        <f t="shared" si="122"/>
        <v/>
      </c>
      <c r="L211" s="7" t="str">
        <f t="shared" si="122"/>
        <v/>
      </c>
      <c r="M211" s="7" t="str">
        <f t="shared" si="122"/>
        <v/>
      </c>
      <c r="N211" s="7" t="str">
        <f t="shared" si="122"/>
        <v/>
      </c>
      <c r="O211" s="7" t="str">
        <f t="shared" si="122"/>
        <v/>
      </c>
      <c r="P211" s="7" t="str">
        <f t="shared" si="122"/>
        <v/>
      </c>
      <c r="Q211" s="7" t="str">
        <f t="shared" si="122"/>
        <v/>
      </c>
      <c r="R211" s="7" t="str">
        <f t="shared" si="122"/>
        <v/>
      </c>
      <c r="S211" s="7" t="str">
        <f t="shared" si="122"/>
        <v/>
      </c>
      <c r="T211" s="7" t="str">
        <f t="shared" si="122"/>
        <v/>
      </c>
      <c r="U211" s="7" t="str">
        <f t="shared" si="122"/>
        <v/>
      </c>
      <c r="V211" s="7" t="str">
        <f t="shared" si="122"/>
        <v/>
      </c>
      <c r="W211" s="7" t="str">
        <f t="shared" si="122"/>
        <v/>
      </c>
      <c r="X211" s="7" t="str">
        <f t="shared" si="122"/>
        <v/>
      </c>
      <c r="Y211" s="7" t="str">
        <f t="shared" si="122"/>
        <v/>
      </c>
      <c r="Z211" s="7" t="str">
        <f t="shared" si="122"/>
        <v/>
      </c>
      <c r="AA211" s="7" t="str">
        <f t="shared" si="122"/>
        <v/>
      </c>
      <c r="AB211" s="7" t="str">
        <f t="shared" si="122"/>
        <v/>
      </c>
      <c r="AC211" s="7" t="str">
        <f t="shared" si="122"/>
        <v/>
      </c>
      <c r="AD211" s="7" t="str">
        <f t="shared" si="122"/>
        <v/>
      </c>
      <c r="AE211" s="7" t="str">
        <f t="shared" si="122"/>
        <v/>
      </c>
      <c r="AF211" s="7" t="str">
        <f t="shared" si="122"/>
        <v/>
      </c>
      <c r="AG211" s="7" t="str">
        <f t="shared" si="122"/>
        <v/>
      </c>
      <c r="AH211" s="26" t="s">
        <v>17</v>
      </c>
      <c r="AI211" s="27">
        <f>+COUNTIF(C212:AG212,"夏休")+COUNTIF(C212:AG212,"冬休")+COUNTIF(C212:AG212,"中止")</f>
        <v>0</v>
      </c>
    </row>
    <row r="212" spans="2:38" ht="13.5" customHeight="1" x14ac:dyDescent="0.4">
      <c r="B212" s="111" t="s">
        <v>18</v>
      </c>
      <c r="C212" s="113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8"/>
      <c r="R212" s="108"/>
      <c r="S212" s="108"/>
      <c r="T212" s="108"/>
      <c r="U212" s="108"/>
      <c r="V212" s="108"/>
      <c r="W212" s="108"/>
      <c r="X212" s="108"/>
      <c r="Y212" s="108"/>
      <c r="Z212" s="108"/>
      <c r="AA212" s="108"/>
      <c r="AB212" s="108"/>
      <c r="AC212" s="108"/>
      <c r="AD212" s="108"/>
      <c r="AE212" s="108"/>
      <c r="AF212" s="108"/>
      <c r="AG212" s="136"/>
      <c r="AH212" s="28" t="s">
        <v>0</v>
      </c>
      <c r="AI212" s="29">
        <f>COUNT(C210:AG210)-AI211</f>
        <v>0</v>
      </c>
    </row>
    <row r="213" spans="2:38" ht="13.5" customHeight="1" x14ac:dyDescent="0.4">
      <c r="B213" s="112"/>
      <c r="C213" s="113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08"/>
      <c r="P213" s="108"/>
      <c r="Q213" s="108"/>
      <c r="R213" s="108"/>
      <c r="S213" s="108"/>
      <c r="T213" s="108"/>
      <c r="U213" s="108"/>
      <c r="V213" s="108"/>
      <c r="W213" s="108"/>
      <c r="X213" s="108"/>
      <c r="Y213" s="108"/>
      <c r="Z213" s="108"/>
      <c r="AA213" s="108"/>
      <c r="AB213" s="108"/>
      <c r="AC213" s="108"/>
      <c r="AD213" s="108"/>
      <c r="AE213" s="108"/>
      <c r="AF213" s="108"/>
      <c r="AG213" s="136"/>
      <c r="AH213" s="28" t="s">
        <v>19</v>
      </c>
      <c r="AI213" s="29">
        <f>+COUNTIF(C214:AG215,"休")</f>
        <v>0</v>
      </c>
      <c r="AJ213" s="30" t="e">
        <f>IF(AI214&gt;0.285,"",IF(AI213&lt;AI210,"←計画日数が足りません",""))</f>
        <v>#DIV/0!</v>
      </c>
    </row>
    <row r="214" spans="2:38" ht="13.5" customHeight="1" x14ac:dyDescent="0.4">
      <c r="B214" s="137" t="s">
        <v>5</v>
      </c>
      <c r="C214" s="135"/>
      <c r="D214" s="135"/>
      <c r="E214" s="135"/>
      <c r="F214" s="135"/>
      <c r="G214" s="135"/>
      <c r="H214" s="135"/>
      <c r="I214" s="135"/>
      <c r="J214" s="135"/>
      <c r="K214" s="135"/>
      <c r="L214" s="135"/>
      <c r="M214" s="135"/>
      <c r="N214" s="135"/>
      <c r="O214" s="135"/>
      <c r="P214" s="135"/>
      <c r="Q214" s="135"/>
      <c r="R214" s="135"/>
      <c r="S214" s="135"/>
      <c r="T214" s="135"/>
      <c r="U214" s="135"/>
      <c r="V214" s="135"/>
      <c r="W214" s="135"/>
      <c r="X214" s="135"/>
      <c r="Y214" s="135"/>
      <c r="Z214" s="135"/>
      <c r="AA214" s="135"/>
      <c r="AB214" s="135"/>
      <c r="AC214" s="135"/>
      <c r="AD214" s="135"/>
      <c r="AE214" s="135"/>
      <c r="AF214" s="135"/>
      <c r="AG214" s="153"/>
      <c r="AH214" s="28" t="s">
        <v>20</v>
      </c>
      <c r="AI214" s="31" t="e">
        <f>+AI213/AI212</f>
        <v>#DIV/0!</v>
      </c>
    </row>
    <row r="215" spans="2:38" x14ac:dyDescent="0.4">
      <c r="B215" s="137"/>
      <c r="C215" s="135"/>
      <c r="D215" s="135"/>
      <c r="E215" s="135"/>
      <c r="F215" s="13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  <c r="Q215" s="135"/>
      <c r="R215" s="135"/>
      <c r="S215" s="135"/>
      <c r="T215" s="135"/>
      <c r="U215" s="135"/>
      <c r="V215" s="135"/>
      <c r="W215" s="135"/>
      <c r="X215" s="135"/>
      <c r="Y215" s="135"/>
      <c r="Z215" s="135"/>
      <c r="AA215" s="135"/>
      <c r="AB215" s="135"/>
      <c r="AC215" s="135"/>
      <c r="AD215" s="135"/>
      <c r="AE215" s="135"/>
      <c r="AF215" s="135"/>
      <c r="AG215" s="153"/>
      <c r="AH215" s="28" t="s">
        <v>1</v>
      </c>
      <c r="AI215" s="29">
        <f>+COUNTA(C216:AG217)</f>
        <v>0</v>
      </c>
    </row>
    <row r="216" spans="2:38" x14ac:dyDescent="0.4">
      <c r="B216" s="141" t="s">
        <v>8</v>
      </c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39"/>
      <c r="T216" s="139"/>
      <c r="U216" s="139"/>
      <c r="V216" s="139"/>
      <c r="W216" s="139"/>
      <c r="X216" s="139"/>
      <c r="Y216" s="139"/>
      <c r="Z216" s="139"/>
      <c r="AA216" s="139"/>
      <c r="AB216" s="139"/>
      <c r="AC216" s="139"/>
      <c r="AD216" s="139"/>
      <c r="AE216" s="139"/>
      <c r="AF216" s="139"/>
      <c r="AG216" s="156"/>
      <c r="AH216" s="32" t="s">
        <v>21</v>
      </c>
      <c r="AI216" s="33" t="e">
        <f>+AI215/AI212</f>
        <v>#DIV/0!</v>
      </c>
      <c r="AL216" s="2">
        <f>+COUNTIF(C214:AG215,"休")</f>
        <v>0</v>
      </c>
    </row>
    <row r="217" spans="2:38" x14ac:dyDescent="0.4">
      <c r="B217" s="142"/>
      <c r="C217" s="140"/>
      <c r="D217" s="140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140"/>
      <c r="U217" s="140"/>
      <c r="V217" s="140"/>
      <c r="W217" s="140"/>
      <c r="X217" s="140"/>
      <c r="Y217" s="140"/>
      <c r="Z217" s="140"/>
      <c r="AA217" s="140"/>
      <c r="AB217" s="140"/>
      <c r="AC217" s="140"/>
      <c r="AD217" s="140"/>
      <c r="AE217" s="140"/>
      <c r="AF217" s="140"/>
      <c r="AG217" s="157"/>
      <c r="AH217" s="34" t="s">
        <v>22</v>
      </c>
      <c r="AI217" s="35" t="str">
        <f>IF(7&gt;AI212,"対象外",IF(OR(AI216&gt;=0.285,AI215&gt;=AI210),"OK","NG"))</f>
        <v>対象外</v>
      </c>
      <c r="AJ217" s="30" t="str">
        <f>IF(AI217="対象外","←７日間に満たない期間は達成判定の対象外",IF(AI217="NG","←月単位未達成","←月単位達成"))</f>
        <v>←７日間に満たない期間は達成判定の対象外</v>
      </c>
      <c r="AL217" s="36" t="str">
        <f>IF(7&gt;AI212,"対象外",IF(AL216&gt;=AI210,"OK","NG"))</f>
        <v>対象外</v>
      </c>
    </row>
    <row r="218" spans="2:38" hidden="1" x14ac:dyDescent="0.4">
      <c r="B218" s="37" t="s">
        <v>23</v>
      </c>
      <c r="C218" s="38" t="e">
        <f t="shared" ref="C218:AG218" si="123">IF(AND(DAY(C210)&gt;=22,DAY(C210)&lt;=28,C211="土"),1,0)</f>
        <v>#VALUE!</v>
      </c>
      <c r="D218" s="38" t="e">
        <f t="shared" si="123"/>
        <v>#VALUE!</v>
      </c>
      <c r="E218" s="38" t="e">
        <f t="shared" si="123"/>
        <v>#VALUE!</v>
      </c>
      <c r="F218" s="38" t="e">
        <f t="shared" si="123"/>
        <v>#VALUE!</v>
      </c>
      <c r="G218" s="38" t="e">
        <f t="shared" si="123"/>
        <v>#VALUE!</v>
      </c>
      <c r="H218" s="38" t="e">
        <f t="shared" si="123"/>
        <v>#VALUE!</v>
      </c>
      <c r="I218" s="38" t="e">
        <f t="shared" si="123"/>
        <v>#VALUE!</v>
      </c>
      <c r="J218" s="38" t="e">
        <f t="shared" si="123"/>
        <v>#VALUE!</v>
      </c>
      <c r="K218" s="38" t="e">
        <f t="shared" si="123"/>
        <v>#VALUE!</v>
      </c>
      <c r="L218" s="38" t="e">
        <f t="shared" si="123"/>
        <v>#VALUE!</v>
      </c>
      <c r="M218" s="38" t="e">
        <f t="shared" si="123"/>
        <v>#VALUE!</v>
      </c>
      <c r="N218" s="38" t="e">
        <f t="shared" si="123"/>
        <v>#VALUE!</v>
      </c>
      <c r="O218" s="38" t="e">
        <f t="shared" si="123"/>
        <v>#VALUE!</v>
      </c>
      <c r="P218" s="38" t="e">
        <f t="shared" si="123"/>
        <v>#VALUE!</v>
      </c>
      <c r="Q218" s="38" t="e">
        <f t="shared" si="123"/>
        <v>#VALUE!</v>
      </c>
      <c r="R218" s="38" t="e">
        <f t="shared" si="123"/>
        <v>#VALUE!</v>
      </c>
      <c r="S218" s="38" t="e">
        <f t="shared" si="123"/>
        <v>#VALUE!</v>
      </c>
      <c r="T218" s="38" t="e">
        <f t="shared" si="123"/>
        <v>#VALUE!</v>
      </c>
      <c r="U218" s="38" t="e">
        <f t="shared" si="123"/>
        <v>#VALUE!</v>
      </c>
      <c r="V218" s="38" t="e">
        <f t="shared" si="123"/>
        <v>#VALUE!</v>
      </c>
      <c r="W218" s="38" t="e">
        <f t="shared" si="123"/>
        <v>#VALUE!</v>
      </c>
      <c r="X218" s="38" t="e">
        <f t="shared" si="123"/>
        <v>#VALUE!</v>
      </c>
      <c r="Y218" s="38" t="e">
        <f t="shared" si="123"/>
        <v>#VALUE!</v>
      </c>
      <c r="Z218" s="38" t="e">
        <f t="shared" si="123"/>
        <v>#VALUE!</v>
      </c>
      <c r="AA218" s="38" t="e">
        <f t="shared" si="123"/>
        <v>#VALUE!</v>
      </c>
      <c r="AB218" s="38" t="e">
        <f t="shared" si="123"/>
        <v>#VALUE!</v>
      </c>
      <c r="AC218" s="38" t="e">
        <f t="shared" si="123"/>
        <v>#VALUE!</v>
      </c>
      <c r="AD218" s="38" t="e">
        <f t="shared" si="123"/>
        <v>#VALUE!</v>
      </c>
      <c r="AE218" s="38" t="e">
        <f t="shared" si="123"/>
        <v>#VALUE!</v>
      </c>
      <c r="AF218" s="38" t="e">
        <f t="shared" si="123"/>
        <v>#VALUE!</v>
      </c>
      <c r="AG218" s="38" t="e">
        <f t="shared" si="123"/>
        <v>#VALUE!</v>
      </c>
      <c r="AH218" s="39" t="s">
        <v>24</v>
      </c>
      <c r="AI218" s="40">
        <f t="shared" ref="AI218:AI225" si="124">_xlfn.AGGREGATE(9,6,C218:AG218)</f>
        <v>0</v>
      </c>
      <c r="AJ218" s="30"/>
    </row>
    <row r="219" spans="2:38" hidden="1" x14ac:dyDescent="0.4">
      <c r="B219" s="37" t="s">
        <v>25</v>
      </c>
      <c r="C219" s="41" t="e">
        <f t="shared" ref="C219:AG219" si="125">IF(AND(DAY(C210)&gt;=22,DAY(C210)&lt;=28,C211="土",OR(C216="休",C216="雨")),1,0)</f>
        <v>#VALUE!</v>
      </c>
      <c r="D219" s="41" t="e">
        <f t="shared" si="125"/>
        <v>#VALUE!</v>
      </c>
      <c r="E219" s="41" t="e">
        <f t="shared" si="125"/>
        <v>#VALUE!</v>
      </c>
      <c r="F219" s="41" t="e">
        <f t="shared" si="125"/>
        <v>#VALUE!</v>
      </c>
      <c r="G219" s="41" t="e">
        <f t="shared" si="125"/>
        <v>#VALUE!</v>
      </c>
      <c r="H219" s="41" t="e">
        <f t="shared" si="125"/>
        <v>#VALUE!</v>
      </c>
      <c r="I219" s="41" t="e">
        <f t="shared" si="125"/>
        <v>#VALUE!</v>
      </c>
      <c r="J219" s="41" t="e">
        <f t="shared" si="125"/>
        <v>#VALUE!</v>
      </c>
      <c r="K219" s="41" t="e">
        <f t="shared" si="125"/>
        <v>#VALUE!</v>
      </c>
      <c r="L219" s="41" t="e">
        <f t="shared" si="125"/>
        <v>#VALUE!</v>
      </c>
      <c r="M219" s="41" t="e">
        <f t="shared" si="125"/>
        <v>#VALUE!</v>
      </c>
      <c r="N219" s="41" t="e">
        <f t="shared" si="125"/>
        <v>#VALUE!</v>
      </c>
      <c r="O219" s="41" t="e">
        <f t="shared" si="125"/>
        <v>#VALUE!</v>
      </c>
      <c r="P219" s="41" t="e">
        <f t="shared" si="125"/>
        <v>#VALUE!</v>
      </c>
      <c r="Q219" s="41" t="e">
        <f t="shared" si="125"/>
        <v>#VALUE!</v>
      </c>
      <c r="R219" s="41" t="e">
        <f t="shared" si="125"/>
        <v>#VALUE!</v>
      </c>
      <c r="S219" s="41" t="e">
        <f t="shared" si="125"/>
        <v>#VALUE!</v>
      </c>
      <c r="T219" s="41" t="e">
        <f t="shared" si="125"/>
        <v>#VALUE!</v>
      </c>
      <c r="U219" s="41" t="e">
        <f t="shared" si="125"/>
        <v>#VALUE!</v>
      </c>
      <c r="V219" s="41" t="e">
        <f t="shared" si="125"/>
        <v>#VALUE!</v>
      </c>
      <c r="W219" s="41" t="e">
        <f t="shared" si="125"/>
        <v>#VALUE!</v>
      </c>
      <c r="X219" s="41" t="e">
        <f t="shared" si="125"/>
        <v>#VALUE!</v>
      </c>
      <c r="Y219" s="41" t="e">
        <f t="shared" si="125"/>
        <v>#VALUE!</v>
      </c>
      <c r="Z219" s="41" t="e">
        <f t="shared" si="125"/>
        <v>#VALUE!</v>
      </c>
      <c r="AA219" s="41" t="e">
        <f t="shared" si="125"/>
        <v>#VALUE!</v>
      </c>
      <c r="AB219" s="41" t="e">
        <f t="shared" si="125"/>
        <v>#VALUE!</v>
      </c>
      <c r="AC219" s="41" t="e">
        <f t="shared" si="125"/>
        <v>#VALUE!</v>
      </c>
      <c r="AD219" s="41" t="e">
        <f t="shared" si="125"/>
        <v>#VALUE!</v>
      </c>
      <c r="AE219" s="41" t="e">
        <f t="shared" si="125"/>
        <v>#VALUE!</v>
      </c>
      <c r="AF219" s="41" t="e">
        <f t="shared" si="125"/>
        <v>#VALUE!</v>
      </c>
      <c r="AG219" s="41" t="e">
        <f t="shared" si="125"/>
        <v>#VALUE!</v>
      </c>
      <c r="AH219" s="39" t="s">
        <v>26</v>
      </c>
      <c r="AI219" s="40">
        <f t="shared" si="124"/>
        <v>0</v>
      </c>
      <c r="AJ219" s="30"/>
    </row>
    <row r="220" spans="2:38" hidden="1" x14ac:dyDescent="0.4">
      <c r="B220" s="37" t="s">
        <v>27</v>
      </c>
      <c r="C220" s="38" t="e">
        <f>IF(AND(DAY(C210)&gt;=8,DAY(C210)&lt;=14,C211="土"),1,0)</f>
        <v>#VALUE!</v>
      </c>
      <c r="D220" s="38" t="e">
        <f>IF(AND(DAY(D210)&gt;=8,DAY(D210)&lt;=14,D211="土"),1,0)</f>
        <v>#VALUE!</v>
      </c>
      <c r="E220" s="38" t="e">
        <f t="shared" ref="E220:AG220" si="126">IF(AND(DAY(E210)&gt;=8,DAY(E210)&lt;=14,E211="土"),1,0)</f>
        <v>#VALUE!</v>
      </c>
      <c r="F220" s="38" t="e">
        <f t="shared" si="126"/>
        <v>#VALUE!</v>
      </c>
      <c r="G220" s="38" t="e">
        <f t="shared" si="126"/>
        <v>#VALUE!</v>
      </c>
      <c r="H220" s="38" t="e">
        <f t="shared" si="126"/>
        <v>#VALUE!</v>
      </c>
      <c r="I220" s="38" t="e">
        <f t="shared" si="126"/>
        <v>#VALUE!</v>
      </c>
      <c r="J220" s="38" t="e">
        <f t="shared" si="126"/>
        <v>#VALUE!</v>
      </c>
      <c r="K220" s="38" t="e">
        <f t="shared" si="126"/>
        <v>#VALUE!</v>
      </c>
      <c r="L220" s="38" t="e">
        <f t="shared" si="126"/>
        <v>#VALUE!</v>
      </c>
      <c r="M220" s="38" t="e">
        <f t="shared" si="126"/>
        <v>#VALUE!</v>
      </c>
      <c r="N220" s="38" t="e">
        <f t="shared" si="126"/>
        <v>#VALUE!</v>
      </c>
      <c r="O220" s="38" t="e">
        <f t="shared" si="126"/>
        <v>#VALUE!</v>
      </c>
      <c r="P220" s="38" t="e">
        <f t="shared" si="126"/>
        <v>#VALUE!</v>
      </c>
      <c r="Q220" s="38" t="e">
        <f t="shared" si="126"/>
        <v>#VALUE!</v>
      </c>
      <c r="R220" s="38" t="e">
        <f t="shared" si="126"/>
        <v>#VALUE!</v>
      </c>
      <c r="S220" s="38" t="e">
        <f t="shared" si="126"/>
        <v>#VALUE!</v>
      </c>
      <c r="T220" s="38" t="e">
        <f t="shared" si="126"/>
        <v>#VALUE!</v>
      </c>
      <c r="U220" s="38" t="e">
        <f t="shared" si="126"/>
        <v>#VALUE!</v>
      </c>
      <c r="V220" s="38" t="e">
        <f t="shared" si="126"/>
        <v>#VALUE!</v>
      </c>
      <c r="W220" s="38" t="e">
        <f t="shared" si="126"/>
        <v>#VALUE!</v>
      </c>
      <c r="X220" s="38" t="e">
        <f t="shared" si="126"/>
        <v>#VALUE!</v>
      </c>
      <c r="Y220" s="38" t="e">
        <f t="shared" si="126"/>
        <v>#VALUE!</v>
      </c>
      <c r="Z220" s="38" t="e">
        <f t="shared" si="126"/>
        <v>#VALUE!</v>
      </c>
      <c r="AA220" s="38" t="e">
        <f t="shared" si="126"/>
        <v>#VALUE!</v>
      </c>
      <c r="AB220" s="38" t="e">
        <f t="shared" si="126"/>
        <v>#VALUE!</v>
      </c>
      <c r="AC220" s="38" t="e">
        <f t="shared" si="126"/>
        <v>#VALUE!</v>
      </c>
      <c r="AD220" s="38" t="e">
        <f t="shared" si="126"/>
        <v>#VALUE!</v>
      </c>
      <c r="AE220" s="38" t="e">
        <f t="shared" si="126"/>
        <v>#VALUE!</v>
      </c>
      <c r="AF220" s="38" t="e">
        <f t="shared" si="126"/>
        <v>#VALUE!</v>
      </c>
      <c r="AG220" s="38" t="e">
        <f t="shared" si="126"/>
        <v>#VALUE!</v>
      </c>
      <c r="AH220" s="39" t="s">
        <v>24</v>
      </c>
      <c r="AI220" s="40">
        <f t="shared" si="124"/>
        <v>0</v>
      </c>
      <c r="AJ220" s="30"/>
    </row>
    <row r="221" spans="2:38" hidden="1" x14ac:dyDescent="0.4">
      <c r="B221" s="37" t="s">
        <v>28</v>
      </c>
      <c r="C221" s="41" t="e">
        <f>IF(AND(DAY(C210)&gt;=8,DAY(C210)&lt;=14,C211="土",OR(C216="休",C216="雨")),1,0)</f>
        <v>#VALUE!</v>
      </c>
      <c r="D221" s="41" t="e">
        <f>IF(AND(DAY(D210)&gt;=8,DAY(D210)&lt;=14,D211="土",OR(D216="休",D216="雨")),1,0)</f>
        <v>#VALUE!</v>
      </c>
      <c r="E221" s="41" t="e">
        <f t="shared" ref="E221:AG221" si="127">IF(AND(DAY(E210)&gt;=8,DAY(E210)&lt;=14,E211="土",OR(E216="休",E216="雨")),1,0)</f>
        <v>#VALUE!</v>
      </c>
      <c r="F221" s="41" t="e">
        <f t="shared" si="127"/>
        <v>#VALUE!</v>
      </c>
      <c r="G221" s="41" t="e">
        <f t="shared" si="127"/>
        <v>#VALUE!</v>
      </c>
      <c r="H221" s="41" t="e">
        <f t="shared" si="127"/>
        <v>#VALUE!</v>
      </c>
      <c r="I221" s="41" t="e">
        <f t="shared" si="127"/>
        <v>#VALUE!</v>
      </c>
      <c r="J221" s="41" t="e">
        <f t="shared" si="127"/>
        <v>#VALUE!</v>
      </c>
      <c r="K221" s="41" t="e">
        <f t="shared" si="127"/>
        <v>#VALUE!</v>
      </c>
      <c r="L221" s="41" t="e">
        <f t="shared" si="127"/>
        <v>#VALUE!</v>
      </c>
      <c r="M221" s="41" t="e">
        <f t="shared" si="127"/>
        <v>#VALUE!</v>
      </c>
      <c r="N221" s="41" t="e">
        <f t="shared" si="127"/>
        <v>#VALUE!</v>
      </c>
      <c r="O221" s="41" t="e">
        <f t="shared" si="127"/>
        <v>#VALUE!</v>
      </c>
      <c r="P221" s="41" t="e">
        <f t="shared" si="127"/>
        <v>#VALUE!</v>
      </c>
      <c r="Q221" s="41" t="e">
        <f t="shared" si="127"/>
        <v>#VALUE!</v>
      </c>
      <c r="R221" s="41" t="e">
        <f t="shared" si="127"/>
        <v>#VALUE!</v>
      </c>
      <c r="S221" s="41" t="e">
        <f t="shared" si="127"/>
        <v>#VALUE!</v>
      </c>
      <c r="T221" s="41" t="e">
        <f t="shared" si="127"/>
        <v>#VALUE!</v>
      </c>
      <c r="U221" s="41" t="e">
        <f t="shared" si="127"/>
        <v>#VALUE!</v>
      </c>
      <c r="V221" s="41" t="e">
        <f t="shared" si="127"/>
        <v>#VALUE!</v>
      </c>
      <c r="W221" s="41" t="e">
        <f t="shared" si="127"/>
        <v>#VALUE!</v>
      </c>
      <c r="X221" s="41" t="e">
        <f t="shared" si="127"/>
        <v>#VALUE!</v>
      </c>
      <c r="Y221" s="41" t="e">
        <f t="shared" si="127"/>
        <v>#VALUE!</v>
      </c>
      <c r="Z221" s="41" t="e">
        <f t="shared" si="127"/>
        <v>#VALUE!</v>
      </c>
      <c r="AA221" s="41" t="e">
        <f t="shared" si="127"/>
        <v>#VALUE!</v>
      </c>
      <c r="AB221" s="41" t="e">
        <f t="shared" si="127"/>
        <v>#VALUE!</v>
      </c>
      <c r="AC221" s="41" t="e">
        <f t="shared" si="127"/>
        <v>#VALUE!</v>
      </c>
      <c r="AD221" s="41" t="e">
        <f t="shared" si="127"/>
        <v>#VALUE!</v>
      </c>
      <c r="AE221" s="41" t="e">
        <f t="shared" si="127"/>
        <v>#VALUE!</v>
      </c>
      <c r="AF221" s="41" t="e">
        <f t="shared" si="127"/>
        <v>#VALUE!</v>
      </c>
      <c r="AG221" s="41" t="e">
        <f t="shared" si="127"/>
        <v>#VALUE!</v>
      </c>
      <c r="AH221" s="39" t="s">
        <v>26</v>
      </c>
      <c r="AI221" s="40">
        <f t="shared" si="124"/>
        <v>0</v>
      </c>
      <c r="AJ221" s="30"/>
    </row>
    <row r="222" spans="2:38" hidden="1" x14ac:dyDescent="0.4">
      <c r="B222" s="37" t="s">
        <v>29</v>
      </c>
      <c r="C222" s="38" t="e">
        <f>IF(AND(DAY(C210)&gt;=22,DAY(C210)&lt;=28,C211="日"),1,0)</f>
        <v>#VALUE!</v>
      </c>
      <c r="D222" s="38" t="e">
        <f t="shared" ref="D222:AG222" si="128">IF(AND(DAY(D210)&gt;=22,DAY(D210)&lt;=28,D211="日"),1,0)</f>
        <v>#VALUE!</v>
      </c>
      <c r="E222" s="38" t="e">
        <f t="shared" si="128"/>
        <v>#VALUE!</v>
      </c>
      <c r="F222" s="38" t="e">
        <f t="shared" si="128"/>
        <v>#VALUE!</v>
      </c>
      <c r="G222" s="38" t="e">
        <f t="shared" si="128"/>
        <v>#VALUE!</v>
      </c>
      <c r="H222" s="38" t="e">
        <f t="shared" si="128"/>
        <v>#VALUE!</v>
      </c>
      <c r="I222" s="38" t="e">
        <f t="shared" si="128"/>
        <v>#VALUE!</v>
      </c>
      <c r="J222" s="38" t="e">
        <f t="shared" si="128"/>
        <v>#VALUE!</v>
      </c>
      <c r="K222" s="38" t="e">
        <f t="shared" si="128"/>
        <v>#VALUE!</v>
      </c>
      <c r="L222" s="38" t="e">
        <f t="shared" si="128"/>
        <v>#VALUE!</v>
      </c>
      <c r="M222" s="38" t="e">
        <f t="shared" si="128"/>
        <v>#VALUE!</v>
      </c>
      <c r="N222" s="38" t="e">
        <f t="shared" si="128"/>
        <v>#VALUE!</v>
      </c>
      <c r="O222" s="38" t="e">
        <f t="shared" si="128"/>
        <v>#VALUE!</v>
      </c>
      <c r="P222" s="38" t="e">
        <f t="shared" si="128"/>
        <v>#VALUE!</v>
      </c>
      <c r="Q222" s="38" t="e">
        <f t="shared" si="128"/>
        <v>#VALUE!</v>
      </c>
      <c r="R222" s="38" t="e">
        <f t="shared" si="128"/>
        <v>#VALUE!</v>
      </c>
      <c r="S222" s="38" t="e">
        <f t="shared" si="128"/>
        <v>#VALUE!</v>
      </c>
      <c r="T222" s="38" t="e">
        <f t="shared" si="128"/>
        <v>#VALUE!</v>
      </c>
      <c r="U222" s="38" t="e">
        <f t="shared" si="128"/>
        <v>#VALUE!</v>
      </c>
      <c r="V222" s="38" t="e">
        <f t="shared" si="128"/>
        <v>#VALUE!</v>
      </c>
      <c r="W222" s="38" t="e">
        <f t="shared" si="128"/>
        <v>#VALUE!</v>
      </c>
      <c r="X222" s="38" t="e">
        <f t="shared" si="128"/>
        <v>#VALUE!</v>
      </c>
      <c r="Y222" s="38" t="e">
        <f t="shared" si="128"/>
        <v>#VALUE!</v>
      </c>
      <c r="Z222" s="38" t="e">
        <f t="shared" si="128"/>
        <v>#VALUE!</v>
      </c>
      <c r="AA222" s="38" t="e">
        <f t="shared" si="128"/>
        <v>#VALUE!</v>
      </c>
      <c r="AB222" s="38" t="e">
        <f t="shared" si="128"/>
        <v>#VALUE!</v>
      </c>
      <c r="AC222" s="38" t="e">
        <f t="shared" si="128"/>
        <v>#VALUE!</v>
      </c>
      <c r="AD222" s="38" t="e">
        <f t="shared" si="128"/>
        <v>#VALUE!</v>
      </c>
      <c r="AE222" s="38" t="e">
        <f t="shared" si="128"/>
        <v>#VALUE!</v>
      </c>
      <c r="AF222" s="38" t="e">
        <f t="shared" si="128"/>
        <v>#VALUE!</v>
      </c>
      <c r="AG222" s="38" t="e">
        <f t="shared" si="128"/>
        <v>#VALUE!</v>
      </c>
      <c r="AH222" s="39" t="s">
        <v>24</v>
      </c>
      <c r="AI222" s="40">
        <f t="shared" si="124"/>
        <v>0</v>
      </c>
      <c r="AJ222" s="30"/>
    </row>
    <row r="223" spans="2:38" hidden="1" x14ac:dyDescent="0.4">
      <c r="B223" s="37" t="s">
        <v>30</v>
      </c>
      <c r="C223" s="41" t="e">
        <f>IF(AND(DAY(C210)&gt;=22,DAY(C210)&lt;=28,C211="日",OR(C216="休",C216="雨")),1,0)</f>
        <v>#VALUE!</v>
      </c>
      <c r="D223" s="41" t="e">
        <f t="shared" ref="D223:AG223" si="129">IF(AND(DAY(D210)&gt;=22,DAY(D210)&lt;=28,D211="日",OR(D216="休",D216="雨")),1,0)</f>
        <v>#VALUE!</v>
      </c>
      <c r="E223" s="41" t="e">
        <f t="shared" si="129"/>
        <v>#VALUE!</v>
      </c>
      <c r="F223" s="41" t="e">
        <f t="shared" si="129"/>
        <v>#VALUE!</v>
      </c>
      <c r="G223" s="41" t="e">
        <f t="shared" si="129"/>
        <v>#VALUE!</v>
      </c>
      <c r="H223" s="41" t="e">
        <f t="shared" si="129"/>
        <v>#VALUE!</v>
      </c>
      <c r="I223" s="41" t="e">
        <f t="shared" si="129"/>
        <v>#VALUE!</v>
      </c>
      <c r="J223" s="41" t="e">
        <f t="shared" si="129"/>
        <v>#VALUE!</v>
      </c>
      <c r="K223" s="41" t="e">
        <f t="shared" si="129"/>
        <v>#VALUE!</v>
      </c>
      <c r="L223" s="41" t="e">
        <f t="shared" si="129"/>
        <v>#VALUE!</v>
      </c>
      <c r="M223" s="41" t="e">
        <f t="shared" si="129"/>
        <v>#VALUE!</v>
      </c>
      <c r="N223" s="41" t="e">
        <f t="shared" si="129"/>
        <v>#VALUE!</v>
      </c>
      <c r="O223" s="41" t="e">
        <f t="shared" si="129"/>
        <v>#VALUE!</v>
      </c>
      <c r="P223" s="41" t="e">
        <f t="shared" si="129"/>
        <v>#VALUE!</v>
      </c>
      <c r="Q223" s="41" t="e">
        <f t="shared" si="129"/>
        <v>#VALUE!</v>
      </c>
      <c r="R223" s="41" t="e">
        <f t="shared" si="129"/>
        <v>#VALUE!</v>
      </c>
      <c r="S223" s="41" t="e">
        <f t="shared" si="129"/>
        <v>#VALUE!</v>
      </c>
      <c r="T223" s="41" t="e">
        <f t="shared" si="129"/>
        <v>#VALUE!</v>
      </c>
      <c r="U223" s="41" t="e">
        <f t="shared" si="129"/>
        <v>#VALUE!</v>
      </c>
      <c r="V223" s="41" t="e">
        <f t="shared" si="129"/>
        <v>#VALUE!</v>
      </c>
      <c r="W223" s="41" t="e">
        <f t="shared" si="129"/>
        <v>#VALUE!</v>
      </c>
      <c r="X223" s="41" t="e">
        <f t="shared" si="129"/>
        <v>#VALUE!</v>
      </c>
      <c r="Y223" s="41" t="e">
        <f t="shared" si="129"/>
        <v>#VALUE!</v>
      </c>
      <c r="Z223" s="41" t="e">
        <f t="shared" si="129"/>
        <v>#VALUE!</v>
      </c>
      <c r="AA223" s="41" t="e">
        <f t="shared" si="129"/>
        <v>#VALUE!</v>
      </c>
      <c r="AB223" s="41" t="e">
        <f t="shared" si="129"/>
        <v>#VALUE!</v>
      </c>
      <c r="AC223" s="41" t="e">
        <f t="shared" si="129"/>
        <v>#VALUE!</v>
      </c>
      <c r="AD223" s="41" t="e">
        <f t="shared" si="129"/>
        <v>#VALUE!</v>
      </c>
      <c r="AE223" s="41" t="e">
        <f t="shared" si="129"/>
        <v>#VALUE!</v>
      </c>
      <c r="AF223" s="41" t="e">
        <f t="shared" si="129"/>
        <v>#VALUE!</v>
      </c>
      <c r="AG223" s="41" t="e">
        <f t="shared" si="129"/>
        <v>#VALUE!</v>
      </c>
      <c r="AH223" s="39" t="s">
        <v>26</v>
      </c>
      <c r="AI223" s="40">
        <f t="shared" si="124"/>
        <v>0</v>
      </c>
      <c r="AJ223" s="30"/>
    </row>
    <row r="224" spans="2:38" hidden="1" x14ac:dyDescent="0.4">
      <c r="B224" s="37" t="s">
        <v>31</v>
      </c>
      <c r="C224" s="38" t="e">
        <f>IF(AND(DAY(C210)&gt;=8,DAY(C210)&lt;=14,C211="日"),1,0)</f>
        <v>#VALUE!</v>
      </c>
      <c r="D224" s="38" t="e">
        <f t="shared" ref="D224:AG224" si="130">IF(AND(DAY(D210)&gt;=8,DAY(D210)&lt;=14,D211="日"),1,0)</f>
        <v>#VALUE!</v>
      </c>
      <c r="E224" s="38" t="e">
        <f t="shared" si="130"/>
        <v>#VALUE!</v>
      </c>
      <c r="F224" s="38" t="e">
        <f t="shared" si="130"/>
        <v>#VALUE!</v>
      </c>
      <c r="G224" s="38" t="e">
        <f t="shared" si="130"/>
        <v>#VALUE!</v>
      </c>
      <c r="H224" s="38" t="e">
        <f t="shared" si="130"/>
        <v>#VALUE!</v>
      </c>
      <c r="I224" s="38" t="e">
        <f t="shared" si="130"/>
        <v>#VALUE!</v>
      </c>
      <c r="J224" s="38" t="e">
        <f t="shared" si="130"/>
        <v>#VALUE!</v>
      </c>
      <c r="K224" s="38" t="e">
        <f t="shared" si="130"/>
        <v>#VALUE!</v>
      </c>
      <c r="L224" s="38" t="e">
        <f t="shared" si="130"/>
        <v>#VALUE!</v>
      </c>
      <c r="M224" s="38" t="e">
        <f t="shared" si="130"/>
        <v>#VALUE!</v>
      </c>
      <c r="N224" s="38" t="e">
        <f t="shared" si="130"/>
        <v>#VALUE!</v>
      </c>
      <c r="O224" s="38" t="e">
        <f t="shared" si="130"/>
        <v>#VALUE!</v>
      </c>
      <c r="P224" s="38" t="e">
        <f t="shared" si="130"/>
        <v>#VALUE!</v>
      </c>
      <c r="Q224" s="38" t="e">
        <f t="shared" si="130"/>
        <v>#VALUE!</v>
      </c>
      <c r="R224" s="38" t="e">
        <f t="shared" si="130"/>
        <v>#VALUE!</v>
      </c>
      <c r="S224" s="38" t="e">
        <f t="shared" si="130"/>
        <v>#VALUE!</v>
      </c>
      <c r="T224" s="38" t="e">
        <f t="shared" si="130"/>
        <v>#VALUE!</v>
      </c>
      <c r="U224" s="38" t="e">
        <f t="shared" si="130"/>
        <v>#VALUE!</v>
      </c>
      <c r="V224" s="38" t="e">
        <f t="shared" si="130"/>
        <v>#VALUE!</v>
      </c>
      <c r="W224" s="38" t="e">
        <f t="shared" si="130"/>
        <v>#VALUE!</v>
      </c>
      <c r="X224" s="38" t="e">
        <f t="shared" si="130"/>
        <v>#VALUE!</v>
      </c>
      <c r="Y224" s="38" t="e">
        <f t="shared" si="130"/>
        <v>#VALUE!</v>
      </c>
      <c r="Z224" s="38" t="e">
        <f t="shared" si="130"/>
        <v>#VALUE!</v>
      </c>
      <c r="AA224" s="38" t="e">
        <f t="shared" si="130"/>
        <v>#VALUE!</v>
      </c>
      <c r="AB224" s="38" t="e">
        <f t="shared" si="130"/>
        <v>#VALUE!</v>
      </c>
      <c r="AC224" s="38" t="e">
        <f t="shared" si="130"/>
        <v>#VALUE!</v>
      </c>
      <c r="AD224" s="38" t="e">
        <f t="shared" si="130"/>
        <v>#VALUE!</v>
      </c>
      <c r="AE224" s="38" t="e">
        <f t="shared" si="130"/>
        <v>#VALUE!</v>
      </c>
      <c r="AF224" s="38" t="e">
        <f t="shared" si="130"/>
        <v>#VALUE!</v>
      </c>
      <c r="AG224" s="38" t="e">
        <f t="shared" si="130"/>
        <v>#VALUE!</v>
      </c>
      <c r="AH224" s="39" t="s">
        <v>24</v>
      </c>
      <c r="AI224" s="40">
        <f t="shared" si="124"/>
        <v>0</v>
      </c>
      <c r="AJ224" s="30"/>
    </row>
    <row r="225" spans="2:38" hidden="1" x14ac:dyDescent="0.4">
      <c r="B225" s="37" t="s">
        <v>32</v>
      </c>
      <c r="C225" s="41" t="e">
        <f>IF(AND(DAY(C210)&gt;=8,DAY(C210)&lt;=14,C211="日",OR(C216="休",C216="雨")),1,0)</f>
        <v>#VALUE!</v>
      </c>
      <c r="D225" s="41" t="e">
        <f t="shared" ref="D225:AG225" si="131">IF(AND(DAY(D210)&gt;=8,DAY(D210)&lt;=14,D211="日",OR(D216="休",D216="雨")),1,0)</f>
        <v>#VALUE!</v>
      </c>
      <c r="E225" s="41" t="e">
        <f t="shared" si="131"/>
        <v>#VALUE!</v>
      </c>
      <c r="F225" s="41" t="e">
        <f t="shared" si="131"/>
        <v>#VALUE!</v>
      </c>
      <c r="G225" s="41" t="e">
        <f t="shared" si="131"/>
        <v>#VALUE!</v>
      </c>
      <c r="H225" s="41" t="e">
        <f t="shared" si="131"/>
        <v>#VALUE!</v>
      </c>
      <c r="I225" s="41" t="e">
        <f t="shared" si="131"/>
        <v>#VALUE!</v>
      </c>
      <c r="J225" s="41" t="e">
        <f t="shared" si="131"/>
        <v>#VALUE!</v>
      </c>
      <c r="K225" s="41" t="e">
        <f t="shared" si="131"/>
        <v>#VALUE!</v>
      </c>
      <c r="L225" s="41" t="e">
        <f t="shared" si="131"/>
        <v>#VALUE!</v>
      </c>
      <c r="M225" s="41" t="e">
        <f t="shared" si="131"/>
        <v>#VALUE!</v>
      </c>
      <c r="N225" s="41" t="e">
        <f t="shared" si="131"/>
        <v>#VALUE!</v>
      </c>
      <c r="O225" s="41" t="e">
        <f t="shared" si="131"/>
        <v>#VALUE!</v>
      </c>
      <c r="P225" s="41" t="e">
        <f t="shared" si="131"/>
        <v>#VALUE!</v>
      </c>
      <c r="Q225" s="41" t="e">
        <f t="shared" si="131"/>
        <v>#VALUE!</v>
      </c>
      <c r="R225" s="41" t="e">
        <f t="shared" si="131"/>
        <v>#VALUE!</v>
      </c>
      <c r="S225" s="41" t="e">
        <f t="shared" si="131"/>
        <v>#VALUE!</v>
      </c>
      <c r="T225" s="41" t="e">
        <f t="shared" si="131"/>
        <v>#VALUE!</v>
      </c>
      <c r="U225" s="41" t="e">
        <f t="shared" si="131"/>
        <v>#VALUE!</v>
      </c>
      <c r="V225" s="41" t="e">
        <f t="shared" si="131"/>
        <v>#VALUE!</v>
      </c>
      <c r="W225" s="41" t="e">
        <f t="shared" si="131"/>
        <v>#VALUE!</v>
      </c>
      <c r="X225" s="41" t="e">
        <f t="shared" si="131"/>
        <v>#VALUE!</v>
      </c>
      <c r="Y225" s="41" t="e">
        <f t="shared" si="131"/>
        <v>#VALUE!</v>
      </c>
      <c r="Z225" s="41" t="e">
        <f t="shared" si="131"/>
        <v>#VALUE!</v>
      </c>
      <c r="AA225" s="41" t="e">
        <f t="shared" si="131"/>
        <v>#VALUE!</v>
      </c>
      <c r="AB225" s="41" t="e">
        <f t="shared" si="131"/>
        <v>#VALUE!</v>
      </c>
      <c r="AC225" s="41" t="e">
        <f t="shared" si="131"/>
        <v>#VALUE!</v>
      </c>
      <c r="AD225" s="41" t="e">
        <f t="shared" si="131"/>
        <v>#VALUE!</v>
      </c>
      <c r="AE225" s="41" t="e">
        <f t="shared" si="131"/>
        <v>#VALUE!</v>
      </c>
      <c r="AF225" s="41" t="e">
        <f t="shared" si="131"/>
        <v>#VALUE!</v>
      </c>
      <c r="AG225" s="41" t="e">
        <f t="shared" si="131"/>
        <v>#VALUE!</v>
      </c>
      <c r="AH225" s="39" t="s">
        <v>26</v>
      </c>
      <c r="AI225" s="40">
        <f t="shared" si="124"/>
        <v>0</v>
      </c>
      <c r="AJ225" s="30"/>
    </row>
    <row r="226" spans="2:38" ht="18" customHeight="1" x14ac:dyDescent="0.4">
      <c r="F226" s="38"/>
    </row>
    <row r="227" spans="2:38" hidden="1" x14ac:dyDescent="0.4">
      <c r="C227" s="37" t="e">
        <f>YEAR(C230)</f>
        <v>#VALUE!</v>
      </c>
      <c r="D227" s="37" t="e">
        <f>MONTH(C230)</f>
        <v>#VALUE!</v>
      </c>
    </row>
    <row r="228" spans="2:38" x14ac:dyDescent="0.4">
      <c r="B228" s="5" t="s">
        <v>13</v>
      </c>
      <c r="C228" s="145" t="e">
        <f>C230</f>
        <v>#VALUE!</v>
      </c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  <c r="Z228" s="109"/>
      <c r="AA228" s="109"/>
      <c r="AB228" s="109"/>
      <c r="AC228" s="109"/>
      <c r="AD228" s="109"/>
      <c r="AE228" s="109"/>
      <c r="AF228" s="109"/>
      <c r="AG228" s="109"/>
      <c r="AH228" s="109"/>
      <c r="AI228" s="110"/>
    </row>
    <row r="229" spans="2:38" hidden="1" x14ac:dyDescent="0.4">
      <c r="B229" s="43"/>
      <c r="C229" s="25" t="e">
        <f>DATE($C227,$D227,1)</f>
        <v>#VALUE!</v>
      </c>
      <c r="D229" s="25" t="e">
        <f t="shared" ref="D229:AG229" si="132">C229+1</f>
        <v>#VALUE!</v>
      </c>
      <c r="E229" s="25" t="e">
        <f t="shared" si="132"/>
        <v>#VALUE!</v>
      </c>
      <c r="F229" s="25" t="e">
        <f t="shared" si="132"/>
        <v>#VALUE!</v>
      </c>
      <c r="G229" s="25" t="e">
        <f t="shared" si="132"/>
        <v>#VALUE!</v>
      </c>
      <c r="H229" s="25" t="e">
        <f t="shared" si="132"/>
        <v>#VALUE!</v>
      </c>
      <c r="I229" s="25" t="e">
        <f t="shared" si="132"/>
        <v>#VALUE!</v>
      </c>
      <c r="J229" s="25" t="e">
        <f t="shared" si="132"/>
        <v>#VALUE!</v>
      </c>
      <c r="K229" s="25" t="e">
        <f t="shared" si="132"/>
        <v>#VALUE!</v>
      </c>
      <c r="L229" s="25" t="e">
        <f t="shared" si="132"/>
        <v>#VALUE!</v>
      </c>
      <c r="M229" s="25" t="e">
        <f t="shared" si="132"/>
        <v>#VALUE!</v>
      </c>
      <c r="N229" s="25" t="e">
        <f t="shared" si="132"/>
        <v>#VALUE!</v>
      </c>
      <c r="O229" s="25" t="e">
        <f t="shared" si="132"/>
        <v>#VALUE!</v>
      </c>
      <c r="P229" s="25" t="e">
        <f t="shared" si="132"/>
        <v>#VALUE!</v>
      </c>
      <c r="Q229" s="25" t="e">
        <f t="shared" si="132"/>
        <v>#VALUE!</v>
      </c>
      <c r="R229" s="25" t="e">
        <f t="shared" si="132"/>
        <v>#VALUE!</v>
      </c>
      <c r="S229" s="25" t="e">
        <f t="shared" si="132"/>
        <v>#VALUE!</v>
      </c>
      <c r="T229" s="25" t="e">
        <f t="shared" si="132"/>
        <v>#VALUE!</v>
      </c>
      <c r="U229" s="25" t="e">
        <f t="shared" si="132"/>
        <v>#VALUE!</v>
      </c>
      <c r="V229" s="25" t="e">
        <f t="shared" si="132"/>
        <v>#VALUE!</v>
      </c>
      <c r="W229" s="25" t="e">
        <f t="shared" si="132"/>
        <v>#VALUE!</v>
      </c>
      <c r="X229" s="25" t="e">
        <f t="shared" si="132"/>
        <v>#VALUE!</v>
      </c>
      <c r="Y229" s="25" t="e">
        <f t="shared" si="132"/>
        <v>#VALUE!</v>
      </c>
      <c r="Z229" s="25" t="e">
        <f t="shared" si="132"/>
        <v>#VALUE!</v>
      </c>
      <c r="AA229" s="25" t="e">
        <f t="shared" si="132"/>
        <v>#VALUE!</v>
      </c>
      <c r="AB229" s="25" t="e">
        <f t="shared" si="132"/>
        <v>#VALUE!</v>
      </c>
      <c r="AC229" s="25" t="e">
        <f t="shared" si="132"/>
        <v>#VALUE!</v>
      </c>
      <c r="AD229" s="25" t="e">
        <f t="shared" si="132"/>
        <v>#VALUE!</v>
      </c>
      <c r="AE229" s="25" t="e">
        <f t="shared" si="132"/>
        <v>#VALUE!</v>
      </c>
      <c r="AF229" s="25" t="e">
        <f t="shared" si="132"/>
        <v>#VALUE!</v>
      </c>
      <c r="AG229" s="25" t="e">
        <f t="shared" si="132"/>
        <v>#VALUE!</v>
      </c>
      <c r="AH229" s="44"/>
      <c r="AI229" s="45"/>
    </row>
    <row r="230" spans="2:38" x14ac:dyDescent="0.4">
      <c r="B230" s="46" t="s">
        <v>14</v>
      </c>
      <c r="C230" s="47" t="e">
        <f>IF(EDATE(C209,1)&gt;$G$5,"",EDATE(C209,1))</f>
        <v>#VALUE!</v>
      </c>
      <c r="D230" s="25" t="e">
        <f t="shared" ref="D230:AG230" si="133">IF(D229&gt;$G$5,"",IF(C230=EOMONTH(DATE($C227,$D227,1),0),"",IF(C230="","",C230+1)))</f>
        <v>#VALUE!</v>
      </c>
      <c r="E230" s="25" t="e">
        <f t="shared" si="133"/>
        <v>#VALUE!</v>
      </c>
      <c r="F230" s="25" t="e">
        <f t="shared" si="133"/>
        <v>#VALUE!</v>
      </c>
      <c r="G230" s="25" t="e">
        <f t="shared" si="133"/>
        <v>#VALUE!</v>
      </c>
      <c r="H230" s="25" t="e">
        <f t="shared" si="133"/>
        <v>#VALUE!</v>
      </c>
      <c r="I230" s="25" t="e">
        <f t="shared" si="133"/>
        <v>#VALUE!</v>
      </c>
      <c r="J230" s="25" t="e">
        <f t="shared" si="133"/>
        <v>#VALUE!</v>
      </c>
      <c r="K230" s="25" t="e">
        <f t="shared" si="133"/>
        <v>#VALUE!</v>
      </c>
      <c r="L230" s="25" t="e">
        <f t="shared" si="133"/>
        <v>#VALUE!</v>
      </c>
      <c r="M230" s="25" t="e">
        <f t="shared" si="133"/>
        <v>#VALUE!</v>
      </c>
      <c r="N230" s="25" t="e">
        <f t="shared" si="133"/>
        <v>#VALUE!</v>
      </c>
      <c r="O230" s="25" t="e">
        <f t="shared" si="133"/>
        <v>#VALUE!</v>
      </c>
      <c r="P230" s="25" t="e">
        <f t="shared" si="133"/>
        <v>#VALUE!</v>
      </c>
      <c r="Q230" s="25" t="e">
        <f t="shared" si="133"/>
        <v>#VALUE!</v>
      </c>
      <c r="R230" s="25" t="e">
        <f t="shared" si="133"/>
        <v>#VALUE!</v>
      </c>
      <c r="S230" s="25" t="e">
        <f t="shared" si="133"/>
        <v>#VALUE!</v>
      </c>
      <c r="T230" s="25" t="e">
        <f t="shared" si="133"/>
        <v>#VALUE!</v>
      </c>
      <c r="U230" s="25" t="e">
        <f t="shared" si="133"/>
        <v>#VALUE!</v>
      </c>
      <c r="V230" s="25" t="e">
        <f t="shared" si="133"/>
        <v>#VALUE!</v>
      </c>
      <c r="W230" s="25" t="e">
        <f t="shared" si="133"/>
        <v>#VALUE!</v>
      </c>
      <c r="X230" s="25" t="e">
        <f t="shared" si="133"/>
        <v>#VALUE!</v>
      </c>
      <c r="Y230" s="25" t="e">
        <f t="shared" si="133"/>
        <v>#VALUE!</v>
      </c>
      <c r="Z230" s="25" t="e">
        <f t="shared" si="133"/>
        <v>#VALUE!</v>
      </c>
      <c r="AA230" s="25" t="e">
        <f t="shared" si="133"/>
        <v>#VALUE!</v>
      </c>
      <c r="AB230" s="25" t="e">
        <f t="shared" si="133"/>
        <v>#VALUE!</v>
      </c>
      <c r="AC230" s="25" t="e">
        <f t="shared" si="133"/>
        <v>#VALUE!</v>
      </c>
      <c r="AD230" s="25" t="e">
        <f t="shared" si="133"/>
        <v>#VALUE!</v>
      </c>
      <c r="AE230" s="25" t="e">
        <f t="shared" si="133"/>
        <v>#VALUE!</v>
      </c>
      <c r="AF230" s="25" t="e">
        <f t="shared" si="133"/>
        <v>#VALUE!</v>
      </c>
      <c r="AG230" s="25" t="e">
        <f t="shared" si="133"/>
        <v>#VALUE!</v>
      </c>
      <c r="AH230" s="26" t="s">
        <v>15</v>
      </c>
      <c r="AI230" s="27">
        <f>+COUNTIFS(C231:AG231,"土",C232:AG232,"")+COUNTIFS(C231:AG231,"日",C232:AG232,"")</f>
        <v>0</v>
      </c>
    </row>
    <row r="231" spans="2:38" x14ac:dyDescent="0.4">
      <c r="B231" s="19" t="s">
        <v>16</v>
      </c>
      <c r="C231" s="7" t="str">
        <f>IFERROR(TEXT(WEEKDAY(+C230),"aaa"),"")</f>
        <v/>
      </c>
      <c r="D231" s="7" t="str">
        <f t="shared" ref="D231:AG231" si="134">IFERROR(TEXT(WEEKDAY(+D230),"aaa"),"")</f>
        <v/>
      </c>
      <c r="E231" s="7" t="str">
        <f t="shared" si="134"/>
        <v/>
      </c>
      <c r="F231" s="7" t="str">
        <f t="shared" si="134"/>
        <v/>
      </c>
      <c r="G231" s="7" t="str">
        <f t="shared" si="134"/>
        <v/>
      </c>
      <c r="H231" s="7" t="str">
        <f t="shared" si="134"/>
        <v/>
      </c>
      <c r="I231" s="7" t="str">
        <f t="shared" si="134"/>
        <v/>
      </c>
      <c r="J231" s="7" t="str">
        <f t="shared" si="134"/>
        <v/>
      </c>
      <c r="K231" s="7" t="str">
        <f t="shared" si="134"/>
        <v/>
      </c>
      <c r="L231" s="7" t="str">
        <f t="shared" si="134"/>
        <v/>
      </c>
      <c r="M231" s="7" t="str">
        <f t="shared" si="134"/>
        <v/>
      </c>
      <c r="N231" s="7" t="str">
        <f t="shared" si="134"/>
        <v/>
      </c>
      <c r="O231" s="7" t="str">
        <f t="shared" si="134"/>
        <v/>
      </c>
      <c r="P231" s="7" t="str">
        <f t="shared" si="134"/>
        <v/>
      </c>
      <c r="Q231" s="7" t="str">
        <f t="shared" si="134"/>
        <v/>
      </c>
      <c r="R231" s="7" t="str">
        <f t="shared" si="134"/>
        <v/>
      </c>
      <c r="S231" s="7" t="str">
        <f t="shared" si="134"/>
        <v/>
      </c>
      <c r="T231" s="7" t="str">
        <f t="shared" si="134"/>
        <v/>
      </c>
      <c r="U231" s="7" t="str">
        <f t="shared" si="134"/>
        <v/>
      </c>
      <c r="V231" s="7" t="str">
        <f t="shared" si="134"/>
        <v/>
      </c>
      <c r="W231" s="7" t="str">
        <f t="shared" si="134"/>
        <v/>
      </c>
      <c r="X231" s="7" t="str">
        <f t="shared" si="134"/>
        <v/>
      </c>
      <c r="Y231" s="7" t="str">
        <f t="shared" si="134"/>
        <v/>
      </c>
      <c r="Z231" s="7" t="str">
        <f t="shared" si="134"/>
        <v/>
      </c>
      <c r="AA231" s="7" t="str">
        <f t="shared" si="134"/>
        <v/>
      </c>
      <c r="AB231" s="7" t="str">
        <f t="shared" si="134"/>
        <v/>
      </c>
      <c r="AC231" s="7" t="str">
        <f t="shared" si="134"/>
        <v/>
      </c>
      <c r="AD231" s="7" t="str">
        <f t="shared" si="134"/>
        <v/>
      </c>
      <c r="AE231" s="7" t="str">
        <f t="shared" si="134"/>
        <v/>
      </c>
      <c r="AF231" s="7" t="str">
        <f t="shared" si="134"/>
        <v/>
      </c>
      <c r="AG231" s="7" t="str">
        <f t="shared" si="134"/>
        <v/>
      </c>
      <c r="AH231" s="26" t="s">
        <v>17</v>
      </c>
      <c r="AI231" s="27">
        <f>+COUNTIF(C232:AG232,"夏休")+COUNTIF(C232:AG232,"冬休")+COUNTIF(C232:AG232,"中止")</f>
        <v>0</v>
      </c>
    </row>
    <row r="232" spans="2:38" ht="13.5" customHeight="1" x14ac:dyDescent="0.4">
      <c r="B232" s="111" t="s">
        <v>18</v>
      </c>
      <c r="C232" s="113"/>
      <c r="D232" s="108"/>
      <c r="E232" s="108"/>
      <c r="F232" s="108"/>
      <c r="G232" s="108"/>
      <c r="H232" s="108"/>
      <c r="I232" s="108"/>
      <c r="J232" s="108"/>
      <c r="K232" s="108"/>
      <c r="L232" s="108"/>
      <c r="M232" s="108"/>
      <c r="N232" s="108"/>
      <c r="O232" s="108"/>
      <c r="P232" s="108"/>
      <c r="Q232" s="108"/>
      <c r="R232" s="108"/>
      <c r="S232" s="108"/>
      <c r="T232" s="108"/>
      <c r="U232" s="108"/>
      <c r="V232" s="108"/>
      <c r="W232" s="108"/>
      <c r="X232" s="108"/>
      <c r="Y232" s="108"/>
      <c r="Z232" s="108"/>
      <c r="AA232" s="108"/>
      <c r="AB232" s="108"/>
      <c r="AC232" s="108"/>
      <c r="AD232" s="108"/>
      <c r="AE232" s="108"/>
      <c r="AF232" s="108"/>
      <c r="AG232" s="136"/>
      <c r="AH232" s="28" t="s">
        <v>0</v>
      </c>
      <c r="AI232" s="29">
        <f>COUNT(C230:AG230)-AI231</f>
        <v>0</v>
      </c>
    </row>
    <row r="233" spans="2:38" ht="13.5" customHeight="1" x14ac:dyDescent="0.4">
      <c r="B233" s="112"/>
      <c r="C233" s="113"/>
      <c r="D233" s="108"/>
      <c r="E233" s="108"/>
      <c r="F233" s="108"/>
      <c r="G233" s="108"/>
      <c r="H233" s="108"/>
      <c r="I233" s="108"/>
      <c r="J233" s="108"/>
      <c r="K233" s="108"/>
      <c r="L233" s="108"/>
      <c r="M233" s="108"/>
      <c r="N233" s="108"/>
      <c r="O233" s="108"/>
      <c r="P233" s="108"/>
      <c r="Q233" s="108"/>
      <c r="R233" s="108"/>
      <c r="S233" s="108"/>
      <c r="T233" s="108"/>
      <c r="U233" s="108"/>
      <c r="V233" s="108"/>
      <c r="W233" s="108"/>
      <c r="X233" s="108"/>
      <c r="Y233" s="108"/>
      <c r="Z233" s="108"/>
      <c r="AA233" s="108"/>
      <c r="AB233" s="108"/>
      <c r="AC233" s="108"/>
      <c r="AD233" s="108"/>
      <c r="AE233" s="108"/>
      <c r="AF233" s="108"/>
      <c r="AG233" s="136"/>
      <c r="AH233" s="28" t="s">
        <v>19</v>
      </c>
      <c r="AI233" s="29">
        <f>+COUNTIF(C234:AG235,"休")</f>
        <v>0</v>
      </c>
      <c r="AJ233" s="30" t="e">
        <f>IF(AI234&gt;0.285,"",IF(AI233&lt;AI230,"←計画日数が足りません",""))</f>
        <v>#DIV/0!</v>
      </c>
    </row>
    <row r="234" spans="2:38" ht="13.5" customHeight="1" x14ac:dyDescent="0.4">
      <c r="B234" s="137" t="s">
        <v>5</v>
      </c>
      <c r="C234" s="138"/>
      <c r="D234" s="135"/>
      <c r="E234" s="135"/>
      <c r="F234" s="135"/>
      <c r="G234" s="135"/>
      <c r="H234" s="135"/>
      <c r="I234" s="135"/>
      <c r="J234" s="135"/>
      <c r="K234" s="135"/>
      <c r="L234" s="135"/>
      <c r="M234" s="135"/>
      <c r="N234" s="135"/>
      <c r="O234" s="135"/>
      <c r="P234" s="135"/>
      <c r="Q234" s="135"/>
      <c r="R234" s="135"/>
      <c r="S234" s="135"/>
      <c r="T234" s="135"/>
      <c r="U234" s="135"/>
      <c r="V234" s="135"/>
      <c r="W234" s="135"/>
      <c r="X234" s="135"/>
      <c r="Y234" s="135"/>
      <c r="Z234" s="135"/>
      <c r="AA234" s="135"/>
      <c r="AB234" s="135"/>
      <c r="AC234" s="135"/>
      <c r="AD234" s="135"/>
      <c r="AE234" s="135"/>
      <c r="AF234" s="135"/>
      <c r="AG234" s="153"/>
      <c r="AH234" s="28" t="s">
        <v>20</v>
      </c>
      <c r="AI234" s="31" t="e">
        <f>+AI233/AI232</f>
        <v>#DIV/0!</v>
      </c>
    </row>
    <row r="235" spans="2:38" x14ac:dyDescent="0.4">
      <c r="B235" s="137"/>
      <c r="C235" s="138"/>
      <c r="D235" s="135"/>
      <c r="E235" s="135"/>
      <c r="F235" s="135"/>
      <c r="G235" s="135"/>
      <c r="H235" s="135"/>
      <c r="I235" s="135"/>
      <c r="J235" s="135"/>
      <c r="K235" s="135"/>
      <c r="L235" s="135"/>
      <c r="M235" s="135"/>
      <c r="N235" s="135"/>
      <c r="O235" s="135"/>
      <c r="P235" s="135"/>
      <c r="Q235" s="135"/>
      <c r="R235" s="135"/>
      <c r="S235" s="135"/>
      <c r="T235" s="135"/>
      <c r="U235" s="135"/>
      <c r="V235" s="135"/>
      <c r="W235" s="135"/>
      <c r="X235" s="135"/>
      <c r="Y235" s="135"/>
      <c r="Z235" s="135"/>
      <c r="AA235" s="135"/>
      <c r="AB235" s="135"/>
      <c r="AC235" s="135"/>
      <c r="AD235" s="135"/>
      <c r="AE235" s="135"/>
      <c r="AF235" s="135"/>
      <c r="AG235" s="153"/>
      <c r="AH235" s="28" t="s">
        <v>1</v>
      </c>
      <c r="AI235" s="29">
        <f>+COUNTA(C236:AG237)</f>
        <v>0</v>
      </c>
    </row>
    <row r="236" spans="2:38" x14ac:dyDescent="0.4">
      <c r="B236" s="141" t="s">
        <v>8</v>
      </c>
      <c r="C236" s="143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39"/>
      <c r="T236" s="139"/>
      <c r="U236" s="139"/>
      <c r="V236" s="139"/>
      <c r="W236" s="139"/>
      <c r="X236" s="139"/>
      <c r="Y236" s="139"/>
      <c r="Z236" s="139"/>
      <c r="AA236" s="139"/>
      <c r="AB236" s="139"/>
      <c r="AC236" s="139"/>
      <c r="AD236" s="139"/>
      <c r="AE236" s="139"/>
      <c r="AF236" s="139"/>
      <c r="AG236" s="156"/>
      <c r="AH236" s="32" t="s">
        <v>21</v>
      </c>
      <c r="AI236" s="33" t="e">
        <f>+AI235/AI232</f>
        <v>#DIV/0!</v>
      </c>
      <c r="AL236" s="2">
        <f>+COUNTIF(C234:AG235,"休")</f>
        <v>0</v>
      </c>
    </row>
    <row r="237" spans="2:38" x14ac:dyDescent="0.4">
      <c r="B237" s="142"/>
      <c r="C237" s="144"/>
      <c r="D237" s="140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140"/>
      <c r="U237" s="140"/>
      <c r="V237" s="140"/>
      <c r="W237" s="140"/>
      <c r="X237" s="140"/>
      <c r="Y237" s="140"/>
      <c r="Z237" s="140"/>
      <c r="AA237" s="140"/>
      <c r="AB237" s="140"/>
      <c r="AC237" s="140"/>
      <c r="AD237" s="140"/>
      <c r="AE237" s="140"/>
      <c r="AF237" s="140"/>
      <c r="AG237" s="157"/>
      <c r="AH237" s="34" t="s">
        <v>22</v>
      </c>
      <c r="AI237" s="35" t="str">
        <f>IF(7&gt;AI232,"対象外",IF(OR(AI236&gt;=0.285,AI235&gt;=AI230),"OK","NG"))</f>
        <v>対象外</v>
      </c>
      <c r="AJ237" s="30" t="str">
        <f>IF(AI237="対象外","←７日間に満たない期間は達成判定の対象外",IF(AI237="NG","←月単位未達成","←月単位達成"))</f>
        <v>←７日間に満たない期間は達成判定の対象外</v>
      </c>
      <c r="AL237" s="36" t="str">
        <f>IF(7&gt;AI232,"対象外",IF(AL236&gt;=AI230,"OK","NG"))</f>
        <v>対象外</v>
      </c>
    </row>
    <row r="238" spans="2:38" hidden="1" x14ac:dyDescent="0.4">
      <c r="B238" s="37" t="s">
        <v>23</v>
      </c>
      <c r="C238" s="38" t="e">
        <f t="shared" ref="C238:AG238" si="135">IF(AND(DAY(C230)&gt;=22,DAY(C230)&lt;=28,C231="土"),1,0)</f>
        <v>#VALUE!</v>
      </c>
      <c r="D238" s="38" t="e">
        <f t="shared" si="135"/>
        <v>#VALUE!</v>
      </c>
      <c r="E238" s="38" t="e">
        <f t="shared" si="135"/>
        <v>#VALUE!</v>
      </c>
      <c r="F238" s="38" t="e">
        <f t="shared" si="135"/>
        <v>#VALUE!</v>
      </c>
      <c r="G238" s="38" t="e">
        <f t="shared" si="135"/>
        <v>#VALUE!</v>
      </c>
      <c r="H238" s="38" t="e">
        <f t="shared" si="135"/>
        <v>#VALUE!</v>
      </c>
      <c r="I238" s="38" t="e">
        <f t="shared" si="135"/>
        <v>#VALUE!</v>
      </c>
      <c r="J238" s="38" t="e">
        <f t="shared" si="135"/>
        <v>#VALUE!</v>
      </c>
      <c r="K238" s="38" t="e">
        <f t="shared" si="135"/>
        <v>#VALUE!</v>
      </c>
      <c r="L238" s="38" t="e">
        <f t="shared" si="135"/>
        <v>#VALUE!</v>
      </c>
      <c r="M238" s="38" t="e">
        <f t="shared" si="135"/>
        <v>#VALUE!</v>
      </c>
      <c r="N238" s="38" t="e">
        <f t="shared" si="135"/>
        <v>#VALUE!</v>
      </c>
      <c r="O238" s="38" t="e">
        <f t="shared" si="135"/>
        <v>#VALUE!</v>
      </c>
      <c r="P238" s="38" t="e">
        <f t="shared" si="135"/>
        <v>#VALUE!</v>
      </c>
      <c r="Q238" s="38" t="e">
        <f t="shared" si="135"/>
        <v>#VALUE!</v>
      </c>
      <c r="R238" s="38" t="e">
        <f t="shared" si="135"/>
        <v>#VALUE!</v>
      </c>
      <c r="S238" s="38" t="e">
        <f t="shared" si="135"/>
        <v>#VALUE!</v>
      </c>
      <c r="T238" s="38" t="e">
        <f t="shared" si="135"/>
        <v>#VALUE!</v>
      </c>
      <c r="U238" s="38" t="e">
        <f t="shared" si="135"/>
        <v>#VALUE!</v>
      </c>
      <c r="V238" s="38" t="e">
        <f t="shared" si="135"/>
        <v>#VALUE!</v>
      </c>
      <c r="W238" s="38" t="e">
        <f t="shared" si="135"/>
        <v>#VALUE!</v>
      </c>
      <c r="X238" s="38" t="e">
        <f t="shared" si="135"/>
        <v>#VALUE!</v>
      </c>
      <c r="Y238" s="38" t="e">
        <f t="shared" si="135"/>
        <v>#VALUE!</v>
      </c>
      <c r="Z238" s="38" t="e">
        <f t="shared" si="135"/>
        <v>#VALUE!</v>
      </c>
      <c r="AA238" s="38" t="e">
        <f t="shared" si="135"/>
        <v>#VALUE!</v>
      </c>
      <c r="AB238" s="38" t="e">
        <f t="shared" si="135"/>
        <v>#VALUE!</v>
      </c>
      <c r="AC238" s="38" t="e">
        <f t="shared" si="135"/>
        <v>#VALUE!</v>
      </c>
      <c r="AD238" s="38" t="e">
        <f t="shared" si="135"/>
        <v>#VALUE!</v>
      </c>
      <c r="AE238" s="38" t="e">
        <f t="shared" si="135"/>
        <v>#VALUE!</v>
      </c>
      <c r="AF238" s="38" t="e">
        <f t="shared" si="135"/>
        <v>#VALUE!</v>
      </c>
      <c r="AG238" s="38" t="e">
        <f t="shared" si="135"/>
        <v>#VALUE!</v>
      </c>
      <c r="AH238" s="39" t="s">
        <v>24</v>
      </c>
      <c r="AI238" s="40">
        <f t="shared" ref="AI238:AI245" si="136">_xlfn.AGGREGATE(9,6,C238:AG238)</f>
        <v>0</v>
      </c>
      <c r="AJ238" s="30"/>
    </row>
    <row r="239" spans="2:38" hidden="1" x14ac:dyDescent="0.4">
      <c r="B239" s="37" t="s">
        <v>25</v>
      </c>
      <c r="C239" s="41" t="e">
        <f t="shared" ref="C239:AG239" si="137">IF(AND(DAY(C230)&gt;=22,DAY(C230)&lt;=28,C231="土",OR(C236="休",C236="雨")),1,0)</f>
        <v>#VALUE!</v>
      </c>
      <c r="D239" s="41" t="e">
        <f t="shared" si="137"/>
        <v>#VALUE!</v>
      </c>
      <c r="E239" s="41" t="e">
        <f t="shared" si="137"/>
        <v>#VALUE!</v>
      </c>
      <c r="F239" s="41" t="e">
        <f t="shared" si="137"/>
        <v>#VALUE!</v>
      </c>
      <c r="G239" s="41" t="e">
        <f t="shared" si="137"/>
        <v>#VALUE!</v>
      </c>
      <c r="H239" s="41" t="e">
        <f t="shared" si="137"/>
        <v>#VALUE!</v>
      </c>
      <c r="I239" s="41" t="e">
        <f t="shared" si="137"/>
        <v>#VALUE!</v>
      </c>
      <c r="J239" s="41" t="e">
        <f t="shared" si="137"/>
        <v>#VALUE!</v>
      </c>
      <c r="K239" s="41" t="e">
        <f t="shared" si="137"/>
        <v>#VALUE!</v>
      </c>
      <c r="L239" s="41" t="e">
        <f t="shared" si="137"/>
        <v>#VALUE!</v>
      </c>
      <c r="M239" s="41" t="e">
        <f t="shared" si="137"/>
        <v>#VALUE!</v>
      </c>
      <c r="N239" s="41" t="e">
        <f t="shared" si="137"/>
        <v>#VALUE!</v>
      </c>
      <c r="O239" s="41" t="e">
        <f t="shared" si="137"/>
        <v>#VALUE!</v>
      </c>
      <c r="P239" s="41" t="e">
        <f t="shared" si="137"/>
        <v>#VALUE!</v>
      </c>
      <c r="Q239" s="41" t="e">
        <f t="shared" si="137"/>
        <v>#VALUE!</v>
      </c>
      <c r="R239" s="41" t="e">
        <f t="shared" si="137"/>
        <v>#VALUE!</v>
      </c>
      <c r="S239" s="41" t="e">
        <f t="shared" si="137"/>
        <v>#VALUE!</v>
      </c>
      <c r="T239" s="41" t="e">
        <f t="shared" si="137"/>
        <v>#VALUE!</v>
      </c>
      <c r="U239" s="41" t="e">
        <f t="shared" si="137"/>
        <v>#VALUE!</v>
      </c>
      <c r="V239" s="41" t="e">
        <f t="shared" si="137"/>
        <v>#VALUE!</v>
      </c>
      <c r="W239" s="41" t="e">
        <f t="shared" si="137"/>
        <v>#VALUE!</v>
      </c>
      <c r="X239" s="41" t="e">
        <f t="shared" si="137"/>
        <v>#VALUE!</v>
      </c>
      <c r="Y239" s="41" t="e">
        <f t="shared" si="137"/>
        <v>#VALUE!</v>
      </c>
      <c r="Z239" s="41" t="e">
        <f t="shared" si="137"/>
        <v>#VALUE!</v>
      </c>
      <c r="AA239" s="41" t="e">
        <f t="shared" si="137"/>
        <v>#VALUE!</v>
      </c>
      <c r="AB239" s="41" t="e">
        <f t="shared" si="137"/>
        <v>#VALUE!</v>
      </c>
      <c r="AC239" s="41" t="e">
        <f t="shared" si="137"/>
        <v>#VALUE!</v>
      </c>
      <c r="AD239" s="41" t="e">
        <f t="shared" si="137"/>
        <v>#VALUE!</v>
      </c>
      <c r="AE239" s="41" t="e">
        <f t="shared" si="137"/>
        <v>#VALUE!</v>
      </c>
      <c r="AF239" s="41" t="e">
        <f t="shared" si="137"/>
        <v>#VALUE!</v>
      </c>
      <c r="AG239" s="41" t="e">
        <f t="shared" si="137"/>
        <v>#VALUE!</v>
      </c>
      <c r="AH239" s="39" t="s">
        <v>26</v>
      </c>
      <c r="AI239" s="40">
        <f t="shared" si="136"/>
        <v>0</v>
      </c>
      <c r="AJ239" s="30"/>
    </row>
    <row r="240" spans="2:38" hidden="1" x14ac:dyDescent="0.4">
      <c r="B240" s="37" t="s">
        <v>27</v>
      </c>
      <c r="C240" s="38" t="e">
        <f>IF(AND(DAY(C230)&gt;=8,DAY(C230)&lt;=14,C231="土"),1,0)</f>
        <v>#VALUE!</v>
      </c>
      <c r="D240" s="38" t="e">
        <f>IF(AND(DAY(D230)&gt;=8,DAY(D230)&lt;=14,D231="土"),1,0)</f>
        <v>#VALUE!</v>
      </c>
      <c r="E240" s="38" t="e">
        <f t="shared" ref="E240:AG240" si="138">IF(AND(DAY(E230)&gt;=8,DAY(E230)&lt;=14,E231="土"),1,0)</f>
        <v>#VALUE!</v>
      </c>
      <c r="F240" s="38" t="e">
        <f t="shared" si="138"/>
        <v>#VALUE!</v>
      </c>
      <c r="G240" s="38" t="e">
        <f t="shared" si="138"/>
        <v>#VALUE!</v>
      </c>
      <c r="H240" s="38" t="e">
        <f t="shared" si="138"/>
        <v>#VALUE!</v>
      </c>
      <c r="I240" s="38" t="e">
        <f t="shared" si="138"/>
        <v>#VALUE!</v>
      </c>
      <c r="J240" s="38" t="e">
        <f t="shared" si="138"/>
        <v>#VALUE!</v>
      </c>
      <c r="K240" s="38" t="e">
        <f t="shared" si="138"/>
        <v>#VALUE!</v>
      </c>
      <c r="L240" s="38" t="e">
        <f t="shared" si="138"/>
        <v>#VALUE!</v>
      </c>
      <c r="M240" s="38" t="e">
        <f t="shared" si="138"/>
        <v>#VALUE!</v>
      </c>
      <c r="N240" s="38" t="e">
        <f t="shared" si="138"/>
        <v>#VALUE!</v>
      </c>
      <c r="O240" s="38" t="e">
        <f t="shared" si="138"/>
        <v>#VALUE!</v>
      </c>
      <c r="P240" s="38" t="e">
        <f t="shared" si="138"/>
        <v>#VALUE!</v>
      </c>
      <c r="Q240" s="38" t="e">
        <f t="shared" si="138"/>
        <v>#VALUE!</v>
      </c>
      <c r="R240" s="38" t="e">
        <f t="shared" si="138"/>
        <v>#VALUE!</v>
      </c>
      <c r="S240" s="38" t="e">
        <f t="shared" si="138"/>
        <v>#VALUE!</v>
      </c>
      <c r="T240" s="38" t="e">
        <f t="shared" si="138"/>
        <v>#VALUE!</v>
      </c>
      <c r="U240" s="38" t="e">
        <f t="shared" si="138"/>
        <v>#VALUE!</v>
      </c>
      <c r="V240" s="38" t="e">
        <f t="shared" si="138"/>
        <v>#VALUE!</v>
      </c>
      <c r="W240" s="38" t="e">
        <f t="shared" si="138"/>
        <v>#VALUE!</v>
      </c>
      <c r="X240" s="38" t="e">
        <f t="shared" si="138"/>
        <v>#VALUE!</v>
      </c>
      <c r="Y240" s="38" t="e">
        <f t="shared" si="138"/>
        <v>#VALUE!</v>
      </c>
      <c r="Z240" s="38" t="e">
        <f t="shared" si="138"/>
        <v>#VALUE!</v>
      </c>
      <c r="AA240" s="38" t="e">
        <f t="shared" si="138"/>
        <v>#VALUE!</v>
      </c>
      <c r="AB240" s="38" t="e">
        <f t="shared" si="138"/>
        <v>#VALUE!</v>
      </c>
      <c r="AC240" s="38" t="e">
        <f t="shared" si="138"/>
        <v>#VALUE!</v>
      </c>
      <c r="AD240" s="38" t="e">
        <f t="shared" si="138"/>
        <v>#VALUE!</v>
      </c>
      <c r="AE240" s="38" t="e">
        <f t="shared" si="138"/>
        <v>#VALUE!</v>
      </c>
      <c r="AF240" s="38" t="e">
        <f t="shared" si="138"/>
        <v>#VALUE!</v>
      </c>
      <c r="AG240" s="38" t="e">
        <f t="shared" si="138"/>
        <v>#VALUE!</v>
      </c>
      <c r="AH240" s="39" t="s">
        <v>24</v>
      </c>
      <c r="AI240" s="40">
        <f t="shared" si="136"/>
        <v>0</v>
      </c>
      <c r="AJ240" s="30"/>
    </row>
    <row r="241" spans="2:38" hidden="1" x14ac:dyDescent="0.4">
      <c r="B241" s="37" t="s">
        <v>28</v>
      </c>
      <c r="C241" s="41" t="e">
        <f>IF(AND(DAY(C230)&gt;=8,DAY(C230)&lt;=14,C231="土",OR(C236="休",C236="雨")),1,0)</f>
        <v>#VALUE!</v>
      </c>
      <c r="D241" s="41" t="e">
        <f>IF(AND(DAY(D230)&gt;=8,DAY(D230)&lt;=14,D231="土",OR(D236="休",D236="雨")),1,0)</f>
        <v>#VALUE!</v>
      </c>
      <c r="E241" s="41" t="e">
        <f t="shared" ref="E241:AG241" si="139">IF(AND(DAY(E230)&gt;=8,DAY(E230)&lt;=14,E231="土",OR(E236="休",E236="雨")),1,0)</f>
        <v>#VALUE!</v>
      </c>
      <c r="F241" s="41" t="e">
        <f t="shared" si="139"/>
        <v>#VALUE!</v>
      </c>
      <c r="G241" s="41" t="e">
        <f t="shared" si="139"/>
        <v>#VALUE!</v>
      </c>
      <c r="H241" s="41" t="e">
        <f t="shared" si="139"/>
        <v>#VALUE!</v>
      </c>
      <c r="I241" s="41" t="e">
        <f t="shared" si="139"/>
        <v>#VALUE!</v>
      </c>
      <c r="J241" s="41" t="e">
        <f t="shared" si="139"/>
        <v>#VALUE!</v>
      </c>
      <c r="K241" s="41" t="e">
        <f t="shared" si="139"/>
        <v>#VALUE!</v>
      </c>
      <c r="L241" s="41" t="e">
        <f t="shared" si="139"/>
        <v>#VALUE!</v>
      </c>
      <c r="M241" s="41" t="e">
        <f t="shared" si="139"/>
        <v>#VALUE!</v>
      </c>
      <c r="N241" s="41" t="e">
        <f t="shared" si="139"/>
        <v>#VALUE!</v>
      </c>
      <c r="O241" s="41" t="e">
        <f t="shared" si="139"/>
        <v>#VALUE!</v>
      </c>
      <c r="P241" s="41" t="e">
        <f t="shared" si="139"/>
        <v>#VALUE!</v>
      </c>
      <c r="Q241" s="41" t="e">
        <f t="shared" si="139"/>
        <v>#VALUE!</v>
      </c>
      <c r="R241" s="41" t="e">
        <f t="shared" si="139"/>
        <v>#VALUE!</v>
      </c>
      <c r="S241" s="41" t="e">
        <f t="shared" si="139"/>
        <v>#VALUE!</v>
      </c>
      <c r="T241" s="41" t="e">
        <f t="shared" si="139"/>
        <v>#VALUE!</v>
      </c>
      <c r="U241" s="41" t="e">
        <f t="shared" si="139"/>
        <v>#VALUE!</v>
      </c>
      <c r="V241" s="41" t="e">
        <f t="shared" si="139"/>
        <v>#VALUE!</v>
      </c>
      <c r="W241" s="41" t="e">
        <f t="shared" si="139"/>
        <v>#VALUE!</v>
      </c>
      <c r="X241" s="41" t="e">
        <f t="shared" si="139"/>
        <v>#VALUE!</v>
      </c>
      <c r="Y241" s="41" t="e">
        <f t="shared" si="139"/>
        <v>#VALUE!</v>
      </c>
      <c r="Z241" s="41" t="e">
        <f t="shared" si="139"/>
        <v>#VALUE!</v>
      </c>
      <c r="AA241" s="41" t="e">
        <f t="shared" si="139"/>
        <v>#VALUE!</v>
      </c>
      <c r="AB241" s="41" t="e">
        <f t="shared" si="139"/>
        <v>#VALUE!</v>
      </c>
      <c r="AC241" s="41" t="e">
        <f t="shared" si="139"/>
        <v>#VALUE!</v>
      </c>
      <c r="AD241" s="41" t="e">
        <f t="shared" si="139"/>
        <v>#VALUE!</v>
      </c>
      <c r="AE241" s="41" t="e">
        <f t="shared" si="139"/>
        <v>#VALUE!</v>
      </c>
      <c r="AF241" s="41" t="e">
        <f t="shared" si="139"/>
        <v>#VALUE!</v>
      </c>
      <c r="AG241" s="41" t="e">
        <f t="shared" si="139"/>
        <v>#VALUE!</v>
      </c>
      <c r="AH241" s="39" t="s">
        <v>26</v>
      </c>
      <c r="AI241" s="40">
        <f t="shared" si="136"/>
        <v>0</v>
      </c>
      <c r="AJ241" s="30"/>
    </row>
    <row r="242" spans="2:38" hidden="1" x14ac:dyDescent="0.4">
      <c r="B242" s="37" t="s">
        <v>29</v>
      </c>
      <c r="C242" s="38" t="e">
        <f>IF(AND(DAY(C230)&gt;=22,DAY(C230)&lt;=28,C231="日"),1,0)</f>
        <v>#VALUE!</v>
      </c>
      <c r="D242" s="38" t="e">
        <f t="shared" ref="D242:AG242" si="140">IF(AND(DAY(D230)&gt;=22,DAY(D230)&lt;=28,D231="日"),1,0)</f>
        <v>#VALUE!</v>
      </c>
      <c r="E242" s="38" t="e">
        <f t="shared" si="140"/>
        <v>#VALUE!</v>
      </c>
      <c r="F242" s="38" t="e">
        <f t="shared" si="140"/>
        <v>#VALUE!</v>
      </c>
      <c r="G242" s="38" t="e">
        <f t="shared" si="140"/>
        <v>#VALUE!</v>
      </c>
      <c r="H242" s="38" t="e">
        <f t="shared" si="140"/>
        <v>#VALUE!</v>
      </c>
      <c r="I242" s="38" t="e">
        <f t="shared" si="140"/>
        <v>#VALUE!</v>
      </c>
      <c r="J242" s="38" t="e">
        <f t="shared" si="140"/>
        <v>#VALUE!</v>
      </c>
      <c r="K242" s="38" t="e">
        <f t="shared" si="140"/>
        <v>#VALUE!</v>
      </c>
      <c r="L242" s="38" t="e">
        <f t="shared" si="140"/>
        <v>#VALUE!</v>
      </c>
      <c r="M242" s="38" t="e">
        <f t="shared" si="140"/>
        <v>#VALUE!</v>
      </c>
      <c r="N242" s="38" t="e">
        <f t="shared" si="140"/>
        <v>#VALUE!</v>
      </c>
      <c r="O242" s="38" t="e">
        <f t="shared" si="140"/>
        <v>#VALUE!</v>
      </c>
      <c r="P242" s="38" t="e">
        <f t="shared" si="140"/>
        <v>#VALUE!</v>
      </c>
      <c r="Q242" s="38" t="e">
        <f t="shared" si="140"/>
        <v>#VALUE!</v>
      </c>
      <c r="R242" s="38" t="e">
        <f t="shared" si="140"/>
        <v>#VALUE!</v>
      </c>
      <c r="S242" s="38" t="e">
        <f t="shared" si="140"/>
        <v>#VALUE!</v>
      </c>
      <c r="T242" s="38" t="e">
        <f t="shared" si="140"/>
        <v>#VALUE!</v>
      </c>
      <c r="U242" s="38" t="e">
        <f t="shared" si="140"/>
        <v>#VALUE!</v>
      </c>
      <c r="V242" s="38" t="e">
        <f t="shared" si="140"/>
        <v>#VALUE!</v>
      </c>
      <c r="W242" s="38" t="e">
        <f t="shared" si="140"/>
        <v>#VALUE!</v>
      </c>
      <c r="X242" s="38" t="e">
        <f t="shared" si="140"/>
        <v>#VALUE!</v>
      </c>
      <c r="Y242" s="38" t="e">
        <f t="shared" si="140"/>
        <v>#VALUE!</v>
      </c>
      <c r="Z242" s="38" t="e">
        <f t="shared" si="140"/>
        <v>#VALUE!</v>
      </c>
      <c r="AA242" s="38" t="e">
        <f t="shared" si="140"/>
        <v>#VALUE!</v>
      </c>
      <c r="AB242" s="38" t="e">
        <f t="shared" si="140"/>
        <v>#VALUE!</v>
      </c>
      <c r="AC242" s="38" t="e">
        <f t="shared" si="140"/>
        <v>#VALUE!</v>
      </c>
      <c r="AD242" s="38" t="e">
        <f t="shared" si="140"/>
        <v>#VALUE!</v>
      </c>
      <c r="AE242" s="38" t="e">
        <f t="shared" si="140"/>
        <v>#VALUE!</v>
      </c>
      <c r="AF242" s="38" t="e">
        <f t="shared" si="140"/>
        <v>#VALUE!</v>
      </c>
      <c r="AG242" s="38" t="e">
        <f t="shared" si="140"/>
        <v>#VALUE!</v>
      </c>
      <c r="AH242" s="39" t="s">
        <v>24</v>
      </c>
      <c r="AI242" s="40">
        <f t="shared" si="136"/>
        <v>0</v>
      </c>
      <c r="AJ242" s="30"/>
    </row>
    <row r="243" spans="2:38" hidden="1" x14ac:dyDescent="0.4">
      <c r="B243" s="37" t="s">
        <v>30</v>
      </c>
      <c r="C243" s="41" t="e">
        <f>IF(AND(DAY(C230)&gt;=22,DAY(C230)&lt;=28,C231="日",OR(C236="休",C236="雨")),1,0)</f>
        <v>#VALUE!</v>
      </c>
      <c r="D243" s="41" t="e">
        <f t="shared" ref="D243:AG243" si="141">IF(AND(DAY(D230)&gt;=22,DAY(D230)&lt;=28,D231="日",OR(D236="休",D236="雨")),1,0)</f>
        <v>#VALUE!</v>
      </c>
      <c r="E243" s="41" t="e">
        <f t="shared" si="141"/>
        <v>#VALUE!</v>
      </c>
      <c r="F243" s="41" t="e">
        <f t="shared" si="141"/>
        <v>#VALUE!</v>
      </c>
      <c r="G243" s="41" t="e">
        <f t="shared" si="141"/>
        <v>#VALUE!</v>
      </c>
      <c r="H243" s="41" t="e">
        <f t="shared" si="141"/>
        <v>#VALUE!</v>
      </c>
      <c r="I243" s="41" t="e">
        <f t="shared" si="141"/>
        <v>#VALUE!</v>
      </c>
      <c r="J243" s="41" t="e">
        <f t="shared" si="141"/>
        <v>#VALUE!</v>
      </c>
      <c r="K243" s="41" t="e">
        <f t="shared" si="141"/>
        <v>#VALUE!</v>
      </c>
      <c r="L243" s="41" t="e">
        <f t="shared" si="141"/>
        <v>#VALUE!</v>
      </c>
      <c r="M243" s="41" t="e">
        <f t="shared" si="141"/>
        <v>#VALUE!</v>
      </c>
      <c r="N243" s="41" t="e">
        <f t="shared" si="141"/>
        <v>#VALUE!</v>
      </c>
      <c r="O243" s="41" t="e">
        <f t="shared" si="141"/>
        <v>#VALUE!</v>
      </c>
      <c r="P243" s="41" t="e">
        <f t="shared" si="141"/>
        <v>#VALUE!</v>
      </c>
      <c r="Q243" s="41" t="e">
        <f t="shared" si="141"/>
        <v>#VALUE!</v>
      </c>
      <c r="R243" s="41" t="e">
        <f t="shared" si="141"/>
        <v>#VALUE!</v>
      </c>
      <c r="S243" s="41" t="e">
        <f t="shared" si="141"/>
        <v>#VALUE!</v>
      </c>
      <c r="T243" s="41" t="e">
        <f t="shared" si="141"/>
        <v>#VALUE!</v>
      </c>
      <c r="U243" s="41" t="e">
        <f t="shared" si="141"/>
        <v>#VALUE!</v>
      </c>
      <c r="V243" s="41" t="e">
        <f t="shared" si="141"/>
        <v>#VALUE!</v>
      </c>
      <c r="W243" s="41" t="e">
        <f t="shared" si="141"/>
        <v>#VALUE!</v>
      </c>
      <c r="X243" s="41" t="e">
        <f t="shared" si="141"/>
        <v>#VALUE!</v>
      </c>
      <c r="Y243" s="41" t="e">
        <f t="shared" si="141"/>
        <v>#VALUE!</v>
      </c>
      <c r="Z243" s="41" t="e">
        <f t="shared" si="141"/>
        <v>#VALUE!</v>
      </c>
      <c r="AA243" s="41" t="e">
        <f t="shared" si="141"/>
        <v>#VALUE!</v>
      </c>
      <c r="AB243" s="41" t="e">
        <f t="shared" si="141"/>
        <v>#VALUE!</v>
      </c>
      <c r="AC243" s="41" t="e">
        <f t="shared" si="141"/>
        <v>#VALUE!</v>
      </c>
      <c r="AD243" s="41" t="e">
        <f t="shared" si="141"/>
        <v>#VALUE!</v>
      </c>
      <c r="AE243" s="41" t="e">
        <f t="shared" si="141"/>
        <v>#VALUE!</v>
      </c>
      <c r="AF243" s="41" t="e">
        <f t="shared" si="141"/>
        <v>#VALUE!</v>
      </c>
      <c r="AG243" s="41" t="e">
        <f t="shared" si="141"/>
        <v>#VALUE!</v>
      </c>
      <c r="AH243" s="39" t="s">
        <v>26</v>
      </c>
      <c r="AI243" s="40">
        <f t="shared" si="136"/>
        <v>0</v>
      </c>
      <c r="AJ243" s="30"/>
    </row>
    <row r="244" spans="2:38" hidden="1" x14ac:dyDescent="0.4">
      <c r="B244" s="37" t="s">
        <v>31</v>
      </c>
      <c r="C244" s="38" t="e">
        <f>IF(AND(DAY(C230)&gt;=8,DAY(C230)&lt;=14,C231="日"),1,0)</f>
        <v>#VALUE!</v>
      </c>
      <c r="D244" s="38" t="e">
        <f t="shared" ref="D244:AG244" si="142">IF(AND(DAY(D230)&gt;=8,DAY(D230)&lt;=14,D231="日"),1,0)</f>
        <v>#VALUE!</v>
      </c>
      <c r="E244" s="38" t="e">
        <f t="shared" si="142"/>
        <v>#VALUE!</v>
      </c>
      <c r="F244" s="38" t="e">
        <f t="shared" si="142"/>
        <v>#VALUE!</v>
      </c>
      <c r="G244" s="38" t="e">
        <f t="shared" si="142"/>
        <v>#VALUE!</v>
      </c>
      <c r="H244" s="38" t="e">
        <f t="shared" si="142"/>
        <v>#VALUE!</v>
      </c>
      <c r="I244" s="38" t="e">
        <f t="shared" si="142"/>
        <v>#VALUE!</v>
      </c>
      <c r="J244" s="38" t="e">
        <f t="shared" si="142"/>
        <v>#VALUE!</v>
      </c>
      <c r="K244" s="38" t="e">
        <f t="shared" si="142"/>
        <v>#VALUE!</v>
      </c>
      <c r="L244" s="38" t="e">
        <f t="shared" si="142"/>
        <v>#VALUE!</v>
      </c>
      <c r="M244" s="38" t="e">
        <f t="shared" si="142"/>
        <v>#VALUE!</v>
      </c>
      <c r="N244" s="38" t="e">
        <f t="shared" si="142"/>
        <v>#VALUE!</v>
      </c>
      <c r="O244" s="38" t="e">
        <f t="shared" si="142"/>
        <v>#VALUE!</v>
      </c>
      <c r="P244" s="38" t="e">
        <f t="shared" si="142"/>
        <v>#VALUE!</v>
      </c>
      <c r="Q244" s="38" t="e">
        <f t="shared" si="142"/>
        <v>#VALUE!</v>
      </c>
      <c r="R244" s="38" t="e">
        <f t="shared" si="142"/>
        <v>#VALUE!</v>
      </c>
      <c r="S244" s="38" t="e">
        <f t="shared" si="142"/>
        <v>#VALUE!</v>
      </c>
      <c r="T244" s="38" t="e">
        <f t="shared" si="142"/>
        <v>#VALUE!</v>
      </c>
      <c r="U244" s="38" t="e">
        <f t="shared" si="142"/>
        <v>#VALUE!</v>
      </c>
      <c r="V244" s="38" t="e">
        <f t="shared" si="142"/>
        <v>#VALUE!</v>
      </c>
      <c r="W244" s="38" t="e">
        <f t="shared" si="142"/>
        <v>#VALUE!</v>
      </c>
      <c r="X244" s="38" t="e">
        <f t="shared" si="142"/>
        <v>#VALUE!</v>
      </c>
      <c r="Y244" s="38" t="e">
        <f t="shared" si="142"/>
        <v>#VALUE!</v>
      </c>
      <c r="Z244" s="38" t="e">
        <f t="shared" si="142"/>
        <v>#VALUE!</v>
      </c>
      <c r="AA244" s="38" t="e">
        <f t="shared" si="142"/>
        <v>#VALUE!</v>
      </c>
      <c r="AB244" s="38" t="e">
        <f t="shared" si="142"/>
        <v>#VALUE!</v>
      </c>
      <c r="AC244" s="38" t="e">
        <f t="shared" si="142"/>
        <v>#VALUE!</v>
      </c>
      <c r="AD244" s="38" t="e">
        <f t="shared" si="142"/>
        <v>#VALUE!</v>
      </c>
      <c r="AE244" s="38" t="e">
        <f t="shared" si="142"/>
        <v>#VALUE!</v>
      </c>
      <c r="AF244" s="38" t="e">
        <f t="shared" si="142"/>
        <v>#VALUE!</v>
      </c>
      <c r="AG244" s="38" t="e">
        <f t="shared" si="142"/>
        <v>#VALUE!</v>
      </c>
      <c r="AH244" s="39" t="s">
        <v>24</v>
      </c>
      <c r="AI244" s="40">
        <f t="shared" si="136"/>
        <v>0</v>
      </c>
      <c r="AJ244" s="30"/>
    </row>
    <row r="245" spans="2:38" hidden="1" x14ac:dyDescent="0.4">
      <c r="B245" s="37" t="s">
        <v>32</v>
      </c>
      <c r="C245" s="41" t="e">
        <f>IF(AND(DAY(C230)&gt;=8,DAY(C230)&lt;=14,C231="土",OR(C236="休",C236="雨")),1,0)</f>
        <v>#VALUE!</v>
      </c>
      <c r="D245" s="41" t="e">
        <f t="shared" ref="D245:AG245" si="143">IF(AND(DAY(D230)&gt;=8,DAY(D230)&lt;=14,D231="土",OR(D236="休",D236="雨")),1,0)</f>
        <v>#VALUE!</v>
      </c>
      <c r="E245" s="41" t="e">
        <f t="shared" si="143"/>
        <v>#VALUE!</v>
      </c>
      <c r="F245" s="41" t="e">
        <f t="shared" si="143"/>
        <v>#VALUE!</v>
      </c>
      <c r="G245" s="41" t="e">
        <f t="shared" si="143"/>
        <v>#VALUE!</v>
      </c>
      <c r="H245" s="41" t="e">
        <f t="shared" si="143"/>
        <v>#VALUE!</v>
      </c>
      <c r="I245" s="41" t="e">
        <f t="shared" si="143"/>
        <v>#VALUE!</v>
      </c>
      <c r="J245" s="41" t="e">
        <f t="shared" si="143"/>
        <v>#VALUE!</v>
      </c>
      <c r="K245" s="41" t="e">
        <f t="shared" si="143"/>
        <v>#VALUE!</v>
      </c>
      <c r="L245" s="41" t="e">
        <f t="shared" si="143"/>
        <v>#VALUE!</v>
      </c>
      <c r="M245" s="41" t="e">
        <f t="shared" si="143"/>
        <v>#VALUE!</v>
      </c>
      <c r="N245" s="41" t="e">
        <f t="shared" si="143"/>
        <v>#VALUE!</v>
      </c>
      <c r="O245" s="41" t="e">
        <f t="shared" si="143"/>
        <v>#VALUE!</v>
      </c>
      <c r="P245" s="41" t="e">
        <f t="shared" si="143"/>
        <v>#VALUE!</v>
      </c>
      <c r="Q245" s="41" t="e">
        <f t="shared" si="143"/>
        <v>#VALUE!</v>
      </c>
      <c r="R245" s="41" t="e">
        <f t="shared" si="143"/>
        <v>#VALUE!</v>
      </c>
      <c r="S245" s="41" t="e">
        <f t="shared" si="143"/>
        <v>#VALUE!</v>
      </c>
      <c r="T245" s="41" t="e">
        <f t="shared" si="143"/>
        <v>#VALUE!</v>
      </c>
      <c r="U245" s="41" t="e">
        <f t="shared" si="143"/>
        <v>#VALUE!</v>
      </c>
      <c r="V245" s="41" t="e">
        <f t="shared" si="143"/>
        <v>#VALUE!</v>
      </c>
      <c r="W245" s="41" t="e">
        <f t="shared" si="143"/>
        <v>#VALUE!</v>
      </c>
      <c r="X245" s="41" t="e">
        <f t="shared" si="143"/>
        <v>#VALUE!</v>
      </c>
      <c r="Y245" s="41" t="e">
        <f t="shared" si="143"/>
        <v>#VALUE!</v>
      </c>
      <c r="Z245" s="41" t="e">
        <f t="shared" si="143"/>
        <v>#VALUE!</v>
      </c>
      <c r="AA245" s="41" t="e">
        <f t="shared" si="143"/>
        <v>#VALUE!</v>
      </c>
      <c r="AB245" s="41" t="e">
        <f t="shared" si="143"/>
        <v>#VALUE!</v>
      </c>
      <c r="AC245" s="41" t="e">
        <f t="shared" si="143"/>
        <v>#VALUE!</v>
      </c>
      <c r="AD245" s="41" t="e">
        <f t="shared" si="143"/>
        <v>#VALUE!</v>
      </c>
      <c r="AE245" s="41" t="e">
        <f t="shared" si="143"/>
        <v>#VALUE!</v>
      </c>
      <c r="AF245" s="41" t="e">
        <f t="shared" si="143"/>
        <v>#VALUE!</v>
      </c>
      <c r="AG245" s="41" t="e">
        <f t="shared" si="143"/>
        <v>#VALUE!</v>
      </c>
      <c r="AH245" s="39" t="s">
        <v>26</v>
      </c>
      <c r="AI245" s="40">
        <f t="shared" si="136"/>
        <v>0</v>
      </c>
      <c r="AJ245" s="30"/>
    </row>
    <row r="246" spans="2:38" ht="18" customHeight="1" x14ac:dyDescent="0.4"/>
    <row r="247" spans="2:38" hidden="1" x14ac:dyDescent="0.4">
      <c r="C247" s="2" t="e">
        <f>YEAR(C250)</f>
        <v>#VALUE!</v>
      </c>
      <c r="D247" s="2" t="e">
        <f>MONTH(C250)</f>
        <v>#VALUE!</v>
      </c>
    </row>
    <row r="248" spans="2:38" x14ac:dyDescent="0.4">
      <c r="B248" s="5" t="s">
        <v>13</v>
      </c>
      <c r="C248" s="145" t="e">
        <f>C250</f>
        <v>#VALUE!</v>
      </c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10"/>
    </row>
    <row r="249" spans="2:38" hidden="1" x14ac:dyDescent="0.4">
      <c r="B249" s="43"/>
      <c r="C249" s="25" t="e">
        <f>DATE($C247,$D247,1)</f>
        <v>#VALUE!</v>
      </c>
      <c r="D249" s="25" t="e">
        <f t="shared" ref="D249:AG249" si="144">C249+1</f>
        <v>#VALUE!</v>
      </c>
      <c r="E249" s="25" t="e">
        <f t="shared" si="144"/>
        <v>#VALUE!</v>
      </c>
      <c r="F249" s="25" t="e">
        <f t="shared" si="144"/>
        <v>#VALUE!</v>
      </c>
      <c r="G249" s="25" t="e">
        <f t="shared" si="144"/>
        <v>#VALUE!</v>
      </c>
      <c r="H249" s="25" t="e">
        <f t="shared" si="144"/>
        <v>#VALUE!</v>
      </c>
      <c r="I249" s="25" t="e">
        <f t="shared" si="144"/>
        <v>#VALUE!</v>
      </c>
      <c r="J249" s="25" t="e">
        <f t="shared" si="144"/>
        <v>#VALUE!</v>
      </c>
      <c r="K249" s="25" t="e">
        <f t="shared" si="144"/>
        <v>#VALUE!</v>
      </c>
      <c r="L249" s="25" t="e">
        <f t="shared" si="144"/>
        <v>#VALUE!</v>
      </c>
      <c r="M249" s="25" t="e">
        <f t="shared" si="144"/>
        <v>#VALUE!</v>
      </c>
      <c r="N249" s="25" t="e">
        <f t="shared" si="144"/>
        <v>#VALUE!</v>
      </c>
      <c r="O249" s="25" t="e">
        <f t="shared" si="144"/>
        <v>#VALUE!</v>
      </c>
      <c r="P249" s="25" t="e">
        <f t="shared" si="144"/>
        <v>#VALUE!</v>
      </c>
      <c r="Q249" s="25" t="e">
        <f t="shared" si="144"/>
        <v>#VALUE!</v>
      </c>
      <c r="R249" s="25" t="e">
        <f t="shared" si="144"/>
        <v>#VALUE!</v>
      </c>
      <c r="S249" s="25" t="e">
        <f t="shared" si="144"/>
        <v>#VALUE!</v>
      </c>
      <c r="T249" s="25" t="e">
        <f t="shared" si="144"/>
        <v>#VALUE!</v>
      </c>
      <c r="U249" s="25" t="e">
        <f t="shared" si="144"/>
        <v>#VALUE!</v>
      </c>
      <c r="V249" s="25" t="e">
        <f t="shared" si="144"/>
        <v>#VALUE!</v>
      </c>
      <c r="W249" s="25" t="e">
        <f t="shared" si="144"/>
        <v>#VALUE!</v>
      </c>
      <c r="X249" s="25" t="e">
        <f t="shared" si="144"/>
        <v>#VALUE!</v>
      </c>
      <c r="Y249" s="25" t="e">
        <f t="shared" si="144"/>
        <v>#VALUE!</v>
      </c>
      <c r="Z249" s="25" t="e">
        <f t="shared" si="144"/>
        <v>#VALUE!</v>
      </c>
      <c r="AA249" s="25" t="e">
        <f t="shared" si="144"/>
        <v>#VALUE!</v>
      </c>
      <c r="AB249" s="25" t="e">
        <f t="shared" si="144"/>
        <v>#VALUE!</v>
      </c>
      <c r="AC249" s="25" t="e">
        <f t="shared" si="144"/>
        <v>#VALUE!</v>
      </c>
      <c r="AD249" s="25" t="e">
        <f t="shared" si="144"/>
        <v>#VALUE!</v>
      </c>
      <c r="AE249" s="25" t="e">
        <f t="shared" si="144"/>
        <v>#VALUE!</v>
      </c>
      <c r="AF249" s="25" t="e">
        <f t="shared" si="144"/>
        <v>#VALUE!</v>
      </c>
      <c r="AG249" s="25" t="e">
        <f t="shared" si="144"/>
        <v>#VALUE!</v>
      </c>
      <c r="AH249" s="44"/>
      <c r="AI249" s="45"/>
    </row>
    <row r="250" spans="2:38" x14ac:dyDescent="0.4">
      <c r="B250" s="46" t="s">
        <v>14</v>
      </c>
      <c r="C250" s="47" t="e">
        <f>IF(EDATE(C229,1)&gt;$G$5,"",EDATE(C229,1))</f>
        <v>#VALUE!</v>
      </c>
      <c r="D250" s="25" t="e">
        <f t="shared" ref="D250:AG250" si="145">IF(D249&gt;$G$5,"",IF(C250=EOMONTH(DATE($C247,$D247,1),0),"",IF(C250="","",C250+1)))</f>
        <v>#VALUE!</v>
      </c>
      <c r="E250" s="25" t="e">
        <f t="shared" si="145"/>
        <v>#VALUE!</v>
      </c>
      <c r="F250" s="25" t="e">
        <f t="shared" si="145"/>
        <v>#VALUE!</v>
      </c>
      <c r="G250" s="25" t="e">
        <f t="shared" si="145"/>
        <v>#VALUE!</v>
      </c>
      <c r="H250" s="25" t="e">
        <f t="shared" si="145"/>
        <v>#VALUE!</v>
      </c>
      <c r="I250" s="25" t="e">
        <f t="shared" si="145"/>
        <v>#VALUE!</v>
      </c>
      <c r="J250" s="25" t="e">
        <f t="shared" si="145"/>
        <v>#VALUE!</v>
      </c>
      <c r="K250" s="25" t="e">
        <f t="shared" si="145"/>
        <v>#VALUE!</v>
      </c>
      <c r="L250" s="25" t="e">
        <f t="shared" si="145"/>
        <v>#VALUE!</v>
      </c>
      <c r="M250" s="25" t="e">
        <f t="shared" si="145"/>
        <v>#VALUE!</v>
      </c>
      <c r="N250" s="25" t="e">
        <f t="shared" si="145"/>
        <v>#VALUE!</v>
      </c>
      <c r="O250" s="25" t="e">
        <f t="shared" si="145"/>
        <v>#VALUE!</v>
      </c>
      <c r="P250" s="25" t="e">
        <f t="shared" si="145"/>
        <v>#VALUE!</v>
      </c>
      <c r="Q250" s="25" t="e">
        <f t="shared" si="145"/>
        <v>#VALUE!</v>
      </c>
      <c r="R250" s="25" t="e">
        <f t="shared" si="145"/>
        <v>#VALUE!</v>
      </c>
      <c r="S250" s="25" t="e">
        <f t="shared" si="145"/>
        <v>#VALUE!</v>
      </c>
      <c r="T250" s="25" t="e">
        <f t="shared" si="145"/>
        <v>#VALUE!</v>
      </c>
      <c r="U250" s="25" t="e">
        <f t="shared" si="145"/>
        <v>#VALUE!</v>
      </c>
      <c r="V250" s="25" t="e">
        <f t="shared" si="145"/>
        <v>#VALUE!</v>
      </c>
      <c r="W250" s="25" t="e">
        <f t="shared" si="145"/>
        <v>#VALUE!</v>
      </c>
      <c r="X250" s="25" t="e">
        <f t="shared" si="145"/>
        <v>#VALUE!</v>
      </c>
      <c r="Y250" s="25" t="e">
        <f t="shared" si="145"/>
        <v>#VALUE!</v>
      </c>
      <c r="Z250" s="25" t="e">
        <f t="shared" si="145"/>
        <v>#VALUE!</v>
      </c>
      <c r="AA250" s="25" t="e">
        <f t="shared" si="145"/>
        <v>#VALUE!</v>
      </c>
      <c r="AB250" s="25" t="e">
        <f t="shared" si="145"/>
        <v>#VALUE!</v>
      </c>
      <c r="AC250" s="25" t="e">
        <f t="shared" si="145"/>
        <v>#VALUE!</v>
      </c>
      <c r="AD250" s="25" t="e">
        <f t="shared" si="145"/>
        <v>#VALUE!</v>
      </c>
      <c r="AE250" s="25" t="e">
        <f t="shared" si="145"/>
        <v>#VALUE!</v>
      </c>
      <c r="AF250" s="25" t="e">
        <f t="shared" si="145"/>
        <v>#VALUE!</v>
      </c>
      <c r="AG250" s="25" t="e">
        <f t="shared" si="145"/>
        <v>#VALUE!</v>
      </c>
      <c r="AH250" s="26" t="s">
        <v>15</v>
      </c>
      <c r="AI250" s="27">
        <f>+COUNTIFS(C251:AG251,"土",C252:AG252,"")+COUNTIFS(C251:AG251,"日",C252:AG252,"")</f>
        <v>0</v>
      </c>
    </row>
    <row r="251" spans="2:38" x14ac:dyDescent="0.4">
      <c r="B251" s="19" t="s">
        <v>16</v>
      </c>
      <c r="C251" s="7" t="str">
        <f>IFERROR(TEXT(WEEKDAY(+C250),"aaa"),"")</f>
        <v/>
      </c>
      <c r="D251" s="7" t="str">
        <f t="shared" ref="D251:AG251" si="146">IFERROR(TEXT(WEEKDAY(+D250),"aaa"),"")</f>
        <v/>
      </c>
      <c r="E251" s="7" t="str">
        <f t="shared" si="146"/>
        <v/>
      </c>
      <c r="F251" s="7" t="str">
        <f t="shared" si="146"/>
        <v/>
      </c>
      <c r="G251" s="7" t="str">
        <f t="shared" si="146"/>
        <v/>
      </c>
      <c r="H251" s="7" t="str">
        <f t="shared" si="146"/>
        <v/>
      </c>
      <c r="I251" s="7" t="str">
        <f t="shared" si="146"/>
        <v/>
      </c>
      <c r="J251" s="7" t="str">
        <f t="shared" si="146"/>
        <v/>
      </c>
      <c r="K251" s="7" t="str">
        <f t="shared" si="146"/>
        <v/>
      </c>
      <c r="L251" s="7" t="str">
        <f t="shared" si="146"/>
        <v/>
      </c>
      <c r="M251" s="7" t="str">
        <f t="shared" si="146"/>
        <v/>
      </c>
      <c r="N251" s="7" t="str">
        <f t="shared" si="146"/>
        <v/>
      </c>
      <c r="O251" s="7" t="str">
        <f t="shared" si="146"/>
        <v/>
      </c>
      <c r="P251" s="7" t="str">
        <f t="shared" si="146"/>
        <v/>
      </c>
      <c r="Q251" s="7" t="str">
        <f t="shared" si="146"/>
        <v/>
      </c>
      <c r="R251" s="7" t="str">
        <f t="shared" si="146"/>
        <v/>
      </c>
      <c r="S251" s="7" t="str">
        <f t="shared" si="146"/>
        <v/>
      </c>
      <c r="T251" s="7" t="str">
        <f t="shared" si="146"/>
        <v/>
      </c>
      <c r="U251" s="7" t="str">
        <f t="shared" si="146"/>
        <v/>
      </c>
      <c r="V251" s="7" t="str">
        <f t="shared" si="146"/>
        <v/>
      </c>
      <c r="W251" s="7" t="str">
        <f t="shared" si="146"/>
        <v/>
      </c>
      <c r="X251" s="7" t="str">
        <f t="shared" si="146"/>
        <v/>
      </c>
      <c r="Y251" s="7" t="str">
        <f t="shared" si="146"/>
        <v/>
      </c>
      <c r="Z251" s="7" t="str">
        <f t="shared" si="146"/>
        <v/>
      </c>
      <c r="AA251" s="7" t="str">
        <f t="shared" si="146"/>
        <v/>
      </c>
      <c r="AB251" s="7" t="str">
        <f t="shared" si="146"/>
        <v/>
      </c>
      <c r="AC251" s="7" t="str">
        <f t="shared" si="146"/>
        <v/>
      </c>
      <c r="AD251" s="7" t="str">
        <f t="shared" si="146"/>
        <v/>
      </c>
      <c r="AE251" s="7" t="str">
        <f t="shared" si="146"/>
        <v/>
      </c>
      <c r="AF251" s="7" t="str">
        <f t="shared" si="146"/>
        <v/>
      </c>
      <c r="AG251" s="7" t="str">
        <f t="shared" si="146"/>
        <v/>
      </c>
      <c r="AH251" s="26" t="s">
        <v>17</v>
      </c>
      <c r="AI251" s="27">
        <f>+COUNTIF(C252:AG252,"夏休")+COUNTIF(C252:AG252,"冬休")+COUNTIF(C252:AG252,"中止")</f>
        <v>0</v>
      </c>
    </row>
    <row r="252" spans="2:38" ht="13.5" customHeight="1" x14ac:dyDescent="0.4">
      <c r="B252" s="111" t="s">
        <v>18</v>
      </c>
      <c r="C252" s="113"/>
      <c r="D252" s="108"/>
      <c r="E252" s="108"/>
      <c r="F252" s="108"/>
      <c r="G252" s="108"/>
      <c r="H252" s="108"/>
      <c r="I252" s="108"/>
      <c r="J252" s="108"/>
      <c r="K252" s="108"/>
      <c r="L252" s="108"/>
      <c r="M252" s="108"/>
      <c r="N252" s="108"/>
      <c r="O252" s="108"/>
      <c r="P252" s="108"/>
      <c r="Q252" s="108"/>
      <c r="R252" s="108"/>
      <c r="S252" s="108"/>
      <c r="T252" s="108"/>
      <c r="U252" s="108"/>
      <c r="V252" s="108"/>
      <c r="W252" s="108"/>
      <c r="X252" s="108"/>
      <c r="Y252" s="108"/>
      <c r="Z252" s="108"/>
      <c r="AA252" s="108"/>
      <c r="AB252" s="108"/>
      <c r="AC252" s="108"/>
      <c r="AD252" s="108"/>
      <c r="AE252" s="108"/>
      <c r="AF252" s="108"/>
      <c r="AG252" s="136"/>
      <c r="AH252" s="28" t="s">
        <v>0</v>
      </c>
      <c r="AI252" s="29">
        <f>COUNT(C250:AG250)-AI251</f>
        <v>0</v>
      </c>
    </row>
    <row r="253" spans="2:38" ht="13.5" customHeight="1" x14ac:dyDescent="0.4">
      <c r="B253" s="112"/>
      <c r="C253" s="113"/>
      <c r="D253" s="108"/>
      <c r="E253" s="108"/>
      <c r="F253" s="108"/>
      <c r="G253" s="108"/>
      <c r="H253" s="108"/>
      <c r="I253" s="108"/>
      <c r="J253" s="108"/>
      <c r="K253" s="108"/>
      <c r="L253" s="108"/>
      <c r="M253" s="108"/>
      <c r="N253" s="108"/>
      <c r="O253" s="108"/>
      <c r="P253" s="108"/>
      <c r="Q253" s="108"/>
      <c r="R253" s="108"/>
      <c r="S253" s="108"/>
      <c r="T253" s="108"/>
      <c r="U253" s="108"/>
      <c r="V253" s="108"/>
      <c r="W253" s="108"/>
      <c r="X253" s="108"/>
      <c r="Y253" s="108"/>
      <c r="Z253" s="108"/>
      <c r="AA253" s="108"/>
      <c r="AB253" s="108"/>
      <c r="AC253" s="108"/>
      <c r="AD253" s="108"/>
      <c r="AE253" s="108"/>
      <c r="AF253" s="108"/>
      <c r="AG253" s="136"/>
      <c r="AH253" s="28" t="s">
        <v>19</v>
      </c>
      <c r="AI253" s="29">
        <f>+COUNTIF(C254:AG255,"休")</f>
        <v>0</v>
      </c>
      <c r="AJ253" s="30" t="e">
        <f>IF(AI254&gt;0.285,"",IF(AI253&lt;AI250,"←計画日数が足りません",""))</f>
        <v>#DIV/0!</v>
      </c>
    </row>
    <row r="254" spans="2:38" ht="13.5" customHeight="1" x14ac:dyDescent="0.4">
      <c r="B254" s="137" t="s">
        <v>5</v>
      </c>
      <c r="C254" s="138"/>
      <c r="D254" s="135"/>
      <c r="E254" s="135"/>
      <c r="F254" s="135"/>
      <c r="G254" s="135"/>
      <c r="H254" s="135"/>
      <c r="I254" s="135"/>
      <c r="J254" s="135"/>
      <c r="K254" s="135"/>
      <c r="L254" s="135"/>
      <c r="M254" s="135"/>
      <c r="N254" s="135"/>
      <c r="O254" s="135"/>
      <c r="P254" s="135"/>
      <c r="Q254" s="135"/>
      <c r="R254" s="135"/>
      <c r="S254" s="135"/>
      <c r="T254" s="135"/>
      <c r="U254" s="135"/>
      <c r="V254" s="135"/>
      <c r="W254" s="135"/>
      <c r="X254" s="135"/>
      <c r="Y254" s="135"/>
      <c r="Z254" s="135"/>
      <c r="AA254" s="135"/>
      <c r="AB254" s="135"/>
      <c r="AC254" s="135"/>
      <c r="AD254" s="135"/>
      <c r="AE254" s="135"/>
      <c r="AF254" s="135"/>
      <c r="AG254" s="153"/>
      <c r="AH254" s="28" t="s">
        <v>20</v>
      </c>
      <c r="AI254" s="31" t="e">
        <f>+AI253/AI252</f>
        <v>#DIV/0!</v>
      </c>
    </row>
    <row r="255" spans="2:38" x14ac:dyDescent="0.4">
      <c r="B255" s="137"/>
      <c r="C255" s="138"/>
      <c r="D255" s="135"/>
      <c r="E255" s="135"/>
      <c r="F255" s="135"/>
      <c r="G255" s="135"/>
      <c r="H255" s="135"/>
      <c r="I255" s="135"/>
      <c r="J255" s="135"/>
      <c r="K255" s="135"/>
      <c r="L255" s="135"/>
      <c r="M255" s="135"/>
      <c r="N255" s="135"/>
      <c r="O255" s="135"/>
      <c r="P255" s="135"/>
      <c r="Q255" s="135"/>
      <c r="R255" s="135"/>
      <c r="S255" s="135"/>
      <c r="T255" s="135"/>
      <c r="U255" s="135"/>
      <c r="V255" s="135"/>
      <c r="W255" s="135"/>
      <c r="X255" s="135"/>
      <c r="Y255" s="135"/>
      <c r="Z255" s="135"/>
      <c r="AA255" s="135"/>
      <c r="AB255" s="135"/>
      <c r="AC255" s="135"/>
      <c r="AD255" s="135"/>
      <c r="AE255" s="135"/>
      <c r="AF255" s="135"/>
      <c r="AG255" s="153"/>
      <c r="AH255" s="28" t="s">
        <v>1</v>
      </c>
      <c r="AI255" s="29">
        <f>+COUNTA(C256:AG257)</f>
        <v>0</v>
      </c>
    </row>
    <row r="256" spans="2:38" x14ac:dyDescent="0.4">
      <c r="B256" s="141" t="s">
        <v>8</v>
      </c>
      <c r="C256" s="143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39"/>
      <c r="T256" s="139"/>
      <c r="U256" s="139"/>
      <c r="V256" s="139"/>
      <c r="W256" s="139"/>
      <c r="X256" s="139"/>
      <c r="Y256" s="139"/>
      <c r="Z256" s="139"/>
      <c r="AA256" s="139"/>
      <c r="AB256" s="139"/>
      <c r="AC256" s="139"/>
      <c r="AD256" s="139"/>
      <c r="AE256" s="139"/>
      <c r="AF256" s="139"/>
      <c r="AG256" s="156"/>
      <c r="AH256" s="32" t="s">
        <v>21</v>
      </c>
      <c r="AI256" s="33" t="e">
        <f>+AI255/AI252</f>
        <v>#DIV/0!</v>
      </c>
      <c r="AL256" s="2">
        <f>+COUNTIF(C254:AG255,"休")</f>
        <v>0</v>
      </c>
    </row>
    <row r="257" spans="2:38" x14ac:dyDescent="0.4">
      <c r="B257" s="142"/>
      <c r="C257" s="144"/>
      <c r="D257" s="140"/>
      <c r="E257" s="140"/>
      <c r="F257" s="140"/>
      <c r="G257" s="140"/>
      <c r="H257" s="140"/>
      <c r="I257" s="140"/>
      <c r="J257" s="140"/>
      <c r="K257" s="140"/>
      <c r="L257" s="140"/>
      <c r="M257" s="140"/>
      <c r="N257" s="140"/>
      <c r="O257" s="140"/>
      <c r="P257" s="140"/>
      <c r="Q257" s="140"/>
      <c r="R257" s="140"/>
      <c r="S257" s="140"/>
      <c r="T257" s="140"/>
      <c r="U257" s="140"/>
      <c r="V257" s="140"/>
      <c r="W257" s="140"/>
      <c r="X257" s="140"/>
      <c r="Y257" s="140"/>
      <c r="Z257" s="140"/>
      <c r="AA257" s="140"/>
      <c r="AB257" s="140"/>
      <c r="AC257" s="140"/>
      <c r="AD257" s="140"/>
      <c r="AE257" s="140"/>
      <c r="AF257" s="140"/>
      <c r="AG257" s="157"/>
      <c r="AH257" s="34" t="s">
        <v>22</v>
      </c>
      <c r="AI257" s="35" t="str">
        <f>IF(7&gt;AI252,"対象外",IF(OR(AI256&gt;=0.285,AI255&gt;=AI250),"OK","NG"))</f>
        <v>対象外</v>
      </c>
      <c r="AJ257" s="30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36" t="str">
        <f>IF(7&gt;AI252,"対象外",IF(AL256&gt;=AI250,"OK","NG"))</f>
        <v>対象外</v>
      </c>
    </row>
    <row r="258" spans="2:38" hidden="1" x14ac:dyDescent="0.4">
      <c r="B258" s="37" t="s">
        <v>23</v>
      </c>
      <c r="C258" s="38" t="e">
        <f t="shared" ref="C258:AG258" si="147">IF(AND(DAY(C250)&gt;=22,DAY(C250)&lt;=28,C251="土"),1,0)</f>
        <v>#VALUE!</v>
      </c>
      <c r="D258" s="38" t="e">
        <f t="shared" si="147"/>
        <v>#VALUE!</v>
      </c>
      <c r="E258" s="38" t="e">
        <f t="shared" si="147"/>
        <v>#VALUE!</v>
      </c>
      <c r="F258" s="38" t="e">
        <f t="shared" si="147"/>
        <v>#VALUE!</v>
      </c>
      <c r="G258" s="38" t="e">
        <f t="shared" si="147"/>
        <v>#VALUE!</v>
      </c>
      <c r="H258" s="38" t="e">
        <f t="shared" si="147"/>
        <v>#VALUE!</v>
      </c>
      <c r="I258" s="38" t="e">
        <f t="shared" si="147"/>
        <v>#VALUE!</v>
      </c>
      <c r="J258" s="38" t="e">
        <f t="shared" si="147"/>
        <v>#VALUE!</v>
      </c>
      <c r="K258" s="38" t="e">
        <f t="shared" si="147"/>
        <v>#VALUE!</v>
      </c>
      <c r="L258" s="38" t="e">
        <f t="shared" si="147"/>
        <v>#VALUE!</v>
      </c>
      <c r="M258" s="38" t="e">
        <f t="shared" si="147"/>
        <v>#VALUE!</v>
      </c>
      <c r="N258" s="38" t="e">
        <f t="shared" si="147"/>
        <v>#VALUE!</v>
      </c>
      <c r="O258" s="38" t="e">
        <f t="shared" si="147"/>
        <v>#VALUE!</v>
      </c>
      <c r="P258" s="38" t="e">
        <f t="shared" si="147"/>
        <v>#VALUE!</v>
      </c>
      <c r="Q258" s="38" t="e">
        <f t="shared" si="147"/>
        <v>#VALUE!</v>
      </c>
      <c r="R258" s="38" t="e">
        <f t="shared" si="147"/>
        <v>#VALUE!</v>
      </c>
      <c r="S258" s="38" t="e">
        <f t="shared" si="147"/>
        <v>#VALUE!</v>
      </c>
      <c r="T258" s="38" t="e">
        <f t="shared" si="147"/>
        <v>#VALUE!</v>
      </c>
      <c r="U258" s="38" t="e">
        <f t="shared" si="147"/>
        <v>#VALUE!</v>
      </c>
      <c r="V258" s="38" t="e">
        <f t="shared" si="147"/>
        <v>#VALUE!</v>
      </c>
      <c r="W258" s="38" t="e">
        <f t="shared" si="147"/>
        <v>#VALUE!</v>
      </c>
      <c r="X258" s="38" t="e">
        <f t="shared" si="147"/>
        <v>#VALUE!</v>
      </c>
      <c r="Y258" s="38" t="e">
        <f t="shared" si="147"/>
        <v>#VALUE!</v>
      </c>
      <c r="Z258" s="38" t="e">
        <f t="shared" si="147"/>
        <v>#VALUE!</v>
      </c>
      <c r="AA258" s="38" t="e">
        <f t="shared" si="147"/>
        <v>#VALUE!</v>
      </c>
      <c r="AB258" s="38" t="e">
        <f t="shared" si="147"/>
        <v>#VALUE!</v>
      </c>
      <c r="AC258" s="38" t="e">
        <f t="shared" si="147"/>
        <v>#VALUE!</v>
      </c>
      <c r="AD258" s="38" t="e">
        <f t="shared" si="147"/>
        <v>#VALUE!</v>
      </c>
      <c r="AE258" s="38" t="e">
        <f t="shared" si="147"/>
        <v>#VALUE!</v>
      </c>
      <c r="AF258" s="38" t="e">
        <f t="shared" si="147"/>
        <v>#VALUE!</v>
      </c>
      <c r="AG258" s="38" t="e">
        <f t="shared" si="147"/>
        <v>#VALUE!</v>
      </c>
      <c r="AH258" s="39" t="s">
        <v>24</v>
      </c>
      <c r="AI258" s="40">
        <f t="shared" ref="AI258:AI265" si="148">_xlfn.AGGREGATE(9,6,C258:AG258)</f>
        <v>0</v>
      </c>
      <c r="AJ258" s="30"/>
    </row>
    <row r="259" spans="2:38" hidden="1" x14ac:dyDescent="0.4">
      <c r="B259" s="37" t="s">
        <v>25</v>
      </c>
      <c r="C259" s="41" t="e">
        <f t="shared" ref="C259:AG259" si="149">IF(AND(DAY(C250)&gt;=22,DAY(C250)&lt;=28,C251="土",OR(C256="休",C256="雨")),1,0)</f>
        <v>#VALUE!</v>
      </c>
      <c r="D259" s="41" t="e">
        <f t="shared" si="149"/>
        <v>#VALUE!</v>
      </c>
      <c r="E259" s="41" t="e">
        <f t="shared" si="149"/>
        <v>#VALUE!</v>
      </c>
      <c r="F259" s="41" t="e">
        <f t="shared" si="149"/>
        <v>#VALUE!</v>
      </c>
      <c r="G259" s="41" t="e">
        <f t="shared" si="149"/>
        <v>#VALUE!</v>
      </c>
      <c r="H259" s="41" t="e">
        <f t="shared" si="149"/>
        <v>#VALUE!</v>
      </c>
      <c r="I259" s="41" t="e">
        <f t="shared" si="149"/>
        <v>#VALUE!</v>
      </c>
      <c r="J259" s="41" t="e">
        <f t="shared" si="149"/>
        <v>#VALUE!</v>
      </c>
      <c r="K259" s="41" t="e">
        <f t="shared" si="149"/>
        <v>#VALUE!</v>
      </c>
      <c r="L259" s="41" t="e">
        <f t="shared" si="149"/>
        <v>#VALUE!</v>
      </c>
      <c r="M259" s="41" t="e">
        <f t="shared" si="149"/>
        <v>#VALUE!</v>
      </c>
      <c r="N259" s="41" t="e">
        <f t="shared" si="149"/>
        <v>#VALUE!</v>
      </c>
      <c r="O259" s="41" t="e">
        <f t="shared" si="149"/>
        <v>#VALUE!</v>
      </c>
      <c r="P259" s="41" t="e">
        <f t="shared" si="149"/>
        <v>#VALUE!</v>
      </c>
      <c r="Q259" s="41" t="e">
        <f t="shared" si="149"/>
        <v>#VALUE!</v>
      </c>
      <c r="R259" s="41" t="e">
        <f t="shared" si="149"/>
        <v>#VALUE!</v>
      </c>
      <c r="S259" s="41" t="e">
        <f t="shared" si="149"/>
        <v>#VALUE!</v>
      </c>
      <c r="T259" s="41" t="e">
        <f t="shared" si="149"/>
        <v>#VALUE!</v>
      </c>
      <c r="U259" s="41" t="e">
        <f t="shared" si="149"/>
        <v>#VALUE!</v>
      </c>
      <c r="V259" s="41" t="e">
        <f t="shared" si="149"/>
        <v>#VALUE!</v>
      </c>
      <c r="W259" s="41" t="e">
        <f t="shared" si="149"/>
        <v>#VALUE!</v>
      </c>
      <c r="X259" s="41" t="e">
        <f t="shared" si="149"/>
        <v>#VALUE!</v>
      </c>
      <c r="Y259" s="41" t="e">
        <f t="shared" si="149"/>
        <v>#VALUE!</v>
      </c>
      <c r="Z259" s="41" t="e">
        <f t="shared" si="149"/>
        <v>#VALUE!</v>
      </c>
      <c r="AA259" s="41" t="e">
        <f t="shared" si="149"/>
        <v>#VALUE!</v>
      </c>
      <c r="AB259" s="41" t="e">
        <f t="shared" si="149"/>
        <v>#VALUE!</v>
      </c>
      <c r="AC259" s="41" t="e">
        <f t="shared" si="149"/>
        <v>#VALUE!</v>
      </c>
      <c r="AD259" s="41" t="e">
        <f t="shared" si="149"/>
        <v>#VALUE!</v>
      </c>
      <c r="AE259" s="41" t="e">
        <f t="shared" si="149"/>
        <v>#VALUE!</v>
      </c>
      <c r="AF259" s="41" t="e">
        <f t="shared" si="149"/>
        <v>#VALUE!</v>
      </c>
      <c r="AG259" s="41" t="e">
        <f t="shared" si="149"/>
        <v>#VALUE!</v>
      </c>
      <c r="AH259" s="39" t="s">
        <v>26</v>
      </c>
      <c r="AI259" s="40">
        <f t="shared" si="148"/>
        <v>0</v>
      </c>
      <c r="AJ259" s="30"/>
    </row>
    <row r="260" spans="2:38" hidden="1" x14ac:dyDescent="0.4">
      <c r="B260" s="37" t="s">
        <v>27</v>
      </c>
      <c r="C260" s="38" t="e">
        <f>IF(AND(DAY(C250)&gt;=8,DAY(C250)&lt;=14,C251="土"),1,0)</f>
        <v>#VALUE!</v>
      </c>
      <c r="D260" s="38" t="e">
        <f>IF(AND(DAY(D250)&gt;=8,DAY(D250)&lt;=14,D251="土"),1,0)</f>
        <v>#VALUE!</v>
      </c>
      <c r="E260" s="38" t="e">
        <f t="shared" ref="E260:AG260" si="150">IF(AND(DAY(E250)&gt;=8,DAY(E250)&lt;=14,E251="土"),1,0)</f>
        <v>#VALUE!</v>
      </c>
      <c r="F260" s="38" t="e">
        <f t="shared" si="150"/>
        <v>#VALUE!</v>
      </c>
      <c r="G260" s="38" t="e">
        <f t="shared" si="150"/>
        <v>#VALUE!</v>
      </c>
      <c r="H260" s="38" t="e">
        <f t="shared" si="150"/>
        <v>#VALUE!</v>
      </c>
      <c r="I260" s="38" t="e">
        <f t="shared" si="150"/>
        <v>#VALUE!</v>
      </c>
      <c r="J260" s="38" t="e">
        <f t="shared" si="150"/>
        <v>#VALUE!</v>
      </c>
      <c r="K260" s="38" t="e">
        <f t="shared" si="150"/>
        <v>#VALUE!</v>
      </c>
      <c r="L260" s="38" t="e">
        <f t="shared" si="150"/>
        <v>#VALUE!</v>
      </c>
      <c r="M260" s="38" t="e">
        <f t="shared" si="150"/>
        <v>#VALUE!</v>
      </c>
      <c r="N260" s="38" t="e">
        <f t="shared" si="150"/>
        <v>#VALUE!</v>
      </c>
      <c r="O260" s="38" t="e">
        <f t="shared" si="150"/>
        <v>#VALUE!</v>
      </c>
      <c r="P260" s="38" t="e">
        <f t="shared" si="150"/>
        <v>#VALUE!</v>
      </c>
      <c r="Q260" s="38" t="e">
        <f t="shared" si="150"/>
        <v>#VALUE!</v>
      </c>
      <c r="R260" s="38" t="e">
        <f t="shared" si="150"/>
        <v>#VALUE!</v>
      </c>
      <c r="S260" s="38" t="e">
        <f t="shared" si="150"/>
        <v>#VALUE!</v>
      </c>
      <c r="T260" s="38" t="e">
        <f t="shared" si="150"/>
        <v>#VALUE!</v>
      </c>
      <c r="U260" s="38" t="e">
        <f t="shared" si="150"/>
        <v>#VALUE!</v>
      </c>
      <c r="V260" s="38" t="e">
        <f t="shared" si="150"/>
        <v>#VALUE!</v>
      </c>
      <c r="W260" s="38" t="e">
        <f t="shared" si="150"/>
        <v>#VALUE!</v>
      </c>
      <c r="X260" s="38" t="e">
        <f t="shared" si="150"/>
        <v>#VALUE!</v>
      </c>
      <c r="Y260" s="38" t="e">
        <f t="shared" si="150"/>
        <v>#VALUE!</v>
      </c>
      <c r="Z260" s="38" t="e">
        <f t="shared" si="150"/>
        <v>#VALUE!</v>
      </c>
      <c r="AA260" s="38" t="e">
        <f t="shared" si="150"/>
        <v>#VALUE!</v>
      </c>
      <c r="AB260" s="38" t="e">
        <f t="shared" si="150"/>
        <v>#VALUE!</v>
      </c>
      <c r="AC260" s="38" t="e">
        <f t="shared" si="150"/>
        <v>#VALUE!</v>
      </c>
      <c r="AD260" s="38" t="e">
        <f t="shared" si="150"/>
        <v>#VALUE!</v>
      </c>
      <c r="AE260" s="38" t="e">
        <f t="shared" si="150"/>
        <v>#VALUE!</v>
      </c>
      <c r="AF260" s="38" t="e">
        <f t="shared" si="150"/>
        <v>#VALUE!</v>
      </c>
      <c r="AG260" s="38" t="e">
        <f t="shared" si="150"/>
        <v>#VALUE!</v>
      </c>
      <c r="AH260" s="39" t="s">
        <v>24</v>
      </c>
      <c r="AI260" s="40">
        <f t="shared" si="148"/>
        <v>0</v>
      </c>
      <c r="AJ260" s="30"/>
    </row>
    <row r="261" spans="2:38" hidden="1" x14ac:dyDescent="0.4">
      <c r="B261" s="37" t="s">
        <v>28</v>
      </c>
      <c r="C261" s="41" t="e">
        <f>IF(AND(DAY(C250)&gt;=8,DAY(C250)&lt;=14,C251="土",OR(C256="休",C256="雨")),1,0)</f>
        <v>#VALUE!</v>
      </c>
      <c r="D261" s="41" t="e">
        <f>IF(AND(DAY(D250)&gt;=8,DAY(D250)&lt;=14,D251="土",OR(D256="休",D256="雨")),1,0)</f>
        <v>#VALUE!</v>
      </c>
      <c r="E261" s="41" t="e">
        <f t="shared" ref="E261:AG261" si="151">IF(AND(DAY(E250)&gt;=8,DAY(E250)&lt;=14,E251="土",OR(E256="休",E256="雨")),1,0)</f>
        <v>#VALUE!</v>
      </c>
      <c r="F261" s="41" t="e">
        <f t="shared" si="151"/>
        <v>#VALUE!</v>
      </c>
      <c r="G261" s="41" t="e">
        <f t="shared" si="151"/>
        <v>#VALUE!</v>
      </c>
      <c r="H261" s="41" t="e">
        <f t="shared" si="151"/>
        <v>#VALUE!</v>
      </c>
      <c r="I261" s="41" t="e">
        <f t="shared" si="151"/>
        <v>#VALUE!</v>
      </c>
      <c r="J261" s="41" t="e">
        <f t="shared" si="151"/>
        <v>#VALUE!</v>
      </c>
      <c r="K261" s="41" t="e">
        <f t="shared" si="151"/>
        <v>#VALUE!</v>
      </c>
      <c r="L261" s="41" t="e">
        <f t="shared" si="151"/>
        <v>#VALUE!</v>
      </c>
      <c r="M261" s="41" t="e">
        <f t="shared" si="151"/>
        <v>#VALUE!</v>
      </c>
      <c r="N261" s="41" t="e">
        <f t="shared" si="151"/>
        <v>#VALUE!</v>
      </c>
      <c r="O261" s="41" t="e">
        <f t="shared" si="151"/>
        <v>#VALUE!</v>
      </c>
      <c r="P261" s="41" t="e">
        <f t="shared" si="151"/>
        <v>#VALUE!</v>
      </c>
      <c r="Q261" s="41" t="e">
        <f t="shared" si="151"/>
        <v>#VALUE!</v>
      </c>
      <c r="R261" s="41" t="e">
        <f t="shared" si="151"/>
        <v>#VALUE!</v>
      </c>
      <c r="S261" s="41" t="e">
        <f t="shared" si="151"/>
        <v>#VALUE!</v>
      </c>
      <c r="T261" s="41" t="e">
        <f t="shared" si="151"/>
        <v>#VALUE!</v>
      </c>
      <c r="U261" s="41" t="e">
        <f t="shared" si="151"/>
        <v>#VALUE!</v>
      </c>
      <c r="V261" s="41" t="e">
        <f t="shared" si="151"/>
        <v>#VALUE!</v>
      </c>
      <c r="W261" s="41" t="e">
        <f t="shared" si="151"/>
        <v>#VALUE!</v>
      </c>
      <c r="X261" s="41" t="e">
        <f t="shared" si="151"/>
        <v>#VALUE!</v>
      </c>
      <c r="Y261" s="41" t="e">
        <f t="shared" si="151"/>
        <v>#VALUE!</v>
      </c>
      <c r="Z261" s="41" t="e">
        <f t="shared" si="151"/>
        <v>#VALUE!</v>
      </c>
      <c r="AA261" s="41" t="e">
        <f t="shared" si="151"/>
        <v>#VALUE!</v>
      </c>
      <c r="AB261" s="41" t="e">
        <f t="shared" si="151"/>
        <v>#VALUE!</v>
      </c>
      <c r="AC261" s="41" t="e">
        <f t="shared" si="151"/>
        <v>#VALUE!</v>
      </c>
      <c r="AD261" s="41" t="e">
        <f t="shared" si="151"/>
        <v>#VALUE!</v>
      </c>
      <c r="AE261" s="41" t="e">
        <f t="shared" si="151"/>
        <v>#VALUE!</v>
      </c>
      <c r="AF261" s="41" t="e">
        <f t="shared" si="151"/>
        <v>#VALUE!</v>
      </c>
      <c r="AG261" s="41" t="e">
        <f t="shared" si="151"/>
        <v>#VALUE!</v>
      </c>
      <c r="AH261" s="39" t="s">
        <v>26</v>
      </c>
      <c r="AI261" s="40">
        <f t="shared" si="148"/>
        <v>0</v>
      </c>
      <c r="AJ261" s="30"/>
    </row>
    <row r="262" spans="2:38" hidden="1" x14ac:dyDescent="0.4">
      <c r="B262" s="37" t="s">
        <v>29</v>
      </c>
      <c r="C262" s="38" t="e">
        <f>IF(AND(DAY(C250)&gt;=22,DAY(C250)&lt;=28,C251="日"),1,0)</f>
        <v>#VALUE!</v>
      </c>
      <c r="D262" s="38" t="e">
        <f t="shared" ref="D262:AG262" si="152">IF(AND(DAY(D250)&gt;=22,DAY(D250)&lt;=28,D251="日"),1,0)</f>
        <v>#VALUE!</v>
      </c>
      <c r="E262" s="38" t="e">
        <f t="shared" si="152"/>
        <v>#VALUE!</v>
      </c>
      <c r="F262" s="38" t="e">
        <f t="shared" si="152"/>
        <v>#VALUE!</v>
      </c>
      <c r="G262" s="38" t="e">
        <f t="shared" si="152"/>
        <v>#VALUE!</v>
      </c>
      <c r="H262" s="38" t="e">
        <f t="shared" si="152"/>
        <v>#VALUE!</v>
      </c>
      <c r="I262" s="38" t="e">
        <f t="shared" si="152"/>
        <v>#VALUE!</v>
      </c>
      <c r="J262" s="38" t="e">
        <f t="shared" si="152"/>
        <v>#VALUE!</v>
      </c>
      <c r="K262" s="38" t="e">
        <f t="shared" si="152"/>
        <v>#VALUE!</v>
      </c>
      <c r="L262" s="38" t="e">
        <f t="shared" si="152"/>
        <v>#VALUE!</v>
      </c>
      <c r="M262" s="38" t="e">
        <f t="shared" si="152"/>
        <v>#VALUE!</v>
      </c>
      <c r="N262" s="38" t="e">
        <f t="shared" si="152"/>
        <v>#VALUE!</v>
      </c>
      <c r="O262" s="38" t="e">
        <f t="shared" si="152"/>
        <v>#VALUE!</v>
      </c>
      <c r="P262" s="38" t="e">
        <f t="shared" si="152"/>
        <v>#VALUE!</v>
      </c>
      <c r="Q262" s="38" t="e">
        <f t="shared" si="152"/>
        <v>#VALUE!</v>
      </c>
      <c r="R262" s="38" t="e">
        <f t="shared" si="152"/>
        <v>#VALUE!</v>
      </c>
      <c r="S262" s="38" t="e">
        <f t="shared" si="152"/>
        <v>#VALUE!</v>
      </c>
      <c r="T262" s="38" t="e">
        <f t="shared" si="152"/>
        <v>#VALUE!</v>
      </c>
      <c r="U262" s="38" t="e">
        <f t="shared" si="152"/>
        <v>#VALUE!</v>
      </c>
      <c r="V262" s="38" t="e">
        <f t="shared" si="152"/>
        <v>#VALUE!</v>
      </c>
      <c r="W262" s="38" t="e">
        <f t="shared" si="152"/>
        <v>#VALUE!</v>
      </c>
      <c r="X262" s="38" t="e">
        <f t="shared" si="152"/>
        <v>#VALUE!</v>
      </c>
      <c r="Y262" s="38" t="e">
        <f t="shared" si="152"/>
        <v>#VALUE!</v>
      </c>
      <c r="Z262" s="38" t="e">
        <f t="shared" si="152"/>
        <v>#VALUE!</v>
      </c>
      <c r="AA262" s="38" t="e">
        <f t="shared" si="152"/>
        <v>#VALUE!</v>
      </c>
      <c r="AB262" s="38" t="e">
        <f t="shared" si="152"/>
        <v>#VALUE!</v>
      </c>
      <c r="AC262" s="38" t="e">
        <f t="shared" si="152"/>
        <v>#VALUE!</v>
      </c>
      <c r="AD262" s="38" t="e">
        <f t="shared" si="152"/>
        <v>#VALUE!</v>
      </c>
      <c r="AE262" s="38" t="e">
        <f t="shared" si="152"/>
        <v>#VALUE!</v>
      </c>
      <c r="AF262" s="38" t="e">
        <f t="shared" si="152"/>
        <v>#VALUE!</v>
      </c>
      <c r="AG262" s="38" t="e">
        <f t="shared" si="152"/>
        <v>#VALUE!</v>
      </c>
      <c r="AH262" s="39" t="s">
        <v>24</v>
      </c>
      <c r="AI262" s="40">
        <f t="shared" si="148"/>
        <v>0</v>
      </c>
      <c r="AJ262" s="30"/>
    </row>
    <row r="263" spans="2:38" hidden="1" x14ac:dyDescent="0.4">
      <c r="B263" s="37" t="s">
        <v>30</v>
      </c>
      <c r="C263" s="41" t="e">
        <f>IF(AND(DAY(C250)&gt;=22,DAY(C250)&lt;=28,C251="日",OR(C256="休",C256="雨")),1,0)</f>
        <v>#VALUE!</v>
      </c>
      <c r="D263" s="41" t="e">
        <f t="shared" ref="D263:AG263" si="153">IF(AND(DAY(D250)&gt;=22,DAY(D250)&lt;=28,D251="日",OR(D256="休",D256="雨")),1,0)</f>
        <v>#VALUE!</v>
      </c>
      <c r="E263" s="41" t="e">
        <f t="shared" si="153"/>
        <v>#VALUE!</v>
      </c>
      <c r="F263" s="41" t="e">
        <f t="shared" si="153"/>
        <v>#VALUE!</v>
      </c>
      <c r="G263" s="41" t="e">
        <f t="shared" si="153"/>
        <v>#VALUE!</v>
      </c>
      <c r="H263" s="41" t="e">
        <f t="shared" si="153"/>
        <v>#VALUE!</v>
      </c>
      <c r="I263" s="41" t="e">
        <f t="shared" si="153"/>
        <v>#VALUE!</v>
      </c>
      <c r="J263" s="41" t="e">
        <f t="shared" si="153"/>
        <v>#VALUE!</v>
      </c>
      <c r="K263" s="41" t="e">
        <f t="shared" si="153"/>
        <v>#VALUE!</v>
      </c>
      <c r="L263" s="41" t="e">
        <f t="shared" si="153"/>
        <v>#VALUE!</v>
      </c>
      <c r="M263" s="41" t="e">
        <f t="shared" si="153"/>
        <v>#VALUE!</v>
      </c>
      <c r="N263" s="41" t="e">
        <f t="shared" si="153"/>
        <v>#VALUE!</v>
      </c>
      <c r="O263" s="41" t="e">
        <f t="shared" si="153"/>
        <v>#VALUE!</v>
      </c>
      <c r="P263" s="41" t="e">
        <f t="shared" si="153"/>
        <v>#VALUE!</v>
      </c>
      <c r="Q263" s="41" t="e">
        <f t="shared" si="153"/>
        <v>#VALUE!</v>
      </c>
      <c r="R263" s="41" t="e">
        <f t="shared" si="153"/>
        <v>#VALUE!</v>
      </c>
      <c r="S263" s="41" t="e">
        <f t="shared" si="153"/>
        <v>#VALUE!</v>
      </c>
      <c r="T263" s="41" t="e">
        <f t="shared" si="153"/>
        <v>#VALUE!</v>
      </c>
      <c r="U263" s="41" t="e">
        <f t="shared" si="153"/>
        <v>#VALUE!</v>
      </c>
      <c r="V263" s="41" t="e">
        <f t="shared" si="153"/>
        <v>#VALUE!</v>
      </c>
      <c r="W263" s="41" t="e">
        <f t="shared" si="153"/>
        <v>#VALUE!</v>
      </c>
      <c r="X263" s="41" t="e">
        <f t="shared" si="153"/>
        <v>#VALUE!</v>
      </c>
      <c r="Y263" s="41" t="e">
        <f t="shared" si="153"/>
        <v>#VALUE!</v>
      </c>
      <c r="Z263" s="41" t="e">
        <f t="shared" si="153"/>
        <v>#VALUE!</v>
      </c>
      <c r="AA263" s="41" t="e">
        <f t="shared" si="153"/>
        <v>#VALUE!</v>
      </c>
      <c r="AB263" s="41" t="e">
        <f t="shared" si="153"/>
        <v>#VALUE!</v>
      </c>
      <c r="AC263" s="41" t="e">
        <f t="shared" si="153"/>
        <v>#VALUE!</v>
      </c>
      <c r="AD263" s="41" t="e">
        <f t="shared" si="153"/>
        <v>#VALUE!</v>
      </c>
      <c r="AE263" s="41" t="e">
        <f t="shared" si="153"/>
        <v>#VALUE!</v>
      </c>
      <c r="AF263" s="41" t="e">
        <f t="shared" si="153"/>
        <v>#VALUE!</v>
      </c>
      <c r="AG263" s="41" t="e">
        <f t="shared" si="153"/>
        <v>#VALUE!</v>
      </c>
      <c r="AH263" s="39" t="s">
        <v>26</v>
      </c>
      <c r="AI263" s="40">
        <f t="shared" si="148"/>
        <v>0</v>
      </c>
      <c r="AJ263" s="30"/>
    </row>
    <row r="264" spans="2:38" hidden="1" x14ac:dyDescent="0.4">
      <c r="B264" s="37" t="s">
        <v>31</v>
      </c>
      <c r="C264" s="38" t="e">
        <f>IF(AND(DAY(C250)&gt;=8,DAY(C250)&lt;=14,C251="日"),1,0)</f>
        <v>#VALUE!</v>
      </c>
      <c r="D264" s="38" t="e">
        <f t="shared" ref="D264:AG264" si="154">IF(AND(DAY(D250)&gt;=8,DAY(D250)&lt;=14,D251="日"),1,0)</f>
        <v>#VALUE!</v>
      </c>
      <c r="E264" s="38" t="e">
        <f t="shared" si="154"/>
        <v>#VALUE!</v>
      </c>
      <c r="F264" s="38" t="e">
        <f t="shared" si="154"/>
        <v>#VALUE!</v>
      </c>
      <c r="G264" s="38" t="e">
        <f t="shared" si="154"/>
        <v>#VALUE!</v>
      </c>
      <c r="H264" s="38" t="e">
        <f t="shared" si="154"/>
        <v>#VALUE!</v>
      </c>
      <c r="I264" s="38" t="e">
        <f t="shared" si="154"/>
        <v>#VALUE!</v>
      </c>
      <c r="J264" s="38" t="e">
        <f t="shared" si="154"/>
        <v>#VALUE!</v>
      </c>
      <c r="K264" s="38" t="e">
        <f t="shared" si="154"/>
        <v>#VALUE!</v>
      </c>
      <c r="L264" s="38" t="e">
        <f t="shared" si="154"/>
        <v>#VALUE!</v>
      </c>
      <c r="M264" s="38" t="e">
        <f t="shared" si="154"/>
        <v>#VALUE!</v>
      </c>
      <c r="N264" s="38" t="e">
        <f t="shared" si="154"/>
        <v>#VALUE!</v>
      </c>
      <c r="O264" s="38" t="e">
        <f t="shared" si="154"/>
        <v>#VALUE!</v>
      </c>
      <c r="P264" s="38" t="e">
        <f t="shared" si="154"/>
        <v>#VALUE!</v>
      </c>
      <c r="Q264" s="38" t="e">
        <f t="shared" si="154"/>
        <v>#VALUE!</v>
      </c>
      <c r="R264" s="38" t="e">
        <f t="shared" si="154"/>
        <v>#VALUE!</v>
      </c>
      <c r="S264" s="38" t="e">
        <f t="shared" si="154"/>
        <v>#VALUE!</v>
      </c>
      <c r="T264" s="38" t="e">
        <f t="shared" si="154"/>
        <v>#VALUE!</v>
      </c>
      <c r="U264" s="38" t="e">
        <f t="shared" si="154"/>
        <v>#VALUE!</v>
      </c>
      <c r="V264" s="38" t="e">
        <f t="shared" si="154"/>
        <v>#VALUE!</v>
      </c>
      <c r="W264" s="38" t="e">
        <f t="shared" si="154"/>
        <v>#VALUE!</v>
      </c>
      <c r="X264" s="38" t="e">
        <f t="shared" si="154"/>
        <v>#VALUE!</v>
      </c>
      <c r="Y264" s="38" t="e">
        <f t="shared" si="154"/>
        <v>#VALUE!</v>
      </c>
      <c r="Z264" s="38" t="e">
        <f t="shared" si="154"/>
        <v>#VALUE!</v>
      </c>
      <c r="AA264" s="38" t="e">
        <f t="shared" si="154"/>
        <v>#VALUE!</v>
      </c>
      <c r="AB264" s="38" t="e">
        <f t="shared" si="154"/>
        <v>#VALUE!</v>
      </c>
      <c r="AC264" s="38" t="e">
        <f t="shared" si="154"/>
        <v>#VALUE!</v>
      </c>
      <c r="AD264" s="38" t="e">
        <f t="shared" si="154"/>
        <v>#VALUE!</v>
      </c>
      <c r="AE264" s="38" t="e">
        <f t="shared" si="154"/>
        <v>#VALUE!</v>
      </c>
      <c r="AF264" s="38" t="e">
        <f t="shared" si="154"/>
        <v>#VALUE!</v>
      </c>
      <c r="AG264" s="38" t="e">
        <f t="shared" si="154"/>
        <v>#VALUE!</v>
      </c>
      <c r="AH264" s="39" t="s">
        <v>24</v>
      </c>
      <c r="AI264" s="40">
        <f t="shared" si="148"/>
        <v>0</v>
      </c>
      <c r="AJ264" s="30"/>
    </row>
    <row r="265" spans="2:38" hidden="1" x14ac:dyDescent="0.4">
      <c r="B265" s="37" t="s">
        <v>32</v>
      </c>
      <c r="C265" s="41" t="e">
        <f>IF(AND(DAY(C250)&gt;=8,DAY(C250)&lt;=14,C251="日",OR(C256="休",C256="雨")),1,0)</f>
        <v>#VALUE!</v>
      </c>
      <c r="D265" s="41" t="e">
        <f t="shared" ref="D265:AG265" si="155">IF(AND(DAY(D250)&gt;=8,DAY(D250)&lt;=14,D251="日",OR(D256="休",D256="雨")),1,0)</f>
        <v>#VALUE!</v>
      </c>
      <c r="E265" s="41" t="e">
        <f t="shared" si="155"/>
        <v>#VALUE!</v>
      </c>
      <c r="F265" s="41" t="e">
        <f t="shared" si="155"/>
        <v>#VALUE!</v>
      </c>
      <c r="G265" s="41" t="e">
        <f t="shared" si="155"/>
        <v>#VALUE!</v>
      </c>
      <c r="H265" s="41" t="e">
        <f t="shared" si="155"/>
        <v>#VALUE!</v>
      </c>
      <c r="I265" s="41" t="e">
        <f t="shared" si="155"/>
        <v>#VALUE!</v>
      </c>
      <c r="J265" s="41" t="e">
        <f t="shared" si="155"/>
        <v>#VALUE!</v>
      </c>
      <c r="K265" s="41" t="e">
        <f t="shared" si="155"/>
        <v>#VALUE!</v>
      </c>
      <c r="L265" s="41" t="e">
        <f t="shared" si="155"/>
        <v>#VALUE!</v>
      </c>
      <c r="M265" s="41" t="e">
        <f t="shared" si="155"/>
        <v>#VALUE!</v>
      </c>
      <c r="N265" s="41" t="e">
        <f t="shared" si="155"/>
        <v>#VALUE!</v>
      </c>
      <c r="O265" s="41" t="e">
        <f t="shared" si="155"/>
        <v>#VALUE!</v>
      </c>
      <c r="P265" s="41" t="e">
        <f t="shared" si="155"/>
        <v>#VALUE!</v>
      </c>
      <c r="Q265" s="41" t="e">
        <f t="shared" si="155"/>
        <v>#VALUE!</v>
      </c>
      <c r="R265" s="41" t="e">
        <f t="shared" si="155"/>
        <v>#VALUE!</v>
      </c>
      <c r="S265" s="41" t="e">
        <f t="shared" si="155"/>
        <v>#VALUE!</v>
      </c>
      <c r="T265" s="41" t="e">
        <f t="shared" si="155"/>
        <v>#VALUE!</v>
      </c>
      <c r="U265" s="41" t="e">
        <f t="shared" si="155"/>
        <v>#VALUE!</v>
      </c>
      <c r="V265" s="41" t="e">
        <f t="shared" si="155"/>
        <v>#VALUE!</v>
      </c>
      <c r="W265" s="41" t="e">
        <f t="shared" si="155"/>
        <v>#VALUE!</v>
      </c>
      <c r="X265" s="41" t="e">
        <f t="shared" si="155"/>
        <v>#VALUE!</v>
      </c>
      <c r="Y265" s="41" t="e">
        <f t="shared" si="155"/>
        <v>#VALUE!</v>
      </c>
      <c r="Z265" s="41" t="e">
        <f t="shared" si="155"/>
        <v>#VALUE!</v>
      </c>
      <c r="AA265" s="41" t="e">
        <f t="shared" si="155"/>
        <v>#VALUE!</v>
      </c>
      <c r="AB265" s="41" t="e">
        <f t="shared" si="155"/>
        <v>#VALUE!</v>
      </c>
      <c r="AC265" s="41" t="e">
        <f t="shared" si="155"/>
        <v>#VALUE!</v>
      </c>
      <c r="AD265" s="41" t="e">
        <f t="shared" si="155"/>
        <v>#VALUE!</v>
      </c>
      <c r="AE265" s="41" t="e">
        <f t="shared" si="155"/>
        <v>#VALUE!</v>
      </c>
      <c r="AF265" s="41" t="e">
        <f t="shared" si="155"/>
        <v>#VALUE!</v>
      </c>
      <c r="AG265" s="41" t="e">
        <f t="shared" si="155"/>
        <v>#VALUE!</v>
      </c>
      <c r="AH265" s="39" t="s">
        <v>26</v>
      </c>
      <c r="AI265" s="40">
        <f t="shared" si="148"/>
        <v>0</v>
      </c>
      <c r="AJ265" s="30"/>
    </row>
    <row r="266" spans="2:38" ht="18" customHeight="1" x14ac:dyDescent="0.4"/>
    <row r="267" spans="2:38" hidden="1" x14ac:dyDescent="0.4">
      <c r="C267" s="2" t="e">
        <f>YEAR(C270)</f>
        <v>#VALUE!</v>
      </c>
      <c r="D267" s="2" t="e">
        <f>MONTH(C270)</f>
        <v>#VALUE!</v>
      </c>
    </row>
    <row r="268" spans="2:38" x14ac:dyDescent="0.4">
      <c r="B268" s="5" t="s">
        <v>13</v>
      </c>
      <c r="C268" s="145" t="e">
        <f>C270</f>
        <v>#VALUE!</v>
      </c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  <c r="Z268" s="109"/>
      <c r="AA268" s="109"/>
      <c r="AB268" s="109"/>
      <c r="AC268" s="109"/>
      <c r="AD268" s="109"/>
      <c r="AE268" s="109"/>
      <c r="AF268" s="109"/>
      <c r="AG268" s="109"/>
      <c r="AH268" s="109"/>
      <c r="AI268" s="110"/>
    </row>
    <row r="269" spans="2:38" hidden="1" x14ac:dyDescent="0.4">
      <c r="B269" s="43"/>
      <c r="C269" s="25" t="e">
        <f>DATE($C267,$D267,1)</f>
        <v>#VALUE!</v>
      </c>
      <c r="D269" s="25" t="e">
        <f t="shared" ref="D269:AG269" si="156">C269+1</f>
        <v>#VALUE!</v>
      </c>
      <c r="E269" s="25" t="e">
        <f t="shared" si="156"/>
        <v>#VALUE!</v>
      </c>
      <c r="F269" s="25" t="e">
        <f t="shared" si="156"/>
        <v>#VALUE!</v>
      </c>
      <c r="G269" s="25" t="e">
        <f t="shared" si="156"/>
        <v>#VALUE!</v>
      </c>
      <c r="H269" s="25" t="e">
        <f t="shared" si="156"/>
        <v>#VALUE!</v>
      </c>
      <c r="I269" s="25" t="e">
        <f t="shared" si="156"/>
        <v>#VALUE!</v>
      </c>
      <c r="J269" s="25" t="e">
        <f t="shared" si="156"/>
        <v>#VALUE!</v>
      </c>
      <c r="K269" s="25" t="e">
        <f t="shared" si="156"/>
        <v>#VALUE!</v>
      </c>
      <c r="L269" s="25" t="e">
        <f t="shared" si="156"/>
        <v>#VALUE!</v>
      </c>
      <c r="M269" s="25" t="e">
        <f t="shared" si="156"/>
        <v>#VALUE!</v>
      </c>
      <c r="N269" s="25" t="e">
        <f t="shared" si="156"/>
        <v>#VALUE!</v>
      </c>
      <c r="O269" s="25" t="e">
        <f t="shared" si="156"/>
        <v>#VALUE!</v>
      </c>
      <c r="P269" s="25" t="e">
        <f t="shared" si="156"/>
        <v>#VALUE!</v>
      </c>
      <c r="Q269" s="25" t="e">
        <f t="shared" si="156"/>
        <v>#VALUE!</v>
      </c>
      <c r="R269" s="25" t="e">
        <f t="shared" si="156"/>
        <v>#VALUE!</v>
      </c>
      <c r="S269" s="25" t="e">
        <f t="shared" si="156"/>
        <v>#VALUE!</v>
      </c>
      <c r="T269" s="25" t="e">
        <f t="shared" si="156"/>
        <v>#VALUE!</v>
      </c>
      <c r="U269" s="25" t="e">
        <f t="shared" si="156"/>
        <v>#VALUE!</v>
      </c>
      <c r="V269" s="25" t="e">
        <f t="shared" si="156"/>
        <v>#VALUE!</v>
      </c>
      <c r="W269" s="25" t="e">
        <f t="shared" si="156"/>
        <v>#VALUE!</v>
      </c>
      <c r="X269" s="25" t="e">
        <f t="shared" si="156"/>
        <v>#VALUE!</v>
      </c>
      <c r="Y269" s="25" t="e">
        <f t="shared" si="156"/>
        <v>#VALUE!</v>
      </c>
      <c r="Z269" s="25" t="e">
        <f t="shared" si="156"/>
        <v>#VALUE!</v>
      </c>
      <c r="AA269" s="25" t="e">
        <f t="shared" si="156"/>
        <v>#VALUE!</v>
      </c>
      <c r="AB269" s="25" t="e">
        <f t="shared" si="156"/>
        <v>#VALUE!</v>
      </c>
      <c r="AC269" s="25" t="e">
        <f t="shared" si="156"/>
        <v>#VALUE!</v>
      </c>
      <c r="AD269" s="25" t="e">
        <f t="shared" si="156"/>
        <v>#VALUE!</v>
      </c>
      <c r="AE269" s="25" t="e">
        <f t="shared" si="156"/>
        <v>#VALUE!</v>
      </c>
      <c r="AF269" s="25" t="e">
        <f t="shared" si="156"/>
        <v>#VALUE!</v>
      </c>
      <c r="AG269" s="25" t="e">
        <f t="shared" si="156"/>
        <v>#VALUE!</v>
      </c>
      <c r="AH269" s="44"/>
      <c r="AI269" s="45"/>
    </row>
    <row r="270" spans="2:38" x14ac:dyDescent="0.4">
      <c r="B270" s="46" t="s">
        <v>14</v>
      </c>
      <c r="C270" s="47" t="e">
        <f>IF(EDATE(C249,1)&gt;$G$5,"",EDATE(C249,1))</f>
        <v>#VALUE!</v>
      </c>
      <c r="D270" s="25" t="e">
        <f t="shared" ref="D270:AG270" si="157">IF(D269&gt;$G$5,"",IF(C270=EOMONTH(DATE($C267,$D267,1),0),"",IF(C270="","",C270+1)))</f>
        <v>#VALUE!</v>
      </c>
      <c r="E270" s="25" t="e">
        <f t="shared" si="157"/>
        <v>#VALUE!</v>
      </c>
      <c r="F270" s="25" t="e">
        <f t="shared" si="157"/>
        <v>#VALUE!</v>
      </c>
      <c r="G270" s="25" t="e">
        <f t="shared" si="157"/>
        <v>#VALUE!</v>
      </c>
      <c r="H270" s="25" t="e">
        <f t="shared" si="157"/>
        <v>#VALUE!</v>
      </c>
      <c r="I270" s="25" t="e">
        <f t="shared" si="157"/>
        <v>#VALUE!</v>
      </c>
      <c r="J270" s="25" t="e">
        <f t="shared" si="157"/>
        <v>#VALUE!</v>
      </c>
      <c r="K270" s="25" t="e">
        <f t="shared" si="157"/>
        <v>#VALUE!</v>
      </c>
      <c r="L270" s="25" t="e">
        <f t="shared" si="157"/>
        <v>#VALUE!</v>
      </c>
      <c r="M270" s="25" t="e">
        <f t="shared" si="157"/>
        <v>#VALUE!</v>
      </c>
      <c r="N270" s="25" t="e">
        <f t="shared" si="157"/>
        <v>#VALUE!</v>
      </c>
      <c r="O270" s="25" t="e">
        <f t="shared" si="157"/>
        <v>#VALUE!</v>
      </c>
      <c r="P270" s="25" t="e">
        <f t="shared" si="157"/>
        <v>#VALUE!</v>
      </c>
      <c r="Q270" s="25" t="e">
        <f t="shared" si="157"/>
        <v>#VALUE!</v>
      </c>
      <c r="R270" s="25" t="e">
        <f t="shared" si="157"/>
        <v>#VALUE!</v>
      </c>
      <c r="S270" s="25" t="e">
        <f t="shared" si="157"/>
        <v>#VALUE!</v>
      </c>
      <c r="T270" s="25" t="e">
        <f t="shared" si="157"/>
        <v>#VALUE!</v>
      </c>
      <c r="U270" s="25" t="e">
        <f t="shared" si="157"/>
        <v>#VALUE!</v>
      </c>
      <c r="V270" s="25" t="e">
        <f t="shared" si="157"/>
        <v>#VALUE!</v>
      </c>
      <c r="W270" s="25" t="e">
        <f t="shared" si="157"/>
        <v>#VALUE!</v>
      </c>
      <c r="X270" s="25" t="e">
        <f t="shared" si="157"/>
        <v>#VALUE!</v>
      </c>
      <c r="Y270" s="25" t="e">
        <f t="shared" si="157"/>
        <v>#VALUE!</v>
      </c>
      <c r="Z270" s="25" t="e">
        <f t="shared" si="157"/>
        <v>#VALUE!</v>
      </c>
      <c r="AA270" s="25" t="e">
        <f t="shared" si="157"/>
        <v>#VALUE!</v>
      </c>
      <c r="AB270" s="25" t="e">
        <f t="shared" si="157"/>
        <v>#VALUE!</v>
      </c>
      <c r="AC270" s="25" t="e">
        <f t="shared" si="157"/>
        <v>#VALUE!</v>
      </c>
      <c r="AD270" s="25" t="e">
        <f t="shared" si="157"/>
        <v>#VALUE!</v>
      </c>
      <c r="AE270" s="25" t="e">
        <f t="shared" si="157"/>
        <v>#VALUE!</v>
      </c>
      <c r="AF270" s="25" t="e">
        <f t="shared" si="157"/>
        <v>#VALUE!</v>
      </c>
      <c r="AG270" s="25" t="e">
        <f t="shared" si="157"/>
        <v>#VALUE!</v>
      </c>
      <c r="AH270" s="26" t="s">
        <v>15</v>
      </c>
      <c r="AI270" s="27">
        <f>+COUNTIFS(C271:AG271,"土",C272:AG272,"")+COUNTIFS(C271:AG271,"日",C272:AG272,"")</f>
        <v>0</v>
      </c>
    </row>
    <row r="271" spans="2:38" x14ac:dyDescent="0.4">
      <c r="B271" s="19" t="s">
        <v>16</v>
      </c>
      <c r="C271" s="7" t="str">
        <f>IFERROR(TEXT(WEEKDAY(+C270),"aaa"),"")</f>
        <v/>
      </c>
      <c r="D271" s="7" t="str">
        <f t="shared" ref="D271:AG271" si="158">IFERROR(TEXT(WEEKDAY(+D270),"aaa"),"")</f>
        <v/>
      </c>
      <c r="E271" s="7" t="str">
        <f t="shared" si="158"/>
        <v/>
      </c>
      <c r="F271" s="7" t="str">
        <f t="shared" si="158"/>
        <v/>
      </c>
      <c r="G271" s="7" t="str">
        <f t="shared" si="158"/>
        <v/>
      </c>
      <c r="H271" s="7" t="str">
        <f t="shared" si="158"/>
        <v/>
      </c>
      <c r="I271" s="7" t="str">
        <f t="shared" si="158"/>
        <v/>
      </c>
      <c r="J271" s="7" t="str">
        <f t="shared" si="158"/>
        <v/>
      </c>
      <c r="K271" s="7" t="str">
        <f t="shared" si="158"/>
        <v/>
      </c>
      <c r="L271" s="7" t="str">
        <f t="shared" si="158"/>
        <v/>
      </c>
      <c r="M271" s="7" t="str">
        <f t="shared" si="158"/>
        <v/>
      </c>
      <c r="N271" s="7" t="str">
        <f t="shared" si="158"/>
        <v/>
      </c>
      <c r="O271" s="7" t="str">
        <f t="shared" si="158"/>
        <v/>
      </c>
      <c r="P271" s="7" t="str">
        <f t="shared" si="158"/>
        <v/>
      </c>
      <c r="Q271" s="7" t="str">
        <f t="shared" si="158"/>
        <v/>
      </c>
      <c r="R271" s="7" t="str">
        <f t="shared" si="158"/>
        <v/>
      </c>
      <c r="S271" s="7" t="str">
        <f t="shared" si="158"/>
        <v/>
      </c>
      <c r="T271" s="7" t="str">
        <f t="shared" si="158"/>
        <v/>
      </c>
      <c r="U271" s="7" t="str">
        <f t="shared" si="158"/>
        <v/>
      </c>
      <c r="V271" s="7" t="str">
        <f t="shared" si="158"/>
        <v/>
      </c>
      <c r="W271" s="7" t="str">
        <f t="shared" si="158"/>
        <v/>
      </c>
      <c r="X271" s="7" t="str">
        <f t="shared" si="158"/>
        <v/>
      </c>
      <c r="Y271" s="7" t="str">
        <f t="shared" si="158"/>
        <v/>
      </c>
      <c r="Z271" s="7" t="str">
        <f t="shared" si="158"/>
        <v/>
      </c>
      <c r="AA271" s="7" t="str">
        <f t="shared" si="158"/>
        <v/>
      </c>
      <c r="AB271" s="7" t="str">
        <f t="shared" si="158"/>
        <v/>
      </c>
      <c r="AC271" s="7" t="str">
        <f t="shared" si="158"/>
        <v/>
      </c>
      <c r="AD271" s="7" t="str">
        <f t="shared" si="158"/>
        <v/>
      </c>
      <c r="AE271" s="7" t="str">
        <f t="shared" si="158"/>
        <v/>
      </c>
      <c r="AF271" s="7" t="str">
        <f t="shared" si="158"/>
        <v/>
      </c>
      <c r="AG271" s="7" t="str">
        <f t="shared" si="158"/>
        <v/>
      </c>
      <c r="AH271" s="26" t="s">
        <v>17</v>
      </c>
      <c r="AI271" s="27">
        <f>+COUNTIF(C272:AG272,"夏休")+COUNTIF(C272:AG272,"冬休")+COUNTIF(C272:AG272,"中止")</f>
        <v>0</v>
      </c>
    </row>
    <row r="272" spans="2:38" ht="13.5" customHeight="1" x14ac:dyDescent="0.4">
      <c r="B272" s="111" t="s">
        <v>18</v>
      </c>
      <c r="C272" s="113"/>
      <c r="D272" s="108"/>
      <c r="E272" s="108"/>
      <c r="F272" s="108"/>
      <c r="G272" s="108"/>
      <c r="H272" s="108"/>
      <c r="I272" s="108"/>
      <c r="J272" s="108"/>
      <c r="K272" s="108"/>
      <c r="L272" s="108"/>
      <c r="M272" s="108"/>
      <c r="N272" s="108"/>
      <c r="O272" s="108"/>
      <c r="P272" s="108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36"/>
      <c r="AH272" s="28" t="s">
        <v>0</v>
      </c>
      <c r="AI272" s="29">
        <f>COUNT(C270:AG270)-AI271</f>
        <v>0</v>
      </c>
    </row>
    <row r="273" spans="2:38" ht="13.5" customHeight="1" x14ac:dyDescent="0.4">
      <c r="B273" s="112"/>
      <c r="C273" s="113"/>
      <c r="D273" s="108"/>
      <c r="E273" s="108"/>
      <c r="F273" s="108"/>
      <c r="G273" s="108"/>
      <c r="H273" s="108"/>
      <c r="I273" s="108"/>
      <c r="J273" s="108"/>
      <c r="K273" s="108"/>
      <c r="L273" s="108"/>
      <c r="M273" s="108"/>
      <c r="N273" s="108"/>
      <c r="O273" s="108"/>
      <c r="P273" s="108"/>
      <c r="Q273" s="108"/>
      <c r="R273" s="108"/>
      <c r="S273" s="108"/>
      <c r="T273" s="108"/>
      <c r="U273" s="108"/>
      <c r="V273" s="108"/>
      <c r="W273" s="108"/>
      <c r="X273" s="108"/>
      <c r="Y273" s="108"/>
      <c r="Z273" s="108"/>
      <c r="AA273" s="108"/>
      <c r="AB273" s="108"/>
      <c r="AC273" s="108"/>
      <c r="AD273" s="108"/>
      <c r="AE273" s="108"/>
      <c r="AF273" s="108"/>
      <c r="AG273" s="136"/>
      <c r="AH273" s="28" t="s">
        <v>19</v>
      </c>
      <c r="AI273" s="29">
        <f>+COUNTIF(C274:AG275,"休")</f>
        <v>0</v>
      </c>
      <c r="AJ273" s="30" t="e">
        <f>IF(AI274&gt;0.285,"",IF(AI273&lt;AI270,"←計画日数が足りません",""))</f>
        <v>#DIV/0!</v>
      </c>
    </row>
    <row r="274" spans="2:38" ht="13.5" customHeight="1" x14ac:dyDescent="0.4">
      <c r="B274" s="137" t="s">
        <v>5</v>
      </c>
      <c r="C274" s="138"/>
      <c r="D274" s="135"/>
      <c r="E274" s="135"/>
      <c r="F274" s="135"/>
      <c r="G274" s="135"/>
      <c r="H274" s="135"/>
      <c r="I274" s="135"/>
      <c r="J274" s="135"/>
      <c r="K274" s="135"/>
      <c r="L274" s="135"/>
      <c r="M274" s="135"/>
      <c r="N274" s="135"/>
      <c r="O274" s="135"/>
      <c r="P274" s="135"/>
      <c r="Q274" s="135"/>
      <c r="R274" s="135"/>
      <c r="S274" s="135"/>
      <c r="T274" s="135"/>
      <c r="U274" s="135"/>
      <c r="V274" s="135"/>
      <c r="W274" s="135"/>
      <c r="X274" s="135"/>
      <c r="Y274" s="135"/>
      <c r="Z274" s="135"/>
      <c r="AA274" s="135"/>
      <c r="AB274" s="135"/>
      <c r="AC274" s="135"/>
      <c r="AD274" s="135"/>
      <c r="AE274" s="135"/>
      <c r="AF274" s="135"/>
      <c r="AG274" s="153"/>
      <c r="AH274" s="28" t="s">
        <v>20</v>
      </c>
      <c r="AI274" s="31" t="e">
        <f>+AI273/AI272</f>
        <v>#DIV/0!</v>
      </c>
    </row>
    <row r="275" spans="2:38" x14ac:dyDescent="0.4">
      <c r="B275" s="137"/>
      <c r="C275" s="138"/>
      <c r="D275" s="135"/>
      <c r="E275" s="135"/>
      <c r="F275" s="135"/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  <c r="Q275" s="135"/>
      <c r="R275" s="135"/>
      <c r="S275" s="135"/>
      <c r="T275" s="135"/>
      <c r="U275" s="135"/>
      <c r="V275" s="135"/>
      <c r="W275" s="135"/>
      <c r="X275" s="135"/>
      <c r="Y275" s="135"/>
      <c r="Z275" s="135"/>
      <c r="AA275" s="135"/>
      <c r="AB275" s="135"/>
      <c r="AC275" s="135"/>
      <c r="AD275" s="135"/>
      <c r="AE275" s="135"/>
      <c r="AF275" s="135"/>
      <c r="AG275" s="153"/>
      <c r="AH275" s="28" t="s">
        <v>1</v>
      </c>
      <c r="AI275" s="29">
        <f>+COUNTA(C276:AG277)</f>
        <v>0</v>
      </c>
    </row>
    <row r="276" spans="2:38" x14ac:dyDescent="0.4">
      <c r="B276" s="141" t="s">
        <v>8</v>
      </c>
      <c r="C276" s="143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39"/>
      <c r="T276" s="139"/>
      <c r="U276" s="139"/>
      <c r="V276" s="139"/>
      <c r="W276" s="139"/>
      <c r="X276" s="139"/>
      <c r="Y276" s="139"/>
      <c r="Z276" s="139"/>
      <c r="AA276" s="139"/>
      <c r="AB276" s="139"/>
      <c r="AC276" s="139"/>
      <c r="AD276" s="139"/>
      <c r="AE276" s="139"/>
      <c r="AF276" s="139"/>
      <c r="AG276" s="156"/>
      <c r="AH276" s="32" t="s">
        <v>21</v>
      </c>
      <c r="AI276" s="33" t="e">
        <f>+AI275/AI272</f>
        <v>#DIV/0!</v>
      </c>
      <c r="AL276" s="2">
        <f>+COUNTIF(C274:AG275,"休")</f>
        <v>0</v>
      </c>
    </row>
    <row r="277" spans="2:38" x14ac:dyDescent="0.4">
      <c r="B277" s="142"/>
      <c r="C277" s="144"/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140"/>
      <c r="Q277" s="140"/>
      <c r="R277" s="140"/>
      <c r="S277" s="140"/>
      <c r="T277" s="140"/>
      <c r="U277" s="140"/>
      <c r="V277" s="140"/>
      <c r="W277" s="140"/>
      <c r="X277" s="140"/>
      <c r="Y277" s="140"/>
      <c r="Z277" s="140"/>
      <c r="AA277" s="140"/>
      <c r="AB277" s="140"/>
      <c r="AC277" s="140"/>
      <c r="AD277" s="140"/>
      <c r="AE277" s="140"/>
      <c r="AF277" s="140"/>
      <c r="AG277" s="157"/>
      <c r="AH277" s="34" t="s">
        <v>22</v>
      </c>
      <c r="AI277" s="35" t="str">
        <f>IF(7&gt;AI272,"対象外",IF(OR(AI276&gt;=0.285,AI275&gt;=AI270),"OK","NG"))</f>
        <v>対象外</v>
      </c>
      <c r="AJ277" s="30" t="str">
        <f>IF(AI277="対象外","←７日間に満たない期間は達成判定の対象外",IF(AI277="NG","←月単位未達成","←月単位達成"))</f>
        <v>←７日間に満たない期間は達成判定の対象外</v>
      </c>
      <c r="AL277" s="36" t="str">
        <f>IF(7&gt;AI272,"対象外",IF(AL276&gt;=AI270,"OK","NG"))</f>
        <v>対象外</v>
      </c>
    </row>
    <row r="278" spans="2:38" hidden="1" x14ac:dyDescent="0.4">
      <c r="B278" s="37" t="s">
        <v>23</v>
      </c>
      <c r="C278" s="38" t="e">
        <f t="shared" ref="C278:AG278" si="159">IF(AND(DAY(C270)&gt;=22,DAY(C270)&lt;=28,C271="土"),1,0)</f>
        <v>#VALUE!</v>
      </c>
      <c r="D278" s="38" t="e">
        <f t="shared" si="159"/>
        <v>#VALUE!</v>
      </c>
      <c r="E278" s="38" t="e">
        <f t="shared" si="159"/>
        <v>#VALUE!</v>
      </c>
      <c r="F278" s="38" t="e">
        <f t="shared" si="159"/>
        <v>#VALUE!</v>
      </c>
      <c r="G278" s="38" t="e">
        <f t="shared" si="159"/>
        <v>#VALUE!</v>
      </c>
      <c r="H278" s="38" t="e">
        <f t="shared" si="159"/>
        <v>#VALUE!</v>
      </c>
      <c r="I278" s="38" t="e">
        <f t="shared" si="159"/>
        <v>#VALUE!</v>
      </c>
      <c r="J278" s="38" t="e">
        <f t="shared" si="159"/>
        <v>#VALUE!</v>
      </c>
      <c r="K278" s="38" t="e">
        <f t="shared" si="159"/>
        <v>#VALUE!</v>
      </c>
      <c r="L278" s="38" t="e">
        <f t="shared" si="159"/>
        <v>#VALUE!</v>
      </c>
      <c r="M278" s="38" t="e">
        <f t="shared" si="159"/>
        <v>#VALUE!</v>
      </c>
      <c r="N278" s="38" t="e">
        <f t="shared" si="159"/>
        <v>#VALUE!</v>
      </c>
      <c r="O278" s="38" t="e">
        <f t="shared" si="159"/>
        <v>#VALUE!</v>
      </c>
      <c r="P278" s="38" t="e">
        <f t="shared" si="159"/>
        <v>#VALUE!</v>
      </c>
      <c r="Q278" s="38" t="e">
        <f t="shared" si="159"/>
        <v>#VALUE!</v>
      </c>
      <c r="R278" s="38" t="e">
        <f t="shared" si="159"/>
        <v>#VALUE!</v>
      </c>
      <c r="S278" s="38" t="e">
        <f t="shared" si="159"/>
        <v>#VALUE!</v>
      </c>
      <c r="T278" s="38" t="e">
        <f t="shared" si="159"/>
        <v>#VALUE!</v>
      </c>
      <c r="U278" s="38" t="e">
        <f t="shared" si="159"/>
        <v>#VALUE!</v>
      </c>
      <c r="V278" s="38" t="e">
        <f t="shared" si="159"/>
        <v>#VALUE!</v>
      </c>
      <c r="W278" s="38" t="e">
        <f t="shared" si="159"/>
        <v>#VALUE!</v>
      </c>
      <c r="X278" s="38" t="e">
        <f t="shared" si="159"/>
        <v>#VALUE!</v>
      </c>
      <c r="Y278" s="38" t="e">
        <f t="shared" si="159"/>
        <v>#VALUE!</v>
      </c>
      <c r="Z278" s="38" t="e">
        <f t="shared" si="159"/>
        <v>#VALUE!</v>
      </c>
      <c r="AA278" s="38" t="e">
        <f t="shared" si="159"/>
        <v>#VALUE!</v>
      </c>
      <c r="AB278" s="38" t="e">
        <f t="shared" si="159"/>
        <v>#VALUE!</v>
      </c>
      <c r="AC278" s="38" t="e">
        <f t="shared" si="159"/>
        <v>#VALUE!</v>
      </c>
      <c r="AD278" s="38" t="e">
        <f t="shared" si="159"/>
        <v>#VALUE!</v>
      </c>
      <c r="AE278" s="38" t="e">
        <f t="shared" si="159"/>
        <v>#VALUE!</v>
      </c>
      <c r="AF278" s="38" t="e">
        <f t="shared" si="159"/>
        <v>#VALUE!</v>
      </c>
      <c r="AG278" s="38" t="e">
        <f t="shared" si="159"/>
        <v>#VALUE!</v>
      </c>
      <c r="AH278" s="39" t="s">
        <v>24</v>
      </c>
      <c r="AI278" s="40">
        <f t="shared" ref="AI278:AI285" si="160">_xlfn.AGGREGATE(9,6,C278:AG278)</f>
        <v>0</v>
      </c>
      <c r="AJ278" s="30"/>
    </row>
    <row r="279" spans="2:38" hidden="1" x14ac:dyDescent="0.4">
      <c r="B279" s="37" t="s">
        <v>25</v>
      </c>
      <c r="C279" s="41" t="e">
        <f t="shared" ref="C279:AG279" si="161">IF(AND(DAY(C270)&gt;=22,DAY(C270)&lt;=28,C271="土",OR(C276="休",C276="雨")),1,0)</f>
        <v>#VALUE!</v>
      </c>
      <c r="D279" s="41" t="e">
        <f t="shared" si="161"/>
        <v>#VALUE!</v>
      </c>
      <c r="E279" s="41" t="e">
        <f t="shared" si="161"/>
        <v>#VALUE!</v>
      </c>
      <c r="F279" s="41" t="e">
        <f t="shared" si="161"/>
        <v>#VALUE!</v>
      </c>
      <c r="G279" s="41" t="e">
        <f t="shared" si="161"/>
        <v>#VALUE!</v>
      </c>
      <c r="H279" s="41" t="e">
        <f t="shared" si="161"/>
        <v>#VALUE!</v>
      </c>
      <c r="I279" s="41" t="e">
        <f t="shared" si="161"/>
        <v>#VALUE!</v>
      </c>
      <c r="J279" s="41" t="e">
        <f t="shared" si="161"/>
        <v>#VALUE!</v>
      </c>
      <c r="K279" s="41" t="e">
        <f t="shared" si="161"/>
        <v>#VALUE!</v>
      </c>
      <c r="L279" s="41" t="e">
        <f t="shared" si="161"/>
        <v>#VALUE!</v>
      </c>
      <c r="M279" s="41" t="e">
        <f t="shared" si="161"/>
        <v>#VALUE!</v>
      </c>
      <c r="N279" s="41" t="e">
        <f t="shared" si="161"/>
        <v>#VALUE!</v>
      </c>
      <c r="O279" s="41" t="e">
        <f t="shared" si="161"/>
        <v>#VALUE!</v>
      </c>
      <c r="P279" s="41" t="e">
        <f t="shared" si="161"/>
        <v>#VALUE!</v>
      </c>
      <c r="Q279" s="41" t="e">
        <f t="shared" si="161"/>
        <v>#VALUE!</v>
      </c>
      <c r="R279" s="41" t="e">
        <f t="shared" si="161"/>
        <v>#VALUE!</v>
      </c>
      <c r="S279" s="41" t="e">
        <f t="shared" si="161"/>
        <v>#VALUE!</v>
      </c>
      <c r="T279" s="41" t="e">
        <f t="shared" si="161"/>
        <v>#VALUE!</v>
      </c>
      <c r="U279" s="41" t="e">
        <f t="shared" si="161"/>
        <v>#VALUE!</v>
      </c>
      <c r="V279" s="41" t="e">
        <f t="shared" si="161"/>
        <v>#VALUE!</v>
      </c>
      <c r="W279" s="41" t="e">
        <f t="shared" si="161"/>
        <v>#VALUE!</v>
      </c>
      <c r="X279" s="41" t="e">
        <f t="shared" si="161"/>
        <v>#VALUE!</v>
      </c>
      <c r="Y279" s="41" t="e">
        <f t="shared" si="161"/>
        <v>#VALUE!</v>
      </c>
      <c r="Z279" s="41" t="e">
        <f t="shared" si="161"/>
        <v>#VALUE!</v>
      </c>
      <c r="AA279" s="41" t="e">
        <f t="shared" si="161"/>
        <v>#VALUE!</v>
      </c>
      <c r="AB279" s="41" t="e">
        <f t="shared" si="161"/>
        <v>#VALUE!</v>
      </c>
      <c r="AC279" s="41" t="e">
        <f t="shared" si="161"/>
        <v>#VALUE!</v>
      </c>
      <c r="AD279" s="41" t="e">
        <f t="shared" si="161"/>
        <v>#VALUE!</v>
      </c>
      <c r="AE279" s="41" t="e">
        <f t="shared" si="161"/>
        <v>#VALUE!</v>
      </c>
      <c r="AF279" s="41" t="e">
        <f t="shared" si="161"/>
        <v>#VALUE!</v>
      </c>
      <c r="AG279" s="41" t="e">
        <f t="shared" si="161"/>
        <v>#VALUE!</v>
      </c>
      <c r="AH279" s="39" t="s">
        <v>26</v>
      </c>
      <c r="AI279" s="40">
        <f t="shared" si="160"/>
        <v>0</v>
      </c>
      <c r="AJ279" s="30"/>
    </row>
    <row r="280" spans="2:38" hidden="1" x14ac:dyDescent="0.4">
      <c r="B280" s="37" t="s">
        <v>27</v>
      </c>
      <c r="C280" s="38" t="e">
        <f>IF(AND(DAY(C270)&gt;=8,DAY(C270)&lt;=14,C271="土"),1,0)</f>
        <v>#VALUE!</v>
      </c>
      <c r="D280" s="38" t="e">
        <f>IF(AND(DAY(D270)&gt;=8,DAY(D270)&lt;=14,D271="土"),1,0)</f>
        <v>#VALUE!</v>
      </c>
      <c r="E280" s="38" t="e">
        <f t="shared" ref="E280:AG280" si="162">IF(AND(DAY(E270)&gt;=8,DAY(E270)&lt;=14,E271="土"),1,0)</f>
        <v>#VALUE!</v>
      </c>
      <c r="F280" s="38" t="e">
        <f t="shared" si="162"/>
        <v>#VALUE!</v>
      </c>
      <c r="G280" s="38" t="e">
        <f t="shared" si="162"/>
        <v>#VALUE!</v>
      </c>
      <c r="H280" s="38" t="e">
        <f t="shared" si="162"/>
        <v>#VALUE!</v>
      </c>
      <c r="I280" s="38" t="e">
        <f t="shared" si="162"/>
        <v>#VALUE!</v>
      </c>
      <c r="J280" s="38" t="e">
        <f t="shared" si="162"/>
        <v>#VALUE!</v>
      </c>
      <c r="K280" s="38" t="e">
        <f t="shared" si="162"/>
        <v>#VALUE!</v>
      </c>
      <c r="L280" s="38" t="e">
        <f t="shared" si="162"/>
        <v>#VALUE!</v>
      </c>
      <c r="M280" s="38" t="e">
        <f t="shared" si="162"/>
        <v>#VALUE!</v>
      </c>
      <c r="N280" s="38" t="e">
        <f t="shared" si="162"/>
        <v>#VALUE!</v>
      </c>
      <c r="O280" s="38" t="e">
        <f t="shared" si="162"/>
        <v>#VALUE!</v>
      </c>
      <c r="P280" s="38" t="e">
        <f t="shared" si="162"/>
        <v>#VALUE!</v>
      </c>
      <c r="Q280" s="38" t="e">
        <f t="shared" si="162"/>
        <v>#VALUE!</v>
      </c>
      <c r="R280" s="38" t="e">
        <f t="shared" si="162"/>
        <v>#VALUE!</v>
      </c>
      <c r="S280" s="38" t="e">
        <f t="shared" si="162"/>
        <v>#VALUE!</v>
      </c>
      <c r="T280" s="38" t="e">
        <f t="shared" si="162"/>
        <v>#VALUE!</v>
      </c>
      <c r="U280" s="38" t="e">
        <f t="shared" si="162"/>
        <v>#VALUE!</v>
      </c>
      <c r="V280" s="38" t="e">
        <f t="shared" si="162"/>
        <v>#VALUE!</v>
      </c>
      <c r="W280" s="38" t="e">
        <f t="shared" si="162"/>
        <v>#VALUE!</v>
      </c>
      <c r="X280" s="38" t="e">
        <f t="shared" si="162"/>
        <v>#VALUE!</v>
      </c>
      <c r="Y280" s="38" t="e">
        <f t="shared" si="162"/>
        <v>#VALUE!</v>
      </c>
      <c r="Z280" s="38" t="e">
        <f t="shared" si="162"/>
        <v>#VALUE!</v>
      </c>
      <c r="AA280" s="38" t="e">
        <f t="shared" si="162"/>
        <v>#VALUE!</v>
      </c>
      <c r="AB280" s="38" t="e">
        <f t="shared" si="162"/>
        <v>#VALUE!</v>
      </c>
      <c r="AC280" s="38" t="e">
        <f t="shared" si="162"/>
        <v>#VALUE!</v>
      </c>
      <c r="AD280" s="38" t="e">
        <f t="shared" si="162"/>
        <v>#VALUE!</v>
      </c>
      <c r="AE280" s="38" t="e">
        <f t="shared" si="162"/>
        <v>#VALUE!</v>
      </c>
      <c r="AF280" s="38" t="e">
        <f t="shared" si="162"/>
        <v>#VALUE!</v>
      </c>
      <c r="AG280" s="38" t="e">
        <f t="shared" si="162"/>
        <v>#VALUE!</v>
      </c>
      <c r="AH280" s="39" t="s">
        <v>24</v>
      </c>
      <c r="AI280" s="40">
        <f t="shared" si="160"/>
        <v>0</v>
      </c>
      <c r="AJ280" s="30"/>
    </row>
    <row r="281" spans="2:38" hidden="1" x14ac:dyDescent="0.4">
      <c r="B281" s="37" t="s">
        <v>28</v>
      </c>
      <c r="C281" s="41" t="e">
        <f>IF(AND(DAY(C270)&gt;=8,DAY(C270)&lt;=14,C271="土",OR(C276="休",C276="雨")),1,0)</f>
        <v>#VALUE!</v>
      </c>
      <c r="D281" s="41" t="e">
        <f>IF(AND(DAY(D270)&gt;=8,DAY(D270)&lt;=14,D271="土",OR(D276="休",D276="雨")),1,0)</f>
        <v>#VALUE!</v>
      </c>
      <c r="E281" s="41" t="e">
        <f t="shared" ref="E281:AG281" si="163">IF(AND(DAY(E270)&gt;=8,DAY(E270)&lt;=14,E271="土",OR(E276="休",E276="雨")),1,0)</f>
        <v>#VALUE!</v>
      </c>
      <c r="F281" s="41" t="e">
        <f t="shared" si="163"/>
        <v>#VALUE!</v>
      </c>
      <c r="G281" s="41" t="e">
        <f t="shared" si="163"/>
        <v>#VALUE!</v>
      </c>
      <c r="H281" s="41" t="e">
        <f t="shared" si="163"/>
        <v>#VALUE!</v>
      </c>
      <c r="I281" s="41" t="e">
        <f t="shared" si="163"/>
        <v>#VALUE!</v>
      </c>
      <c r="J281" s="41" t="e">
        <f t="shared" si="163"/>
        <v>#VALUE!</v>
      </c>
      <c r="K281" s="41" t="e">
        <f t="shared" si="163"/>
        <v>#VALUE!</v>
      </c>
      <c r="L281" s="41" t="e">
        <f t="shared" si="163"/>
        <v>#VALUE!</v>
      </c>
      <c r="M281" s="41" t="e">
        <f t="shared" si="163"/>
        <v>#VALUE!</v>
      </c>
      <c r="N281" s="41" t="e">
        <f t="shared" si="163"/>
        <v>#VALUE!</v>
      </c>
      <c r="O281" s="41" t="e">
        <f t="shared" si="163"/>
        <v>#VALUE!</v>
      </c>
      <c r="P281" s="41" t="e">
        <f t="shared" si="163"/>
        <v>#VALUE!</v>
      </c>
      <c r="Q281" s="41" t="e">
        <f t="shared" si="163"/>
        <v>#VALUE!</v>
      </c>
      <c r="R281" s="41" t="e">
        <f t="shared" si="163"/>
        <v>#VALUE!</v>
      </c>
      <c r="S281" s="41" t="e">
        <f t="shared" si="163"/>
        <v>#VALUE!</v>
      </c>
      <c r="T281" s="41" t="e">
        <f t="shared" si="163"/>
        <v>#VALUE!</v>
      </c>
      <c r="U281" s="41" t="e">
        <f t="shared" si="163"/>
        <v>#VALUE!</v>
      </c>
      <c r="V281" s="41" t="e">
        <f t="shared" si="163"/>
        <v>#VALUE!</v>
      </c>
      <c r="W281" s="41" t="e">
        <f t="shared" si="163"/>
        <v>#VALUE!</v>
      </c>
      <c r="X281" s="41" t="e">
        <f t="shared" si="163"/>
        <v>#VALUE!</v>
      </c>
      <c r="Y281" s="41" t="e">
        <f t="shared" si="163"/>
        <v>#VALUE!</v>
      </c>
      <c r="Z281" s="41" t="e">
        <f t="shared" si="163"/>
        <v>#VALUE!</v>
      </c>
      <c r="AA281" s="41" t="e">
        <f t="shared" si="163"/>
        <v>#VALUE!</v>
      </c>
      <c r="AB281" s="41" t="e">
        <f t="shared" si="163"/>
        <v>#VALUE!</v>
      </c>
      <c r="AC281" s="41" t="e">
        <f t="shared" si="163"/>
        <v>#VALUE!</v>
      </c>
      <c r="AD281" s="41" t="e">
        <f t="shared" si="163"/>
        <v>#VALUE!</v>
      </c>
      <c r="AE281" s="41" t="e">
        <f t="shared" si="163"/>
        <v>#VALUE!</v>
      </c>
      <c r="AF281" s="41" t="e">
        <f t="shared" si="163"/>
        <v>#VALUE!</v>
      </c>
      <c r="AG281" s="41" t="e">
        <f t="shared" si="163"/>
        <v>#VALUE!</v>
      </c>
      <c r="AH281" s="39" t="s">
        <v>26</v>
      </c>
      <c r="AI281" s="40">
        <f t="shared" si="160"/>
        <v>0</v>
      </c>
      <c r="AJ281" s="30"/>
    </row>
    <row r="282" spans="2:38" hidden="1" x14ac:dyDescent="0.4">
      <c r="B282" s="37" t="s">
        <v>29</v>
      </c>
      <c r="C282" s="38" t="e">
        <f>IF(AND(DAY(C270)&gt;=22,DAY(C270)&lt;=28,C271="日"),1,0)</f>
        <v>#VALUE!</v>
      </c>
      <c r="D282" s="38" t="e">
        <f t="shared" ref="D282:AG282" si="164">IF(AND(DAY(D270)&gt;=22,DAY(D270)&lt;=28,D271="日"),1,0)</f>
        <v>#VALUE!</v>
      </c>
      <c r="E282" s="38" t="e">
        <f t="shared" si="164"/>
        <v>#VALUE!</v>
      </c>
      <c r="F282" s="38" t="e">
        <f t="shared" si="164"/>
        <v>#VALUE!</v>
      </c>
      <c r="G282" s="38" t="e">
        <f t="shared" si="164"/>
        <v>#VALUE!</v>
      </c>
      <c r="H282" s="38" t="e">
        <f t="shared" si="164"/>
        <v>#VALUE!</v>
      </c>
      <c r="I282" s="38" t="e">
        <f t="shared" si="164"/>
        <v>#VALUE!</v>
      </c>
      <c r="J282" s="38" t="e">
        <f t="shared" si="164"/>
        <v>#VALUE!</v>
      </c>
      <c r="K282" s="38" t="e">
        <f t="shared" si="164"/>
        <v>#VALUE!</v>
      </c>
      <c r="L282" s="38" t="e">
        <f t="shared" si="164"/>
        <v>#VALUE!</v>
      </c>
      <c r="M282" s="38" t="e">
        <f t="shared" si="164"/>
        <v>#VALUE!</v>
      </c>
      <c r="N282" s="38" t="e">
        <f t="shared" si="164"/>
        <v>#VALUE!</v>
      </c>
      <c r="O282" s="38" t="e">
        <f t="shared" si="164"/>
        <v>#VALUE!</v>
      </c>
      <c r="P282" s="38" t="e">
        <f t="shared" si="164"/>
        <v>#VALUE!</v>
      </c>
      <c r="Q282" s="38" t="e">
        <f t="shared" si="164"/>
        <v>#VALUE!</v>
      </c>
      <c r="R282" s="38" t="e">
        <f t="shared" si="164"/>
        <v>#VALUE!</v>
      </c>
      <c r="S282" s="38" t="e">
        <f t="shared" si="164"/>
        <v>#VALUE!</v>
      </c>
      <c r="T282" s="38" t="e">
        <f t="shared" si="164"/>
        <v>#VALUE!</v>
      </c>
      <c r="U282" s="38" t="e">
        <f t="shared" si="164"/>
        <v>#VALUE!</v>
      </c>
      <c r="V282" s="38" t="e">
        <f t="shared" si="164"/>
        <v>#VALUE!</v>
      </c>
      <c r="W282" s="38" t="e">
        <f t="shared" si="164"/>
        <v>#VALUE!</v>
      </c>
      <c r="X282" s="38" t="e">
        <f t="shared" si="164"/>
        <v>#VALUE!</v>
      </c>
      <c r="Y282" s="38" t="e">
        <f t="shared" si="164"/>
        <v>#VALUE!</v>
      </c>
      <c r="Z282" s="38" t="e">
        <f t="shared" si="164"/>
        <v>#VALUE!</v>
      </c>
      <c r="AA282" s="38" t="e">
        <f t="shared" si="164"/>
        <v>#VALUE!</v>
      </c>
      <c r="AB282" s="38" t="e">
        <f t="shared" si="164"/>
        <v>#VALUE!</v>
      </c>
      <c r="AC282" s="38" t="e">
        <f t="shared" si="164"/>
        <v>#VALUE!</v>
      </c>
      <c r="AD282" s="38" t="e">
        <f t="shared" si="164"/>
        <v>#VALUE!</v>
      </c>
      <c r="AE282" s="38" t="e">
        <f t="shared" si="164"/>
        <v>#VALUE!</v>
      </c>
      <c r="AF282" s="38" t="e">
        <f t="shared" si="164"/>
        <v>#VALUE!</v>
      </c>
      <c r="AG282" s="38" t="e">
        <f t="shared" si="164"/>
        <v>#VALUE!</v>
      </c>
      <c r="AH282" s="39" t="s">
        <v>24</v>
      </c>
      <c r="AI282" s="40">
        <f t="shared" si="160"/>
        <v>0</v>
      </c>
      <c r="AJ282" s="30"/>
    </row>
    <row r="283" spans="2:38" hidden="1" x14ac:dyDescent="0.4">
      <c r="B283" s="37" t="s">
        <v>30</v>
      </c>
      <c r="C283" s="41" t="e">
        <f>IF(AND(DAY(C270)&gt;=22,DAY(C270)&lt;=28,C271="日",OR(C276="休",C276="雨")),1,0)</f>
        <v>#VALUE!</v>
      </c>
      <c r="D283" s="41" t="e">
        <f t="shared" ref="D283:AG283" si="165">IF(AND(DAY(D270)&gt;=22,DAY(D270)&lt;=28,D271="日",OR(D276="休",D276="雨")),1,0)</f>
        <v>#VALUE!</v>
      </c>
      <c r="E283" s="41" t="e">
        <f t="shared" si="165"/>
        <v>#VALUE!</v>
      </c>
      <c r="F283" s="41" t="e">
        <f t="shared" si="165"/>
        <v>#VALUE!</v>
      </c>
      <c r="G283" s="41" t="e">
        <f t="shared" si="165"/>
        <v>#VALUE!</v>
      </c>
      <c r="H283" s="41" t="e">
        <f t="shared" si="165"/>
        <v>#VALUE!</v>
      </c>
      <c r="I283" s="41" t="e">
        <f t="shared" si="165"/>
        <v>#VALUE!</v>
      </c>
      <c r="J283" s="41" t="e">
        <f t="shared" si="165"/>
        <v>#VALUE!</v>
      </c>
      <c r="K283" s="41" t="e">
        <f t="shared" si="165"/>
        <v>#VALUE!</v>
      </c>
      <c r="L283" s="41" t="e">
        <f t="shared" si="165"/>
        <v>#VALUE!</v>
      </c>
      <c r="M283" s="41" t="e">
        <f t="shared" si="165"/>
        <v>#VALUE!</v>
      </c>
      <c r="N283" s="41" t="e">
        <f t="shared" si="165"/>
        <v>#VALUE!</v>
      </c>
      <c r="O283" s="41" t="e">
        <f t="shared" si="165"/>
        <v>#VALUE!</v>
      </c>
      <c r="P283" s="41" t="e">
        <f t="shared" si="165"/>
        <v>#VALUE!</v>
      </c>
      <c r="Q283" s="41" t="e">
        <f t="shared" si="165"/>
        <v>#VALUE!</v>
      </c>
      <c r="R283" s="41" t="e">
        <f t="shared" si="165"/>
        <v>#VALUE!</v>
      </c>
      <c r="S283" s="41" t="e">
        <f t="shared" si="165"/>
        <v>#VALUE!</v>
      </c>
      <c r="T283" s="41" t="e">
        <f t="shared" si="165"/>
        <v>#VALUE!</v>
      </c>
      <c r="U283" s="41" t="e">
        <f t="shared" si="165"/>
        <v>#VALUE!</v>
      </c>
      <c r="V283" s="41" t="e">
        <f t="shared" si="165"/>
        <v>#VALUE!</v>
      </c>
      <c r="W283" s="41" t="e">
        <f t="shared" si="165"/>
        <v>#VALUE!</v>
      </c>
      <c r="X283" s="41" t="e">
        <f t="shared" si="165"/>
        <v>#VALUE!</v>
      </c>
      <c r="Y283" s="41" t="e">
        <f t="shared" si="165"/>
        <v>#VALUE!</v>
      </c>
      <c r="Z283" s="41" t="e">
        <f t="shared" si="165"/>
        <v>#VALUE!</v>
      </c>
      <c r="AA283" s="41" t="e">
        <f t="shared" si="165"/>
        <v>#VALUE!</v>
      </c>
      <c r="AB283" s="41" t="e">
        <f t="shared" si="165"/>
        <v>#VALUE!</v>
      </c>
      <c r="AC283" s="41" t="e">
        <f t="shared" si="165"/>
        <v>#VALUE!</v>
      </c>
      <c r="AD283" s="41" t="e">
        <f t="shared" si="165"/>
        <v>#VALUE!</v>
      </c>
      <c r="AE283" s="41" t="e">
        <f t="shared" si="165"/>
        <v>#VALUE!</v>
      </c>
      <c r="AF283" s="41" t="e">
        <f t="shared" si="165"/>
        <v>#VALUE!</v>
      </c>
      <c r="AG283" s="41" t="e">
        <f t="shared" si="165"/>
        <v>#VALUE!</v>
      </c>
      <c r="AH283" s="39" t="s">
        <v>26</v>
      </c>
      <c r="AI283" s="40">
        <f t="shared" si="160"/>
        <v>0</v>
      </c>
      <c r="AJ283" s="30"/>
    </row>
    <row r="284" spans="2:38" hidden="1" x14ac:dyDescent="0.4">
      <c r="B284" s="37" t="s">
        <v>31</v>
      </c>
      <c r="C284" s="38" t="e">
        <f>IF(AND(DAY(C270)&gt;=8,DAY(C270)&lt;=14,C271="日"),1,0)</f>
        <v>#VALUE!</v>
      </c>
      <c r="D284" s="38" t="e">
        <f t="shared" ref="D284:AG284" si="166">IF(AND(DAY(D270)&gt;=8,DAY(D270)&lt;=14,D271="日"),1,0)</f>
        <v>#VALUE!</v>
      </c>
      <c r="E284" s="38" t="e">
        <f t="shared" si="166"/>
        <v>#VALUE!</v>
      </c>
      <c r="F284" s="38" t="e">
        <f t="shared" si="166"/>
        <v>#VALUE!</v>
      </c>
      <c r="G284" s="38" t="e">
        <f t="shared" si="166"/>
        <v>#VALUE!</v>
      </c>
      <c r="H284" s="38" t="e">
        <f t="shared" si="166"/>
        <v>#VALUE!</v>
      </c>
      <c r="I284" s="38" t="e">
        <f t="shared" si="166"/>
        <v>#VALUE!</v>
      </c>
      <c r="J284" s="38" t="e">
        <f t="shared" si="166"/>
        <v>#VALUE!</v>
      </c>
      <c r="K284" s="38" t="e">
        <f t="shared" si="166"/>
        <v>#VALUE!</v>
      </c>
      <c r="L284" s="38" t="e">
        <f t="shared" si="166"/>
        <v>#VALUE!</v>
      </c>
      <c r="M284" s="38" t="e">
        <f t="shared" si="166"/>
        <v>#VALUE!</v>
      </c>
      <c r="N284" s="38" t="e">
        <f t="shared" si="166"/>
        <v>#VALUE!</v>
      </c>
      <c r="O284" s="38" t="e">
        <f t="shared" si="166"/>
        <v>#VALUE!</v>
      </c>
      <c r="P284" s="38" t="e">
        <f t="shared" si="166"/>
        <v>#VALUE!</v>
      </c>
      <c r="Q284" s="38" t="e">
        <f t="shared" si="166"/>
        <v>#VALUE!</v>
      </c>
      <c r="R284" s="38" t="e">
        <f t="shared" si="166"/>
        <v>#VALUE!</v>
      </c>
      <c r="S284" s="38" t="e">
        <f t="shared" si="166"/>
        <v>#VALUE!</v>
      </c>
      <c r="T284" s="38" t="e">
        <f t="shared" si="166"/>
        <v>#VALUE!</v>
      </c>
      <c r="U284" s="38" t="e">
        <f t="shared" si="166"/>
        <v>#VALUE!</v>
      </c>
      <c r="V284" s="38" t="e">
        <f t="shared" si="166"/>
        <v>#VALUE!</v>
      </c>
      <c r="W284" s="38" t="e">
        <f t="shared" si="166"/>
        <v>#VALUE!</v>
      </c>
      <c r="X284" s="38" t="e">
        <f t="shared" si="166"/>
        <v>#VALUE!</v>
      </c>
      <c r="Y284" s="38" t="e">
        <f t="shared" si="166"/>
        <v>#VALUE!</v>
      </c>
      <c r="Z284" s="38" t="e">
        <f t="shared" si="166"/>
        <v>#VALUE!</v>
      </c>
      <c r="AA284" s="38" t="e">
        <f t="shared" si="166"/>
        <v>#VALUE!</v>
      </c>
      <c r="AB284" s="38" t="e">
        <f t="shared" si="166"/>
        <v>#VALUE!</v>
      </c>
      <c r="AC284" s="38" t="e">
        <f t="shared" si="166"/>
        <v>#VALUE!</v>
      </c>
      <c r="AD284" s="38" t="e">
        <f t="shared" si="166"/>
        <v>#VALUE!</v>
      </c>
      <c r="AE284" s="38" t="e">
        <f t="shared" si="166"/>
        <v>#VALUE!</v>
      </c>
      <c r="AF284" s="38" t="e">
        <f t="shared" si="166"/>
        <v>#VALUE!</v>
      </c>
      <c r="AG284" s="38" t="e">
        <f t="shared" si="166"/>
        <v>#VALUE!</v>
      </c>
      <c r="AH284" s="39" t="s">
        <v>24</v>
      </c>
      <c r="AI284" s="40">
        <f t="shared" si="160"/>
        <v>0</v>
      </c>
      <c r="AJ284" s="30"/>
    </row>
    <row r="285" spans="2:38" hidden="1" x14ac:dyDescent="0.4">
      <c r="B285" s="37" t="s">
        <v>32</v>
      </c>
      <c r="C285" s="41" t="e">
        <f>IF(AND(DAY(C270)&gt;=8,DAY(C270)&lt;=14,C271="日",OR(C276="休",C276="雨")),1,0)</f>
        <v>#VALUE!</v>
      </c>
      <c r="D285" s="41" t="e">
        <f t="shared" ref="D285:AG285" si="167">IF(AND(DAY(D270)&gt;=8,DAY(D270)&lt;=14,D271="日",OR(D276="休",D276="雨")),1,0)</f>
        <v>#VALUE!</v>
      </c>
      <c r="E285" s="41" t="e">
        <f t="shared" si="167"/>
        <v>#VALUE!</v>
      </c>
      <c r="F285" s="41" t="e">
        <f t="shared" si="167"/>
        <v>#VALUE!</v>
      </c>
      <c r="G285" s="41" t="e">
        <f t="shared" si="167"/>
        <v>#VALUE!</v>
      </c>
      <c r="H285" s="41" t="e">
        <f t="shared" si="167"/>
        <v>#VALUE!</v>
      </c>
      <c r="I285" s="41" t="e">
        <f t="shared" si="167"/>
        <v>#VALUE!</v>
      </c>
      <c r="J285" s="41" t="e">
        <f t="shared" si="167"/>
        <v>#VALUE!</v>
      </c>
      <c r="K285" s="41" t="e">
        <f t="shared" si="167"/>
        <v>#VALUE!</v>
      </c>
      <c r="L285" s="41" t="e">
        <f t="shared" si="167"/>
        <v>#VALUE!</v>
      </c>
      <c r="M285" s="41" t="e">
        <f t="shared" si="167"/>
        <v>#VALUE!</v>
      </c>
      <c r="N285" s="41" t="e">
        <f t="shared" si="167"/>
        <v>#VALUE!</v>
      </c>
      <c r="O285" s="41" t="e">
        <f t="shared" si="167"/>
        <v>#VALUE!</v>
      </c>
      <c r="P285" s="41" t="e">
        <f t="shared" si="167"/>
        <v>#VALUE!</v>
      </c>
      <c r="Q285" s="41" t="e">
        <f t="shared" si="167"/>
        <v>#VALUE!</v>
      </c>
      <c r="R285" s="41" t="e">
        <f t="shared" si="167"/>
        <v>#VALUE!</v>
      </c>
      <c r="S285" s="41" t="e">
        <f t="shared" si="167"/>
        <v>#VALUE!</v>
      </c>
      <c r="T285" s="41" t="e">
        <f t="shared" si="167"/>
        <v>#VALUE!</v>
      </c>
      <c r="U285" s="41" t="e">
        <f t="shared" si="167"/>
        <v>#VALUE!</v>
      </c>
      <c r="V285" s="41" t="e">
        <f t="shared" si="167"/>
        <v>#VALUE!</v>
      </c>
      <c r="W285" s="41" t="e">
        <f t="shared" si="167"/>
        <v>#VALUE!</v>
      </c>
      <c r="X285" s="41" t="e">
        <f t="shared" si="167"/>
        <v>#VALUE!</v>
      </c>
      <c r="Y285" s="41" t="e">
        <f t="shared" si="167"/>
        <v>#VALUE!</v>
      </c>
      <c r="Z285" s="41" t="e">
        <f t="shared" si="167"/>
        <v>#VALUE!</v>
      </c>
      <c r="AA285" s="41" t="e">
        <f t="shared" si="167"/>
        <v>#VALUE!</v>
      </c>
      <c r="AB285" s="41" t="e">
        <f t="shared" si="167"/>
        <v>#VALUE!</v>
      </c>
      <c r="AC285" s="41" t="e">
        <f t="shared" si="167"/>
        <v>#VALUE!</v>
      </c>
      <c r="AD285" s="41" t="e">
        <f t="shared" si="167"/>
        <v>#VALUE!</v>
      </c>
      <c r="AE285" s="41" t="e">
        <f t="shared" si="167"/>
        <v>#VALUE!</v>
      </c>
      <c r="AF285" s="41" t="e">
        <f t="shared" si="167"/>
        <v>#VALUE!</v>
      </c>
      <c r="AG285" s="41" t="e">
        <f t="shared" si="167"/>
        <v>#VALUE!</v>
      </c>
      <c r="AH285" s="39" t="s">
        <v>26</v>
      </c>
      <c r="AI285" s="40">
        <f t="shared" si="160"/>
        <v>0</v>
      </c>
      <c r="AJ285" s="30"/>
    </row>
    <row r="286" spans="2:38" ht="18" customHeight="1" x14ac:dyDescent="0.4"/>
    <row r="287" spans="2:38" hidden="1" x14ac:dyDescent="0.4">
      <c r="C287" s="2" t="e">
        <f>YEAR(C290)</f>
        <v>#VALUE!</v>
      </c>
      <c r="D287" s="2" t="e">
        <f>MONTH(C290)</f>
        <v>#VALUE!</v>
      </c>
    </row>
    <row r="288" spans="2:38" x14ac:dyDescent="0.4">
      <c r="B288" s="5" t="s">
        <v>13</v>
      </c>
      <c r="C288" s="145" t="e">
        <f>C290</f>
        <v>#VALUE!</v>
      </c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  <c r="Z288" s="109"/>
      <c r="AA288" s="109"/>
      <c r="AB288" s="109"/>
      <c r="AC288" s="109"/>
      <c r="AD288" s="109"/>
      <c r="AE288" s="109"/>
      <c r="AF288" s="109"/>
      <c r="AG288" s="109"/>
      <c r="AH288" s="109"/>
      <c r="AI288" s="110"/>
    </row>
    <row r="289" spans="2:38" hidden="1" x14ac:dyDescent="0.4">
      <c r="B289" s="43"/>
      <c r="C289" s="25" t="e">
        <f>DATE($C287,$D287,1)</f>
        <v>#VALUE!</v>
      </c>
      <c r="D289" s="25" t="e">
        <f t="shared" ref="D289:AG289" si="168">C289+1</f>
        <v>#VALUE!</v>
      </c>
      <c r="E289" s="25" t="e">
        <f t="shared" si="168"/>
        <v>#VALUE!</v>
      </c>
      <c r="F289" s="25" t="e">
        <f t="shared" si="168"/>
        <v>#VALUE!</v>
      </c>
      <c r="G289" s="25" t="e">
        <f t="shared" si="168"/>
        <v>#VALUE!</v>
      </c>
      <c r="H289" s="25" t="e">
        <f t="shared" si="168"/>
        <v>#VALUE!</v>
      </c>
      <c r="I289" s="25" t="e">
        <f t="shared" si="168"/>
        <v>#VALUE!</v>
      </c>
      <c r="J289" s="25" t="e">
        <f t="shared" si="168"/>
        <v>#VALUE!</v>
      </c>
      <c r="K289" s="25" t="e">
        <f t="shared" si="168"/>
        <v>#VALUE!</v>
      </c>
      <c r="L289" s="25" t="e">
        <f t="shared" si="168"/>
        <v>#VALUE!</v>
      </c>
      <c r="M289" s="25" t="e">
        <f t="shared" si="168"/>
        <v>#VALUE!</v>
      </c>
      <c r="N289" s="25" t="e">
        <f t="shared" si="168"/>
        <v>#VALUE!</v>
      </c>
      <c r="O289" s="25" t="e">
        <f t="shared" si="168"/>
        <v>#VALUE!</v>
      </c>
      <c r="P289" s="25" t="e">
        <f t="shared" si="168"/>
        <v>#VALUE!</v>
      </c>
      <c r="Q289" s="25" t="e">
        <f t="shared" si="168"/>
        <v>#VALUE!</v>
      </c>
      <c r="R289" s="25" t="e">
        <f t="shared" si="168"/>
        <v>#VALUE!</v>
      </c>
      <c r="S289" s="25" t="e">
        <f t="shared" si="168"/>
        <v>#VALUE!</v>
      </c>
      <c r="T289" s="25" t="e">
        <f t="shared" si="168"/>
        <v>#VALUE!</v>
      </c>
      <c r="U289" s="25" t="e">
        <f t="shared" si="168"/>
        <v>#VALUE!</v>
      </c>
      <c r="V289" s="25" t="e">
        <f t="shared" si="168"/>
        <v>#VALUE!</v>
      </c>
      <c r="W289" s="25" t="e">
        <f t="shared" si="168"/>
        <v>#VALUE!</v>
      </c>
      <c r="X289" s="25" t="e">
        <f t="shared" si="168"/>
        <v>#VALUE!</v>
      </c>
      <c r="Y289" s="25" t="e">
        <f t="shared" si="168"/>
        <v>#VALUE!</v>
      </c>
      <c r="Z289" s="25" t="e">
        <f t="shared" si="168"/>
        <v>#VALUE!</v>
      </c>
      <c r="AA289" s="25" t="e">
        <f t="shared" si="168"/>
        <v>#VALUE!</v>
      </c>
      <c r="AB289" s="25" t="e">
        <f t="shared" si="168"/>
        <v>#VALUE!</v>
      </c>
      <c r="AC289" s="25" t="e">
        <f t="shared" si="168"/>
        <v>#VALUE!</v>
      </c>
      <c r="AD289" s="25" t="e">
        <f t="shared" si="168"/>
        <v>#VALUE!</v>
      </c>
      <c r="AE289" s="25" t="e">
        <f t="shared" si="168"/>
        <v>#VALUE!</v>
      </c>
      <c r="AF289" s="25" t="e">
        <f t="shared" si="168"/>
        <v>#VALUE!</v>
      </c>
      <c r="AG289" s="25" t="e">
        <f t="shared" si="168"/>
        <v>#VALUE!</v>
      </c>
      <c r="AH289" s="44"/>
      <c r="AI289" s="45"/>
    </row>
    <row r="290" spans="2:38" x14ac:dyDescent="0.4">
      <c r="B290" s="46" t="s">
        <v>14</v>
      </c>
      <c r="C290" s="47" t="e">
        <f>IF(EDATE(C269,1)&gt;$G$5,"",EDATE(C269,1))</f>
        <v>#VALUE!</v>
      </c>
      <c r="D290" s="25" t="e">
        <f t="shared" ref="D290:AG290" si="169">IF(D289&gt;$G$5,"",IF(C290=EOMONTH(DATE($C287,$D287,1),0),"",IF(C290="","",C290+1)))</f>
        <v>#VALUE!</v>
      </c>
      <c r="E290" s="25" t="e">
        <f t="shared" si="169"/>
        <v>#VALUE!</v>
      </c>
      <c r="F290" s="25" t="e">
        <f t="shared" si="169"/>
        <v>#VALUE!</v>
      </c>
      <c r="G290" s="25" t="e">
        <f t="shared" si="169"/>
        <v>#VALUE!</v>
      </c>
      <c r="H290" s="25" t="e">
        <f t="shared" si="169"/>
        <v>#VALUE!</v>
      </c>
      <c r="I290" s="25" t="e">
        <f t="shared" si="169"/>
        <v>#VALUE!</v>
      </c>
      <c r="J290" s="25" t="e">
        <f t="shared" si="169"/>
        <v>#VALUE!</v>
      </c>
      <c r="K290" s="25" t="e">
        <f t="shared" si="169"/>
        <v>#VALUE!</v>
      </c>
      <c r="L290" s="25" t="e">
        <f t="shared" si="169"/>
        <v>#VALUE!</v>
      </c>
      <c r="M290" s="25" t="e">
        <f t="shared" si="169"/>
        <v>#VALUE!</v>
      </c>
      <c r="N290" s="25" t="e">
        <f t="shared" si="169"/>
        <v>#VALUE!</v>
      </c>
      <c r="O290" s="25" t="e">
        <f t="shared" si="169"/>
        <v>#VALUE!</v>
      </c>
      <c r="P290" s="25" t="e">
        <f t="shared" si="169"/>
        <v>#VALUE!</v>
      </c>
      <c r="Q290" s="25" t="e">
        <f t="shared" si="169"/>
        <v>#VALUE!</v>
      </c>
      <c r="R290" s="25" t="e">
        <f t="shared" si="169"/>
        <v>#VALUE!</v>
      </c>
      <c r="S290" s="25" t="e">
        <f t="shared" si="169"/>
        <v>#VALUE!</v>
      </c>
      <c r="T290" s="25" t="e">
        <f t="shared" si="169"/>
        <v>#VALUE!</v>
      </c>
      <c r="U290" s="25" t="e">
        <f t="shared" si="169"/>
        <v>#VALUE!</v>
      </c>
      <c r="V290" s="25" t="e">
        <f t="shared" si="169"/>
        <v>#VALUE!</v>
      </c>
      <c r="W290" s="25" t="e">
        <f t="shared" si="169"/>
        <v>#VALUE!</v>
      </c>
      <c r="X290" s="25" t="e">
        <f t="shared" si="169"/>
        <v>#VALUE!</v>
      </c>
      <c r="Y290" s="25" t="e">
        <f t="shared" si="169"/>
        <v>#VALUE!</v>
      </c>
      <c r="Z290" s="25" t="e">
        <f t="shared" si="169"/>
        <v>#VALUE!</v>
      </c>
      <c r="AA290" s="25" t="e">
        <f t="shared" si="169"/>
        <v>#VALUE!</v>
      </c>
      <c r="AB290" s="25" t="e">
        <f t="shared" si="169"/>
        <v>#VALUE!</v>
      </c>
      <c r="AC290" s="25" t="e">
        <f t="shared" si="169"/>
        <v>#VALUE!</v>
      </c>
      <c r="AD290" s="25" t="e">
        <f t="shared" si="169"/>
        <v>#VALUE!</v>
      </c>
      <c r="AE290" s="25" t="e">
        <f t="shared" si="169"/>
        <v>#VALUE!</v>
      </c>
      <c r="AF290" s="25" t="e">
        <f t="shared" si="169"/>
        <v>#VALUE!</v>
      </c>
      <c r="AG290" s="25" t="e">
        <f t="shared" si="169"/>
        <v>#VALUE!</v>
      </c>
      <c r="AH290" s="26" t="s">
        <v>15</v>
      </c>
      <c r="AI290" s="27">
        <f>+COUNTIFS(C291:AG291,"土",C292:AG292,"")+COUNTIFS(C291:AG291,"日",C292:AG292,"")</f>
        <v>0</v>
      </c>
    </row>
    <row r="291" spans="2:38" x14ac:dyDescent="0.4">
      <c r="B291" s="19" t="s">
        <v>16</v>
      </c>
      <c r="C291" s="7" t="str">
        <f>IFERROR(TEXT(WEEKDAY(+C290),"aaa"),"")</f>
        <v/>
      </c>
      <c r="D291" s="7" t="str">
        <f t="shared" ref="D291:AG291" si="170">IFERROR(TEXT(WEEKDAY(+D290),"aaa"),"")</f>
        <v/>
      </c>
      <c r="E291" s="7" t="str">
        <f t="shared" si="170"/>
        <v/>
      </c>
      <c r="F291" s="7" t="str">
        <f t="shared" si="170"/>
        <v/>
      </c>
      <c r="G291" s="7" t="str">
        <f t="shared" si="170"/>
        <v/>
      </c>
      <c r="H291" s="7" t="str">
        <f t="shared" si="170"/>
        <v/>
      </c>
      <c r="I291" s="7" t="str">
        <f t="shared" si="170"/>
        <v/>
      </c>
      <c r="J291" s="7" t="str">
        <f t="shared" si="170"/>
        <v/>
      </c>
      <c r="K291" s="7" t="str">
        <f t="shared" si="170"/>
        <v/>
      </c>
      <c r="L291" s="7" t="str">
        <f t="shared" si="170"/>
        <v/>
      </c>
      <c r="M291" s="7" t="str">
        <f t="shared" si="170"/>
        <v/>
      </c>
      <c r="N291" s="7" t="str">
        <f t="shared" si="170"/>
        <v/>
      </c>
      <c r="O291" s="7" t="str">
        <f t="shared" si="170"/>
        <v/>
      </c>
      <c r="P291" s="7" t="str">
        <f t="shared" si="170"/>
        <v/>
      </c>
      <c r="Q291" s="7" t="str">
        <f t="shared" si="170"/>
        <v/>
      </c>
      <c r="R291" s="7" t="str">
        <f t="shared" si="170"/>
        <v/>
      </c>
      <c r="S291" s="7" t="str">
        <f t="shared" si="170"/>
        <v/>
      </c>
      <c r="T291" s="7" t="str">
        <f t="shared" si="170"/>
        <v/>
      </c>
      <c r="U291" s="7" t="str">
        <f t="shared" si="170"/>
        <v/>
      </c>
      <c r="V291" s="7" t="str">
        <f t="shared" si="170"/>
        <v/>
      </c>
      <c r="W291" s="7" t="str">
        <f t="shared" si="170"/>
        <v/>
      </c>
      <c r="X291" s="7" t="str">
        <f t="shared" si="170"/>
        <v/>
      </c>
      <c r="Y291" s="7" t="str">
        <f t="shared" si="170"/>
        <v/>
      </c>
      <c r="Z291" s="7" t="str">
        <f t="shared" si="170"/>
        <v/>
      </c>
      <c r="AA291" s="7" t="str">
        <f t="shared" si="170"/>
        <v/>
      </c>
      <c r="AB291" s="7" t="str">
        <f t="shared" si="170"/>
        <v/>
      </c>
      <c r="AC291" s="7" t="str">
        <f t="shared" si="170"/>
        <v/>
      </c>
      <c r="AD291" s="7" t="str">
        <f t="shared" si="170"/>
        <v/>
      </c>
      <c r="AE291" s="7" t="str">
        <f t="shared" si="170"/>
        <v/>
      </c>
      <c r="AF291" s="7" t="str">
        <f t="shared" si="170"/>
        <v/>
      </c>
      <c r="AG291" s="7" t="str">
        <f t="shared" si="170"/>
        <v/>
      </c>
      <c r="AH291" s="26" t="s">
        <v>17</v>
      </c>
      <c r="AI291" s="27">
        <f>+COUNTIF(C292:AG292,"夏休")+COUNTIF(C292:AG292,"冬休")+COUNTIF(C292:AG292,"中止")</f>
        <v>0</v>
      </c>
    </row>
    <row r="292" spans="2:38" ht="13.5" customHeight="1" x14ac:dyDescent="0.4">
      <c r="B292" s="111" t="s">
        <v>18</v>
      </c>
      <c r="C292" s="113"/>
      <c r="D292" s="108"/>
      <c r="E292" s="108"/>
      <c r="F292" s="108"/>
      <c r="G292" s="108"/>
      <c r="H292" s="108"/>
      <c r="I292" s="108"/>
      <c r="J292" s="108"/>
      <c r="K292" s="108"/>
      <c r="L292" s="108"/>
      <c r="M292" s="108"/>
      <c r="N292" s="108"/>
      <c r="O292" s="108"/>
      <c r="P292" s="108"/>
      <c r="Q292" s="108"/>
      <c r="R292" s="108"/>
      <c r="S292" s="108"/>
      <c r="T292" s="108"/>
      <c r="U292" s="108"/>
      <c r="V292" s="108"/>
      <c r="W292" s="108"/>
      <c r="X292" s="108"/>
      <c r="Y292" s="108"/>
      <c r="Z292" s="108"/>
      <c r="AA292" s="108"/>
      <c r="AB292" s="108"/>
      <c r="AC292" s="108"/>
      <c r="AD292" s="108"/>
      <c r="AE292" s="108"/>
      <c r="AF292" s="108"/>
      <c r="AG292" s="136"/>
      <c r="AH292" s="28" t="s">
        <v>0</v>
      </c>
      <c r="AI292" s="29">
        <f>COUNT(C290:AG290)-AI291</f>
        <v>0</v>
      </c>
    </row>
    <row r="293" spans="2:38" ht="13.5" customHeight="1" x14ac:dyDescent="0.4">
      <c r="B293" s="112"/>
      <c r="C293" s="113"/>
      <c r="D293" s="108"/>
      <c r="E293" s="108"/>
      <c r="F293" s="108"/>
      <c r="G293" s="108"/>
      <c r="H293" s="108"/>
      <c r="I293" s="108"/>
      <c r="J293" s="108"/>
      <c r="K293" s="108"/>
      <c r="L293" s="108"/>
      <c r="M293" s="108"/>
      <c r="N293" s="108"/>
      <c r="O293" s="108"/>
      <c r="P293" s="108"/>
      <c r="Q293" s="108"/>
      <c r="R293" s="108"/>
      <c r="S293" s="108"/>
      <c r="T293" s="108"/>
      <c r="U293" s="108"/>
      <c r="V293" s="108"/>
      <c r="W293" s="108"/>
      <c r="X293" s="108"/>
      <c r="Y293" s="108"/>
      <c r="Z293" s="108"/>
      <c r="AA293" s="108"/>
      <c r="AB293" s="108"/>
      <c r="AC293" s="108"/>
      <c r="AD293" s="108"/>
      <c r="AE293" s="108"/>
      <c r="AF293" s="108"/>
      <c r="AG293" s="136"/>
      <c r="AH293" s="28" t="s">
        <v>19</v>
      </c>
      <c r="AI293" s="29">
        <f>+COUNTIF(C294:AG295,"休")</f>
        <v>0</v>
      </c>
      <c r="AJ293" s="30" t="e">
        <f>IF(AI294&gt;0.285,"",IF(AI293&lt;AI290,"←計画日数が足りません",""))</f>
        <v>#DIV/0!</v>
      </c>
    </row>
    <row r="294" spans="2:38" ht="13.5" customHeight="1" x14ac:dyDescent="0.4">
      <c r="B294" s="137" t="s">
        <v>5</v>
      </c>
      <c r="C294" s="138"/>
      <c r="D294" s="135"/>
      <c r="E294" s="135"/>
      <c r="F294" s="135"/>
      <c r="G294" s="135"/>
      <c r="H294" s="135"/>
      <c r="I294" s="135"/>
      <c r="J294" s="135"/>
      <c r="K294" s="135"/>
      <c r="L294" s="135"/>
      <c r="M294" s="135"/>
      <c r="N294" s="135"/>
      <c r="O294" s="135"/>
      <c r="P294" s="135"/>
      <c r="Q294" s="135"/>
      <c r="R294" s="135"/>
      <c r="S294" s="135"/>
      <c r="T294" s="135"/>
      <c r="U294" s="135"/>
      <c r="V294" s="135"/>
      <c r="W294" s="135"/>
      <c r="X294" s="135"/>
      <c r="Y294" s="135"/>
      <c r="Z294" s="135"/>
      <c r="AA294" s="135"/>
      <c r="AB294" s="135"/>
      <c r="AC294" s="135"/>
      <c r="AD294" s="135"/>
      <c r="AE294" s="135"/>
      <c r="AF294" s="135"/>
      <c r="AG294" s="153"/>
      <c r="AH294" s="28" t="s">
        <v>20</v>
      </c>
      <c r="AI294" s="31" t="e">
        <f>+AI293/AI292</f>
        <v>#DIV/0!</v>
      </c>
    </row>
    <row r="295" spans="2:38" x14ac:dyDescent="0.4">
      <c r="B295" s="137"/>
      <c r="C295" s="138"/>
      <c r="D295" s="135"/>
      <c r="E295" s="135"/>
      <c r="F295" s="135"/>
      <c r="G295" s="135"/>
      <c r="H295" s="135"/>
      <c r="I295" s="135"/>
      <c r="J295" s="135"/>
      <c r="K295" s="135"/>
      <c r="L295" s="135"/>
      <c r="M295" s="135"/>
      <c r="N295" s="135"/>
      <c r="O295" s="135"/>
      <c r="P295" s="135"/>
      <c r="Q295" s="135"/>
      <c r="R295" s="135"/>
      <c r="S295" s="135"/>
      <c r="T295" s="135"/>
      <c r="U295" s="135"/>
      <c r="V295" s="135"/>
      <c r="W295" s="135"/>
      <c r="X295" s="135"/>
      <c r="Y295" s="135"/>
      <c r="Z295" s="135"/>
      <c r="AA295" s="135"/>
      <c r="AB295" s="135"/>
      <c r="AC295" s="135"/>
      <c r="AD295" s="135"/>
      <c r="AE295" s="135"/>
      <c r="AF295" s="135"/>
      <c r="AG295" s="153"/>
      <c r="AH295" s="28" t="s">
        <v>1</v>
      </c>
      <c r="AI295" s="29">
        <f>+COUNTA(C296:AG297)</f>
        <v>0</v>
      </c>
    </row>
    <row r="296" spans="2:38" x14ac:dyDescent="0.4">
      <c r="B296" s="141" t="s">
        <v>8</v>
      </c>
      <c r="C296" s="143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39"/>
      <c r="T296" s="139"/>
      <c r="U296" s="139"/>
      <c r="V296" s="139"/>
      <c r="W296" s="139"/>
      <c r="X296" s="139"/>
      <c r="Y296" s="139"/>
      <c r="Z296" s="139"/>
      <c r="AA296" s="139"/>
      <c r="AB296" s="139"/>
      <c r="AC296" s="139"/>
      <c r="AD296" s="139"/>
      <c r="AE296" s="139"/>
      <c r="AF296" s="139"/>
      <c r="AG296" s="156"/>
      <c r="AH296" s="32" t="s">
        <v>21</v>
      </c>
      <c r="AI296" s="33" t="e">
        <f>+AI295/AI292</f>
        <v>#DIV/0!</v>
      </c>
      <c r="AL296" s="2">
        <f>+COUNTIF(C294:AG295,"休")</f>
        <v>0</v>
      </c>
    </row>
    <row r="297" spans="2:38" x14ac:dyDescent="0.4">
      <c r="B297" s="142"/>
      <c r="C297" s="144"/>
      <c r="D297" s="140"/>
      <c r="E297" s="140"/>
      <c r="F297" s="140"/>
      <c r="G297" s="140"/>
      <c r="H297" s="140"/>
      <c r="I297" s="140"/>
      <c r="J297" s="140"/>
      <c r="K297" s="140"/>
      <c r="L297" s="140"/>
      <c r="M297" s="140"/>
      <c r="N297" s="140"/>
      <c r="O297" s="140"/>
      <c r="P297" s="140"/>
      <c r="Q297" s="140"/>
      <c r="R297" s="140"/>
      <c r="S297" s="140"/>
      <c r="T297" s="140"/>
      <c r="U297" s="140"/>
      <c r="V297" s="140"/>
      <c r="W297" s="140"/>
      <c r="X297" s="140"/>
      <c r="Y297" s="140"/>
      <c r="Z297" s="140"/>
      <c r="AA297" s="140"/>
      <c r="AB297" s="140"/>
      <c r="AC297" s="140"/>
      <c r="AD297" s="140"/>
      <c r="AE297" s="140"/>
      <c r="AF297" s="140"/>
      <c r="AG297" s="157"/>
      <c r="AH297" s="34" t="s">
        <v>22</v>
      </c>
      <c r="AI297" s="35" t="str">
        <f>IF(7&gt;AI292,"対象外",IF(OR(AI295&gt;=AI290,AI296&gt;=0.285),"OK","NG"))</f>
        <v>対象外</v>
      </c>
      <c r="AJ297" s="30" t="str">
        <f>IF(AI297="対象外","←７日間に満たない期間は達成判定の対象外",IF(AI297="NG","←月単位未達成","←月単位達成"))</f>
        <v>←７日間に満たない期間は達成判定の対象外</v>
      </c>
      <c r="AL297" s="36" t="str">
        <f>IF(7&gt;AI292,"対象外",IF(AL296&gt;=AI290,"OK","NG"))</f>
        <v>対象外</v>
      </c>
    </row>
    <row r="298" spans="2:38" hidden="1" x14ac:dyDescent="0.4">
      <c r="B298" s="37" t="s">
        <v>23</v>
      </c>
      <c r="C298" s="38" t="e">
        <f>IF(AND(DAY(C290)&gt;=22,DAY(C290)&lt;=28,C291="土"),1,0)</f>
        <v>#VALUE!</v>
      </c>
      <c r="D298" s="38" t="e">
        <f t="shared" ref="D298:AG298" si="171">IF(AND(DAY(D290)&gt;=22,DAY(D290)&lt;=28,D291="土"),1,0)</f>
        <v>#VALUE!</v>
      </c>
      <c r="E298" s="38" t="e">
        <f t="shared" si="171"/>
        <v>#VALUE!</v>
      </c>
      <c r="F298" s="38" t="e">
        <f t="shared" si="171"/>
        <v>#VALUE!</v>
      </c>
      <c r="G298" s="38" t="e">
        <f t="shared" si="171"/>
        <v>#VALUE!</v>
      </c>
      <c r="H298" s="38" t="e">
        <f t="shared" si="171"/>
        <v>#VALUE!</v>
      </c>
      <c r="I298" s="38" t="e">
        <f t="shared" si="171"/>
        <v>#VALUE!</v>
      </c>
      <c r="J298" s="38" t="e">
        <f t="shared" si="171"/>
        <v>#VALUE!</v>
      </c>
      <c r="K298" s="38" t="e">
        <f t="shared" si="171"/>
        <v>#VALUE!</v>
      </c>
      <c r="L298" s="38" t="e">
        <f t="shared" si="171"/>
        <v>#VALUE!</v>
      </c>
      <c r="M298" s="38" t="e">
        <f t="shared" si="171"/>
        <v>#VALUE!</v>
      </c>
      <c r="N298" s="38" t="e">
        <f t="shared" si="171"/>
        <v>#VALUE!</v>
      </c>
      <c r="O298" s="38" t="e">
        <f t="shared" si="171"/>
        <v>#VALUE!</v>
      </c>
      <c r="P298" s="38" t="e">
        <f t="shared" si="171"/>
        <v>#VALUE!</v>
      </c>
      <c r="Q298" s="38" t="e">
        <f t="shared" si="171"/>
        <v>#VALUE!</v>
      </c>
      <c r="R298" s="38" t="e">
        <f t="shared" si="171"/>
        <v>#VALUE!</v>
      </c>
      <c r="S298" s="38" t="e">
        <f t="shared" si="171"/>
        <v>#VALUE!</v>
      </c>
      <c r="T298" s="38" t="e">
        <f t="shared" si="171"/>
        <v>#VALUE!</v>
      </c>
      <c r="U298" s="38" t="e">
        <f t="shared" si="171"/>
        <v>#VALUE!</v>
      </c>
      <c r="V298" s="38" t="e">
        <f t="shared" si="171"/>
        <v>#VALUE!</v>
      </c>
      <c r="W298" s="38" t="e">
        <f t="shared" si="171"/>
        <v>#VALUE!</v>
      </c>
      <c r="X298" s="38" t="e">
        <f t="shared" si="171"/>
        <v>#VALUE!</v>
      </c>
      <c r="Y298" s="38" t="e">
        <f t="shared" si="171"/>
        <v>#VALUE!</v>
      </c>
      <c r="Z298" s="38" t="e">
        <f t="shared" si="171"/>
        <v>#VALUE!</v>
      </c>
      <c r="AA298" s="38" t="e">
        <f t="shared" si="171"/>
        <v>#VALUE!</v>
      </c>
      <c r="AB298" s="38" t="e">
        <f t="shared" si="171"/>
        <v>#VALUE!</v>
      </c>
      <c r="AC298" s="38" t="e">
        <f t="shared" si="171"/>
        <v>#VALUE!</v>
      </c>
      <c r="AD298" s="38" t="e">
        <f t="shared" si="171"/>
        <v>#VALUE!</v>
      </c>
      <c r="AE298" s="38" t="e">
        <f t="shared" si="171"/>
        <v>#VALUE!</v>
      </c>
      <c r="AF298" s="38" t="e">
        <f t="shared" si="171"/>
        <v>#VALUE!</v>
      </c>
      <c r="AG298" s="38" t="e">
        <f t="shared" si="171"/>
        <v>#VALUE!</v>
      </c>
      <c r="AH298" s="39" t="s">
        <v>24</v>
      </c>
      <c r="AI298" s="40">
        <f t="shared" ref="AI298:AI305" si="172">_xlfn.AGGREGATE(9,6,C298:AG298)</f>
        <v>0</v>
      </c>
      <c r="AJ298" s="30"/>
    </row>
    <row r="299" spans="2:38" hidden="1" x14ac:dyDescent="0.4">
      <c r="B299" s="37" t="s">
        <v>25</v>
      </c>
      <c r="C299" s="41" t="e">
        <f t="shared" ref="C299:AG299" si="173">IF(AND(DAY(C290)&gt;=22,DAY(C290)&lt;=28,C291="土",OR(C296="休",C296="雨")),1,0)</f>
        <v>#VALUE!</v>
      </c>
      <c r="D299" s="41" t="e">
        <f t="shared" si="173"/>
        <v>#VALUE!</v>
      </c>
      <c r="E299" s="41" t="e">
        <f t="shared" si="173"/>
        <v>#VALUE!</v>
      </c>
      <c r="F299" s="41" t="e">
        <f t="shared" si="173"/>
        <v>#VALUE!</v>
      </c>
      <c r="G299" s="41" t="e">
        <f t="shared" si="173"/>
        <v>#VALUE!</v>
      </c>
      <c r="H299" s="41" t="e">
        <f t="shared" si="173"/>
        <v>#VALUE!</v>
      </c>
      <c r="I299" s="41" t="e">
        <f t="shared" si="173"/>
        <v>#VALUE!</v>
      </c>
      <c r="J299" s="41" t="e">
        <f t="shared" si="173"/>
        <v>#VALUE!</v>
      </c>
      <c r="K299" s="41" t="e">
        <f t="shared" si="173"/>
        <v>#VALUE!</v>
      </c>
      <c r="L299" s="41" t="e">
        <f t="shared" si="173"/>
        <v>#VALUE!</v>
      </c>
      <c r="M299" s="41" t="e">
        <f t="shared" si="173"/>
        <v>#VALUE!</v>
      </c>
      <c r="N299" s="41" t="e">
        <f t="shared" si="173"/>
        <v>#VALUE!</v>
      </c>
      <c r="O299" s="41" t="e">
        <f t="shared" si="173"/>
        <v>#VALUE!</v>
      </c>
      <c r="P299" s="41" t="e">
        <f t="shared" si="173"/>
        <v>#VALUE!</v>
      </c>
      <c r="Q299" s="41" t="e">
        <f t="shared" si="173"/>
        <v>#VALUE!</v>
      </c>
      <c r="R299" s="41" t="e">
        <f t="shared" si="173"/>
        <v>#VALUE!</v>
      </c>
      <c r="S299" s="41" t="e">
        <f t="shared" si="173"/>
        <v>#VALUE!</v>
      </c>
      <c r="T299" s="41" t="e">
        <f t="shared" si="173"/>
        <v>#VALUE!</v>
      </c>
      <c r="U299" s="41" t="e">
        <f t="shared" si="173"/>
        <v>#VALUE!</v>
      </c>
      <c r="V299" s="41" t="e">
        <f t="shared" si="173"/>
        <v>#VALUE!</v>
      </c>
      <c r="W299" s="41" t="e">
        <f t="shared" si="173"/>
        <v>#VALUE!</v>
      </c>
      <c r="X299" s="41" t="e">
        <f t="shared" si="173"/>
        <v>#VALUE!</v>
      </c>
      <c r="Y299" s="41" t="e">
        <f t="shared" si="173"/>
        <v>#VALUE!</v>
      </c>
      <c r="Z299" s="41" t="e">
        <f t="shared" si="173"/>
        <v>#VALUE!</v>
      </c>
      <c r="AA299" s="41" t="e">
        <f t="shared" si="173"/>
        <v>#VALUE!</v>
      </c>
      <c r="AB299" s="41" t="e">
        <f t="shared" si="173"/>
        <v>#VALUE!</v>
      </c>
      <c r="AC299" s="41" t="e">
        <f t="shared" si="173"/>
        <v>#VALUE!</v>
      </c>
      <c r="AD299" s="41" t="e">
        <f t="shared" si="173"/>
        <v>#VALUE!</v>
      </c>
      <c r="AE299" s="41" t="e">
        <f t="shared" si="173"/>
        <v>#VALUE!</v>
      </c>
      <c r="AF299" s="41" t="e">
        <f t="shared" si="173"/>
        <v>#VALUE!</v>
      </c>
      <c r="AG299" s="41" t="e">
        <f t="shared" si="173"/>
        <v>#VALUE!</v>
      </c>
      <c r="AH299" s="39" t="s">
        <v>26</v>
      </c>
      <c r="AI299" s="40">
        <f t="shared" si="172"/>
        <v>0</v>
      </c>
      <c r="AJ299" s="30"/>
    </row>
    <row r="300" spans="2:38" hidden="1" x14ac:dyDescent="0.4">
      <c r="B300" s="37" t="s">
        <v>27</v>
      </c>
      <c r="C300" s="38" t="e">
        <f>IF(AND(DAY(C290)&gt;=8,DAY(C290)&lt;=14,C291="土"),1,0)</f>
        <v>#VALUE!</v>
      </c>
      <c r="D300" s="38" t="e">
        <f>IF(AND(DAY(D290)&gt;=8,DAY(D290)&lt;=14,D291="土"),1,0)</f>
        <v>#VALUE!</v>
      </c>
      <c r="E300" s="38" t="e">
        <f t="shared" ref="E300:AG300" si="174">IF(AND(DAY(E290)&gt;=8,DAY(E290)&lt;=14,E291="土"),1,0)</f>
        <v>#VALUE!</v>
      </c>
      <c r="F300" s="38" t="e">
        <f t="shared" si="174"/>
        <v>#VALUE!</v>
      </c>
      <c r="G300" s="38" t="e">
        <f t="shared" si="174"/>
        <v>#VALUE!</v>
      </c>
      <c r="H300" s="38" t="e">
        <f t="shared" si="174"/>
        <v>#VALUE!</v>
      </c>
      <c r="I300" s="38" t="e">
        <f t="shared" si="174"/>
        <v>#VALUE!</v>
      </c>
      <c r="J300" s="38" t="e">
        <f t="shared" si="174"/>
        <v>#VALUE!</v>
      </c>
      <c r="K300" s="38" t="e">
        <f t="shared" si="174"/>
        <v>#VALUE!</v>
      </c>
      <c r="L300" s="38" t="e">
        <f t="shared" si="174"/>
        <v>#VALUE!</v>
      </c>
      <c r="M300" s="38" t="e">
        <f t="shared" si="174"/>
        <v>#VALUE!</v>
      </c>
      <c r="N300" s="38" t="e">
        <f t="shared" si="174"/>
        <v>#VALUE!</v>
      </c>
      <c r="O300" s="38" t="e">
        <f t="shared" si="174"/>
        <v>#VALUE!</v>
      </c>
      <c r="P300" s="38" t="e">
        <f t="shared" si="174"/>
        <v>#VALUE!</v>
      </c>
      <c r="Q300" s="38" t="e">
        <f t="shared" si="174"/>
        <v>#VALUE!</v>
      </c>
      <c r="R300" s="38" t="e">
        <f t="shared" si="174"/>
        <v>#VALUE!</v>
      </c>
      <c r="S300" s="38" t="e">
        <f t="shared" si="174"/>
        <v>#VALUE!</v>
      </c>
      <c r="T300" s="38" t="e">
        <f t="shared" si="174"/>
        <v>#VALUE!</v>
      </c>
      <c r="U300" s="38" t="e">
        <f t="shared" si="174"/>
        <v>#VALUE!</v>
      </c>
      <c r="V300" s="38" t="e">
        <f t="shared" si="174"/>
        <v>#VALUE!</v>
      </c>
      <c r="W300" s="38" t="e">
        <f t="shared" si="174"/>
        <v>#VALUE!</v>
      </c>
      <c r="X300" s="38" t="e">
        <f t="shared" si="174"/>
        <v>#VALUE!</v>
      </c>
      <c r="Y300" s="38" t="e">
        <f t="shared" si="174"/>
        <v>#VALUE!</v>
      </c>
      <c r="Z300" s="38" t="e">
        <f t="shared" si="174"/>
        <v>#VALUE!</v>
      </c>
      <c r="AA300" s="38" t="e">
        <f t="shared" si="174"/>
        <v>#VALUE!</v>
      </c>
      <c r="AB300" s="38" t="e">
        <f t="shared" si="174"/>
        <v>#VALUE!</v>
      </c>
      <c r="AC300" s="38" t="e">
        <f t="shared" si="174"/>
        <v>#VALUE!</v>
      </c>
      <c r="AD300" s="38" t="e">
        <f t="shared" si="174"/>
        <v>#VALUE!</v>
      </c>
      <c r="AE300" s="38" t="e">
        <f t="shared" si="174"/>
        <v>#VALUE!</v>
      </c>
      <c r="AF300" s="38" t="e">
        <f t="shared" si="174"/>
        <v>#VALUE!</v>
      </c>
      <c r="AG300" s="38" t="e">
        <f t="shared" si="174"/>
        <v>#VALUE!</v>
      </c>
      <c r="AH300" s="39" t="s">
        <v>24</v>
      </c>
      <c r="AI300" s="40">
        <f t="shared" si="172"/>
        <v>0</v>
      </c>
      <c r="AJ300" s="30"/>
    </row>
    <row r="301" spans="2:38" hidden="1" x14ac:dyDescent="0.4">
      <c r="B301" s="37" t="s">
        <v>28</v>
      </c>
      <c r="C301" s="41" t="e">
        <f>IF(AND(DAY(C290)&gt;=8,DAY(C290)&lt;=14,C291="土",OR(C296="休",C296="雨")),1,0)</f>
        <v>#VALUE!</v>
      </c>
      <c r="D301" s="41" t="e">
        <f>IF(AND(DAY(D290)&gt;=8,DAY(D290)&lt;=14,D291="土",OR(D296="休",D296="雨")),1,0)</f>
        <v>#VALUE!</v>
      </c>
      <c r="E301" s="41" t="e">
        <f t="shared" ref="E301:AG301" si="175">IF(AND(DAY(E290)&gt;=8,DAY(E290)&lt;=14,E291="土",OR(E296="休",E296="雨")),1,0)</f>
        <v>#VALUE!</v>
      </c>
      <c r="F301" s="41" t="e">
        <f t="shared" si="175"/>
        <v>#VALUE!</v>
      </c>
      <c r="G301" s="41" t="e">
        <f t="shared" si="175"/>
        <v>#VALUE!</v>
      </c>
      <c r="H301" s="41" t="e">
        <f t="shared" si="175"/>
        <v>#VALUE!</v>
      </c>
      <c r="I301" s="41" t="e">
        <f t="shared" si="175"/>
        <v>#VALUE!</v>
      </c>
      <c r="J301" s="41" t="e">
        <f t="shared" si="175"/>
        <v>#VALUE!</v>
      </c>
      <c r="K301" s="41" t="e">
        <f t="shared" si="175"/>
        <v>#VALUE!</v>
      </c>
      <c r="L301" s="41" t="e">
        <f t="shared" si="175"/>
        <v>#VALUE!</v>
      </c>
      <c r="M301" s="41" t="e">
        <f t="shared" si="175"/>
        <v>#VALUE!</v>
      </c>
      <c r="N301" s="41" t="e">
        <f t="shared" si="175"/>
        <v>#VALUE!</v>
      </c>
      <c r="O301" s="41" t="e">
        <f t="shared" si="175"/>
        <v>#VALUE!</v>
      </c>
      <c r="P301" s="41" t="e">
        <f t="shared" si="175"/>
        <v>#VALUE!</v>
      </c>
      <c r="Q301" s="41" t="e">
        <f t="shared" si="175"/>
        <v>#VALUE!</v>
      </c>
      <c r="R301" s="41" t="e">
        <f t="shared" si="175"/>
        <v>#VALUE!</v>
      </c>
      <c r="S301" s="41" t="e">
        <f t="shared" si="175"/>
        <v>#VALUE!</v>
      </c>
      <c r="T301" s="41" t="e">
        <f t="shared" si="175"/>
        <v>#VALUE!</v>
      </c>
      <c r="U301" s="41" t="e">
        <f t="shared" si="175"/>
        <v>#VALUE!</v>
      </c>
      <c r="V301" s="41" t="e">
        <f t="shared" si="175"/>
        <v>#VALUE!</v>
      </c>
      <c r="W301" s="41" t="e">
        <f t="shared" si="175"/>
        <v>#VALUE!</v>
      </c>
      <c r="X301" s="41" t="e">
        <f t="shared" si="175"/>
        <v>#VALUE!</v>
      </c>
      <c r="Y301" s="41" t="e">
        <f t="shared" si="175"/>
        <v>#VALUE!</v>
      </c>
      <c r="Z301" s="41" t="e">
        <f t="shared" si="175"/>
        <v>#VALUE!</v>
      </c>
      <c r="AA301" s="41" t="e">
        <f t="shared" si="175"/>
        <v>#VALUE!</v>
      </c>
      <c r="AB301" s="41" t="e">
        <f t="shared" si="175"/>
        <v>#VALUE!</v>
      </c>
      <c r="AC301" s="41" t="e">
        <f t="shared" si="175"/>
        <v>#VALUE!</v>
      </c>
      <c r="AD301" s="41" t="e">
        <f t="shared" si="175"/>
        <v>#VALUE!</v>
      </c>
      <c r="AE301" s="41" t="e">
        <f t="shared" si="175"/>
        <v>#VALUE!</v>
      </c>
      <c r="AF301" s="41" t="e">
        <f t="shared" si="175"/>
        <v>#VALUE!</v>
      </c>
      <c r="AG301" s="41" t="e">
        <f t="shared" si="175"/>
        <v>#VALUE!</v>
      </c>
      <c r="AH301" s="39" t="s">
        <v>26</v>
      </c>
      <c r="AI301" s="40">
        <f t="shared" si="172"/>
        <v>0</v>
      </c>
      <c r="AJ301" s="30"/>
    </row>
    <row r="302" spans="2:38" hidden="1" x14ac:dyDescent="0.4">
      <c r="B302" s="37" t="s">
        <v>29</v>
      </c>
      <c r="C302" s="38" t="e">
        <f>IF(AND(DAY(C290)&gt;=22,DAY(C290)&lt;=28,C291="日"),1,0)</f>
        <v>#VALUE!</v>
      </c>
      <c r="D302" s="38" t="e">
        <f t="shared" ref="D302:AG302" si="176">IF(AND(DAY(D290)&gt;=22,DAY(D290)&lt;=28,D291="日"),1,0)</f>
        <v>#VALUE!</v>
      </c>
      <c r="E302" s="38" t="e">
        <f t="shared" si="176"/>
        <v>#VALUE!</v>
      </c>
      <c r="F302" s="38" t="e">
        <f t="shared" si="176"/>
        <v>#VALUE!</v>
      </c>
      <c r="G302" s="38" t="e">
        <f t="shared" si="176"/>
        <v>#VALUE!</v>
      </c>
      <c r="H302" s="38" t="e">
        <f t="shared" si="176"/>
        <v>#VALUE!</v>
      </c>
      <c r="I302" s="38" t="e">
        <f t="shared" si="176"/>
        <v>#VALUE!</v>
      </c>
      <c r="J302" s="38" t="e">
        <f t="shared" si="176"/>
        <v>#VALUE!</v>
      </c>
      <c r="K302" s="38" t="e">
        <f t="shared" si="176"/>
        <v>#VALUE!</v>
      </c>
      <c r="L302" s="38" t="e">
        <f t="shared" si="176"/>
        <v>#VALUE!</v>
      </c>
      <c r="M302" s="38" t="e">
        <f t="shared" si="176"/>
        <v>#VALUE!</v>
      </c>
      <c r="N302" s="38" t="e">
        <f t="shared" si="176"/>
        <v>#VALUE!</v>
      </c>
      <c r="O302" s="38" t="e">
        <f t="shared" si="176"/>
        <v>#VALUE!</v>
      </c>
      <c r="P302" s="38" t="e">
        <f t="shared" si="176"/>
        <v>#VALUE!</v>
      </c>
      <c r="Q302" s="38" t="e">
        <f t="shared" si="176"/>
        <v>#VALUE!</v>
      </c>
      <c r="R302" s="38" t="e">
        <f t="shared" si="176"/>
        <v>#VALUE!</v>
      </c>
      <c r="S302" s="38" t="e">
        <f t="shared" si="176"/>
        <v>#VALUE!</v>
      </c>
      <c r="T302" s="38" t="e">
        <f t="shared" si="176"/>
        <v>#VALUE!</v>
      </c>
      <c r="U302" s="38" t="e">
        <f t="shared" si="176"/>
        <v>#VALUE!</v>
      </c>
      <c r="V302" s="38" t="e">
        <f t="shared" si="176"/>
        <v>#VALUE!</v>
      </c>
      <c r="W302" s="38" t="e">
        <f t="shared" si="176"/>
        <v>#VALUE!</v>
      </c>
      <c r="X302" s="38" t="e">
        <f t="shared" si="176"/>
        <v>#VALUE!</v>
      </c>
      <c r="Y302" s="38" t="e">
        <f t="shared" si="176"/>
        <v>#VALUE!</v>
      </c>
      <c r="Z302" s="38" t="e">
        <f t="shared" si="176"/>
        <v>#VALUE!</v>
      </c>
      <c r="AA302" s="38" t="e">
        <f t="shared" si="176"/>
        <v>#VALUE!</v>
      </c>
      <c r="AB302" s="38" t="e">
        <f t="shared" si="176"/>
        <v>#VALUE!</v>
      </c>
      <c r="AC302" s="38" t="e">
        <f t="shared" si="176"/>
        <v>#VALUE!</v>
      </c>
      <c r="AD302" s="38" t="e">
        <f t="shared" si="176"/>
        <v>#VALUE!</v>
      </c>
      <c r="AE302" s="38" t="e">
        <f t="shared" si="176"/>
        <v>#VALUE!</v>
      </c>
      <c r="AF302" s="38" t="e">
        <f t="shared" si="176"/>
        <v>#VALUE!</v>
      </c>
      <c r="AG302" s="38" t="e">
        <f t="shared" si="176"/>
        <v>#VALUE!</v>
      </c>
      <c r="AH302" s="39" t="s">
        <v>24</v>
      </c>
      <c r="AI302" s="40">
        <f t="shared" si="172"/>
        <v>0</v>
      </c>
      <c r="AJ302" s="30"/>
    </row>
    <row r="303" spans="2:38" hidden="1" x14ac:dyDescent="0.4">
      <c r="B303" s="37" t="s">
        <v>30</v>
      </c>
      <c r="C303" s="41" t="e">
        <f>IF(AND(DAY(C290)&gt;=22,DAY(C290)&lt;=28,C291="日",OR(C296="休",C296="雨")),1,0)</f>
        <v>#VALUE!</v>
      </c>
      <c r="D303" s="41" t="e">
        <f t="shared" ref="D303:AG303" si="177">IF(AND(DAY(D290)&gt;=22,DAY(D290)&lt;=28,D291="日",OR(D296="休",D296="雨")),1,0)</f>
        <v>#VALUE!</v>
      </c>
      <c r="E303" s="41" t="e">
        <f t="shared" si="177"/>
        <v>#VALUE!</v>
      </c>
      <c r="F303" s="41" t="e">
        <f t="shared" si="177"/>
        <v>#VALUE!</v>
      </c>
      <c r="G303" s="41" t="e">
        <f t="shared" si="177"/>
        <v>#VALUE!</v>
      </c>
      <c r="H303" s="41" t="e">
        <f t="shared" si="177"/>
        <v>#VALUE!</v>
      </c>
      <c r="I303" s="41" t="e">
        <f t="shared" si="177"/>
        <v>#VALUE!</v>
      </c>
      <c r="J303" s="41" t="e">
        <f t="shared" si="177"/>
        <v>#VALUE!</v>
      </c>
      <c r="K303" s="41" t="e">
        <f t="shared" si="177"/>
        <v>#VALUE!</v>
      </c>
      <c r="L303" s="41" t="e">
        <f t="shared" si="177"/>
        <v>#VALUE!</v>
      </c>
      <c r="M303" s="41" t="e">
        <f t="shared" si="177"/>
        <v>#VALUE!</v>
      </c>
      <c r="N303" s="41" t="e">
        <f t="shared" si="177"/>
        <v>#VALUE!</v>
      </c>
      <c r="O303" s="41" t="e">
        <f t="shared" si="177"/>
        <v>#VALUE!</v>
      </c>
      <c r="P303" s="41" t="e">
        <f t="shared" si="177"/>
        <v>#VALUE!</v>
      </c>
      <c r="Q303" s="41" t="e">
        <f t="shared" si="177"/>
        <v>#VALUE!</v>
      </c>
      <c r="R303" s="41" t="e">
        <f t="shared" si="177"/>
        <v>#VALUE!</v>
      </c>
      <c r="S303" s="41" t="e">
        <f t="shared" si="177"/>
        <v>#VALUE!</v>
      </c>
      <c r="T303" s="41" t="e">
        <f t="shared" si="177"/>
        <v>#VALUE!</v>
      </c>
      <c r="U303" s="41" t="e">
        <f t="shared" si="177"/>
        <v>#VALUE!</v>
      </c>
      <c r="V303" s="41" t="e">
        <f t="shared" si="177"/>
        <v>#VALUE!</v>
      </c>
      <c r="W303" s="41" t="e">
        <f t="shared" si="177"/>
        <v>#VALUE!</v>
      </c>
      <c r="X303" s="41" t="e">
        <f t="shared" si="177"/>
        <v>#VALUE!</v>
      </c>
      <c r="Y303" s="41" t="e">
        <f t="shared" si="177"/>
        <v>#VALUE!</v>
      </c>
      <c r="Z303" s="41" t="e">
        <f t="shared" si="177"/>
        <v>#VALUE!</v>
      </c>
      <c r="AA303" s="41" t="e">
        <f t="shared" si="177"/>
        <v>#VALUE!</v>
      </c>
      <c r="AB303" s="41" t="e">
        <f t="shared" si="177"/>
        <v>#VALUE!</v>
      </c>
      <c r="AC303" s="41" t="e">
        <f t="shared" si="177"/>
        <v>#VALUE!</v>
      </c>
      <c r="AD303" s="41" t="e">
        <f t="shared" si="177"/>
        <v>#VALUE!</v>
      </c>
      <c r="AE303" s="41" t="e">
        <f t="shared" si="177"/>
        <v>#VALUE!</v>
      </c>
      <c r="AF303" s="41" t="e">
        <f t="shared" si="177"/>
        <v>#VALUE!</v>
      </c>
      <c r="AG303" s="41" t="e">
        <f t="shared" si="177"/>
        <v>#VALUE!</v>
      </c>
      <c r="AH303" s="39" t="s">
        <v>26</v>
      </c>
      <c r="AI303" s="40">
        <f t="shared" si="172"/>
        <v>0</v>
      </c>
      <c r="AJ303" s="30"/>
    </row>
    <row r="304" spans="2:38" hidden="1" x14ac:dyDescent="0.4">
      <c r="B304" s="37" t="s">
        <v>31</v>
      </c>
      <c r="C304" s="38" t="e">
        <f>IF(AND(DAY(C290)&gt;=8,DAY(C290)&lt;=14,C291="日"),1,0)</f>
        <v>#VALUE!</v>
      </c>
      <c r="D304" s="38" t="e">
        <f t="shared" ref="D304:AG304" si="178">IF(AND(DAY(D290)&gt;=8,DAY(D290)&lt;=14,D291="日"),1,0)</f>
        <v>#VALUE!</v>
      </c>
      <c r="E304" s="38" t="e">
        <f t="shared" si="178"/>
        <v>#VALUE!</v>
      </c>
      <c r="F304" s="38" t="e">
        <f t="shared" si="178"/>
        <v>#VALUE!</v>
      </c>
      <c r="G304" s="38" t="e">
        <f t="shared" si="178"/>
        <v>#VALUE!</v>
      </c>
      <c r="H304" s="38" t="e">
        <f t="shared" si="178"/>
        <v>#VALUE!</v>
      </c>
      <c r="I304" s="38" t="e">
        <f t="shared" si="178"/>
        <v>#VALUE!</v>
      </c>
      <c r="J304" s="38" t="e">
        <f t="shared" si="178"/>
        <v>#VALUE!</v>
      </c>
      <c r="K304" s="38" t="e">
        <f t="shared" si="178"/>
        <v>#VALUE!</v>
      </c>
      <c r="L304" s="38" t="e">
        <f t="shared" si="178"/>
        <v>#VALUE!</v>
      </c>
      <c r="M304" s="38" t="e">
        <f t="shared" si="178"/>
        <v>#VALUE!</v>
      </c>
      <c r="N304" s="38" t="e">
        <f t="shared" si="178"/>
        <v>#VALUE!</v>
      </c>
      <c r="O304" s="38" t="e">
        <f t="shared" si="178"/>
        <v>#VALUE!</v>
      </c>
      <c r="P304" s="38" t="e">
        <f t="shared" si="178"/>
        <v>#VALUE!</v>
      </c>
      <c r="Q304" s="38" t="e">
        <f t="shared" si="178"/>
        <v>#VALUE!</v>
      </c>
      <c r="R304" s="38" t="e">
        <f t="shared" si="178"/>
        <v>#VALUE!</v>
      </c>
      <c r="S304" s="38" t="e">
        <f t="shared" si="178"/>
        <v>#VALUE!</v>
      </c>
      <c r="T304" s="38" t="e">
        <f t="shared" si="178"/>
        <v>#VALUE!</v>
      </c>
      <c r="U304" s="38" t="e">
        <f t="shared" si="178"/>
        <v>#VALUE!</v>
      </c>
      <c r="V304" s="38" t="e">
        <f t="shared" si="178"/>
        <v>#VALUE!</v>
      </c>
      <c r="W304" s="38" t="e">
        <f t="shared" si="178"/>
        <v>#VALUE!</v>
      </c>
      <c r="X304" s="38" t="e">
        <f t="shared" si="178"/>
        <v>#VALUE!</v>
      </c>
      <c r="Y304" s="38" t="e">
        <f t="shared" si="178"/>
        <v>#VALUE!</v>
      </c>
      <c r="Z304" s="38" t="e">
        <f t="shared" si="178"/>
        <v>#VALUE!</v>
      </c>
      <c r="AA304" s="38" t="e">
        <f t="shared" si="178"/>
        <v>#VALUE!</v>
      </c>
      <c r="AB304" s="38" t="e">
        <f t="shared" si="178"/>
        <v>#VALUE!</v>
      </c>
      <c r="AC304" s="38" t="e">
        <f t="shared" si="178"/>
        <v>#VALUE!</v>
      </c>
      <c r="AD304" s="38" t="e">
        <f t="shared" si="178"/>
        <v>#VALUE!</v>
      </c>
      <c r="AE304" s="38" t="e">
        <f t="shared" si="178"/>
        <v>#VALUE!</v>
      </c>
      <c r="AF304" s="38" t="e">
        <f t="shared" si="178"/>
        <v>#VALUE!</v>
      </c>
      <c r="AG304" s="38" t="e">
        <f t="shared" si="178"/>
        <v>#VALUE!</v>
      </c>
      <c r="AH304" s="39" t="s">
        <v>24</v>
      </c>
      <c r="AI304" s="40">
        <f t="shared" si="172"/>
        <v>0</v>
      </c>
      <c r="AJ304" s="30"/>
    </row>
    <row r="305" spans="2:38" hidden="1" x14ac:dyDescent="0.4">
      <c r="B305" s="37" t="s">
        <v>32</v>
      </c>
      <c r="C305" s="41" t="e">
        <f>IF(AND(DAY(C290)&gt;=8,DAY(C290)&lt;=14,C291="日",OR(C296="休",C296="雨")),1,0)</f>
        <v>#VALUE!</v>
      </c>
      <c r="D305" s="41" t="e">
        <f t="shared" ref="D305:AG305" si="179">IF(AND(DAY(D290)&gt;=8,DAY(D290)&lt;=14,D291="日",OR(D296="休",D296="雨")),1,0)</f>
        <v>#VALUE!</v>
      </c>
      <c r="E305" s="41" t="e">
        <f t="shared" si="179"/>
        <v>#VALUE!</v>
      </c>
      <c r="F305" s="41" t="e">
        <f t="shared" si="179"/>
        <v>#VALUE!</v>
      </c>
      <c r="G305" s="41" t="e">
        <f t="shared" si="179"/>
        <v>#VALUE!</v>
      </c>
      <c r="H305" s="41" t="e">
        <f t="shared" si="179"/>
        <v>#VALUE!</v>
      </c>
      <c r="I305" s="41" t="e">
        <f t="shared" si="179"/>
        <v>#VALUE!</v>
      </c>
      <c r="J305" s="41" t="e">
        <f t="shared" si="179"/>
        <v>#VALUE!</v>
      </c>
      <c r="K305" s="41" t="e">
        <f t="shared" si="179"/>
        <v>#VALUE!</v>
      </c>
      <c r="L305" s="41" t="e">
        <f t="shared" si="179"/>
        <v>#VALUE!</v>
      </c>
      <c r="M305" s="41" t="e">
        <f t="shared" si="179"/>
        <v>#VALUE!</v>
      </c>
      <c r="N305" s="41" t="e">
        <f t="shared" si="179"/>
        <v>#VALUE!</v>
      </c>
      <c r="O305" s="41" t="e">
        <f t="shared" si="179"/>
        <v>#VALUE!</v>
      </c>
      <c r="P305" s="41" t="e">
        <f t="shared" si="179"/>
        <v>#VALUE!</v>
      </c>
      <c r="Q305" s="41" t="e">
        <f t="shared" si="179"/>
        <v>#VALUE!</v>
      </c>
      <c r="R305" s="41" t="e">
        <f t="shared" si="179"/>
        <v>#VALUE!</v>
      </c>
      <c r="S305" s="41" t="e">
        <f t="shared" si="179"/>
        <v>#VALUE!</v>
      </c>
      <c r="T305" s="41" t="e">
        <f t="shared" si="179"/>
        <v>#VALUE!</v>
      </c>
      <c r="U305" s="41" t="e">
        <f t="shared" si="179"/>
        <v>#VALUE!</v>
      </c>
      <c r="V305" s="41" t="e">
        <f t="shared" si="179"/>
        <v>#VALUE!</v>
      </c>
      <c r="W305" s="41" t="e">
        <f t="shared" si="179"/>
        <v>#VALUE!</v>
      </c>
      <c r="X305" s="41" t="e">
        <f t="shared" si="179"/>
        <v>#VALUE!</v>
      </c>
      <c r="Y305" s="41" t="e">
        <f t="shared" si="179"/>
        <v>#VALUE!</v>
      </c>
      <c r="Z305" s="41" t="e">
        <f t="shared" si="179"/>
        <v>#VALUE!</v>
      </c>
      <c r="AA305" s="41" t="e">
        <f t="shared" si="179"/>
        <v>#VALUE!</v>
      </c>
      <c r="AB305" s="41" t="e">
        <f t="shared" si="179"/>
        <v>#VALUE!</v>
      </c>
      <c r="AC305" s="41" t="e">
        <f t="shared" si="179"/>
        <v>#VALUE!</v>
      </c>
      <c r="AD305" s="41" t="e">
        <f t="shared" si="179"/>
        <v>#VALUE!</v>
      </c>
      <c r="AE305" s="41" t="e">
        <f t="shared" si="179"/>
        <v>#VALUE!</v>
      </c>
      <c r="AF305" s="41" t="e">
        <f t="shared" si="179"/>
        <v>#VALUE!</v>
      </c>
      <c r="AG305" s="41" t="e">
        <f t="shared" si="179"/>
        <v>#VALUE!</v>
      </c>
      <c r="AH305" s="39" t="s">
        <v>26</v>
      </c>
      <c r="AI305" s="40">
        <f t="shared" si="172"/>
        <v>0</v>
      </c>
      <c r="AJ305" s="30"/>
    </row>
    <row r="306" spans="2:38" ht="18" customHeight="1" x14ac:dyDescent="0.4"/>
    <row r="307" spans="2:38" hidden="1" x14ac:dyDescent="0.4">
      <c r="C307" s="2" t="e">
        <f>YEAR(C310)</f>
        <v>#VALUE!</v>
      </c>
      <c r="D307" s="2" t="e">
        <f>MONTH(C310)</f>
        <v>#VALUE!</v>
      </c>
    </row>
    <row r="308" spans="2:38" x14ac:dyDescent="0.4">
      <c r="B308" s="5" t="s">
        <v>13</v>
      </c>
      <c r="C308" s="145" t="e">
        <f>C310</f>
        <v>#VALUE!</v>
      </c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  <c r="Z308" s="109"/>
      <c r="AA308" s="109"/>
      <c r="AB308" s="109"/>
      <c r="AC308" s="109"/>
      <c r="AD308" s="109"/>
      <c r="AE308" s="109"/>
      <c r="AF308" s="109"/>
      <c r="AG308" s="109"/>
      <c r="AH308" s="109"/>
      <c r="AI308" s="110"/>
    </row>
    <row r="309" spans="2:38" hidden="1" x14ac:dyDescent="0.4">
      <c r="B309" s="43"/>
      <c r="C309" s="25" t="e">
        <f>DATE($C307,$D307,1)</f>
        <v>#VALUE!</v>
      </c>
      <c r="D309" s="25" t="e">
        <f t="shared" ref="D309:AG309" si="180">C309+1</f>
        <v>#VALUE!</v>
      </c>
      <c r="E309" s="25" t="e">
        <f t="shared" si="180"/>
        <v>#VALUE!</v>
      </c>
      <c r="F309" s="25" t="e">
        <f t="shared" si="180"/>
        <v>#VALUE!</v>
      </c>
      <c r="G309" s="25" t="e">
        <f t="shared" si="180"/>
        <v>#VALUE!</v>
      </c>
      <c r="H309" s="25" t="e">
        <f t="shared" si="180"/>
        <v>#VALUE!</v>
      </c>
      <c r="I309" s="25" t="e">
        <f t="shared" si="180"/>
        <v>#VALUE!</v>
      </c>
      <c r="J309" s="25" t="e">
        <f t="shared" si="180"/>
        <v>#VALUE!</v>
      </c>
      <c r="K309" s="25" t="e">
        <f t="shared" si="180"/>
        <v>#VALUE!</v>
      </c>
      <c r="L309" s="25" t="e">
        <f t="shared" si="180"/>
        <v>#VALUE!</v>
      </c>
      <c r="M309" s="25" t="e">
        <f t="shared" si="180"/>
        <v>#VALUE!</v>
      </c>
      <c r="N309" s="25" t="e">
        <f t="shared" si="180"/>
        <v>#VALUE!</v>
      </c>
      <c r="O309" s="25" t="e">
        <f t="shared" si="180"/>
        <v>#VALUE!</v>
      </c>
      <c r="P309" s="25" t="e">
        <f t="shared" si="180"/>
        <v>#VALUE!</v>
      </c>
      <c r="Q309" s="25" t="e">
        <f t="shared" si="180"/>
        <v>#VALUE!</v>
      </c>
      <c r="R309" s="25" t="e">
        <f t="shared" si="180"/>
        <v>#VALUE!</v>
      </c>
      <c r="S309" s="25" t="e">
        <f t="shared" si="180"/>
        <v>#VALUE!</v>
      </c>
      <c r="T309" s="25" t="e">
        <f t="shared" si="180"/>
        <v>#VALUE!</v>
      </c>
      <c r="U309" s="25" t="e">
        <f t="shared" si="180"/>
        <v>#VALUE!</v>
      </c>
      <c r="V309" s="25" t="e">
        <f t="shared" si="180"/>
        <v>#VALUE!</v>
      </c>
      <c r="W309" s="25" t="e">
        <f t="shared" si="180"/>
        <v>#VALUE!</v>
      </c>
      <c r="X309" s="25" t="e">
        <f t="shared" si="180"/>
        <v>#VALUE!</v>
      </c>
      <c r="Y309" s="25" t="e">
        <f t="shared" si="180"/>
        <v>#VALUE!</v>
      </c>
      <c r="Z309" s="25" t="e">
        <f t="shared" si="180"/>
        <v>#VALUE!</v>
      </c>
      <c r="AA309" s="25" t="e">
        <f t="shared" si="180"/>
        <v>#VALUE!</v>
      </c>
      <c r="AB309" s="25" t="e">
        <f t="shared" si="180"/>
        <v>#VALUE!</v>
      </c>
      <c r="AC309" s="25" t="e">
        <f t="shared" si="180"/>
        <v>#VALUE!</v>
      </c>
      <c r="AD309" s="25" t="e">
        <f t="shared" si="180"/>
        <v>#VALUE!</v>
      </c>
      <c r="AE309" s="25" t="e">
        <f t="shared" si="180"/>
        <v>#VALUE!</v>
      </c>
      <c r="AF309" s="25" t="e">
        <f t="shared" si="180"/>
        <v>#VALUE!</v>
      </c>
      <c r="AG309" s="25" t="e">
        <f t="shared" si="180"/>
        <v>#VALUE!</v>
      </c>
      <c r="AH309" s="44"/>
      <c r="AI309" s="45"/>
    </row>
    <row r="310" spans="2:38" x14ac:dyDescent="0.4">
      <c r="B310" s="46" t="s">
        <v>14</v>
      </c>
      <c r="C310" s="47" t="e">
        <f>IF(EDATE(C289,1)&gt;$G$5,"",EDATE(C289,1))</f>
        <v>#VALUE!</v>
      </c>
      <c r="D310" s="25" t="e">
        <f t="shared" ref="D310:AG310" si="181">IF(D309&gt;$G$5,"",IF(C310=EOMONTH(DATE($C307,$D307,1),0),"",IF(C310="","",C310+1)))</f>
        <v>#VALUE!</v>
      </c>
      <c r="E310" s="25" t="e">
        <f t="shared" si="181"/>
        <v>#VALUE!</v>
      </c>
      <c r="F310" s="25" t="e">
        <f t="shared" si="181"/>
        <v>#VALUE!</v>
      </c>
      <c r="G310" s="25" t="e">
        <f t="shared" si="181"/>
        <v>#VALUE!</v>
      </c>
      <c r="H310" s="25" t="e">
        <f t="shared" si="181"/>
        <v>#VALUE!</v>
      </c>
      <c r="I310" s="25" t="e">
        <f t="shared" si="181"/>
        <v>#VALUE!</v>
      </c>
      <c r="J310" s="25" t="e">
        <f t="shared" si="181"/>
        <v>#VALUE!</v>
      </c>
      <c r="K310" s="25" t="e">
        <f t="shared" si="181"/>
        <v>#VALUE!</v>
      </c>
      <c r="L310" s="25" t="e">
        <f t="shared" si="181"/>
        <v>#VALUE!</v>
      </c>
      <c r="M310" s="25" t="e">
        <f t="shared" si="181"/>
        <v>#VALUE!</v>
      </c>
      <c r="N310" s="25" t="e">
        <f t="shared" si="181"/>
        <v>#VALUE!</v>
      </c>
      <c r="O310" s="25" t="e">
        <f t="shared" si="181"/>
        <v>#VALUE!</v>
      </c>
      <c r="P310" s="25" t="e">
        <f t="shared" si="181"/>
        <v>#VALUE!</v>
      </c>
      <c r="Q310" s="25" t="e">
        <f t="shared" si="181"/>
        <v>#VALUE!</v>
      </c>
      <c r="R310" s="25" t="e">
        <f t="shared" si="181"/>
        <v>#VALUE!</v>
      </c>
      <c r="S310" s="25" t="e">
        <f t="shared" si="181"/>
        <v>#VALUE!</v>
      </c>
      <c r="T310" s="25" t="e">
        <f t="shared" si="181"/>
        <v>#VALUE!</v>
      </c>
      <c r="U310" s="25" t="e">
        <f t="shared" si="181"/>
        <v>#VALUE!</v>
      </c>
      <c r="V310" s="25" t="e">
        <f t="shared" si="181"/>
        <v>#VALUE!</v>
      </c>
      <c r="W310" s="25" t="e">
        <f t="shared" si="181"/>
        <v>#VALUE!</v>
      </c>
      <c r="X310" s="25" t="e">
        <f t="shared" si="181"/>
        <v>#VALUE!</v>
      </c>
      <c r="Y310" s="25" t="e">
        <f t="shared" si="181"/>
        <v>#VALUE!</v>
      </c>
      <c r="Z310" s="25" t="e">
        <f t="shared" si="181"/>
        <v>#VALUE!</v>
      </c>
      <c r="AA310" s="25" t="e">
        <f t="shared" si="181"/>
        <v>#VALUE!</v>
      </c>
      <c r="AB310" s="25" t="e">
        <f t="shared" si="181"/>
        <v>#VALUE!</v>
      </c>
      <c r="AC310" s="25" t="e">
        <f t="shared" si="181"/>
        <v>#VALUE!</v>
      </c>
      <c r="AD310" s="25" t="e">
        <f t="shared" si="181"/>
        <v>#VALUE!</v>
      </c>
      <c r="AE310" s="25" t="e">
        <f t="shared" si="181"/>
        <v>#VALUE!</v>
      </c>
      <c r="AF310" s="25" t="e">
        <f t="shared" si="181"/>
        <v>#VALUE!</v>
      </c>
      <c r="AG310" s="25" t="e">
        <f t="shared" si="181"/>
        <v>#VALUE!</v>
      </c>
      <c r="AH310" s="26" t="s">
        <v>15</v>
      </c>
      <c r="AI310" s="27">
        <f>+COUNTIFS(C311:AG311,"土",C312:AG312,"")+COUNTIFS(C311:AG311,"日",C312:AG312,"")</f>
        <v>0</v>
      </c>
    </row>
    <row r="311" spans="2:38" x14ac:dyDescent="0.4">
      <c r="B311" s="19" t="s">
        <v>16</v>
      </c>
      <c r="C311" s="7" t="str">
        <f>IFERROR(TEXT(WEEKDAY(+C310),"aaa"),"")</f>
        <v/>
      </c>
      <c r="D311" s="7" t="str">
        <f t="shared" ref="D311:AG311" si="182">IFERROR(TEXT(WEEKDAY(+D310),"aaa"),"")</f>
        <v/>
      </c>
      <c r="E311" s="7" t="str">
        <f t="shared" si="182"/>
        <v/>
      </c>
      <c r="F311" s="7" t="str">
        <f t="shared" si="182"/>
        <v/>
      </c>
      <c r="G311" s="7" t="str">
        <f t="shared" si="182"/>
        <v/>
      </c>
      <c r="H311" s="7" t="str">
        <f t="shared" si="182"/>
        <v/>
      </c>
      <c r="I311" s="7" t="str">
        <f t="shared" si="182"/>
        <v/>
      </c>
      <c r="J311" s="7" t="str">
        <f t="shared" si="182"/>
        <v/>
      </c>
      <c r="K311" s="7" t="str">
        <f t="shared" si="182"/>
        <v/>
      </c>
      <c r="L311" s="7" t="str">
        <f t="shared" si="182"/>
        <v/>
      </c>
      <c r="M311" s="7" t="str">
        <f t="shared" si="182"/>
        <v/>
      </c>
      <c r="N311" s="7" t="str">
        <f t="shared" si="182"/>
        <v/>
      </c>
      <c r="O311" s="7" t="str">
        <f t="shared" si="182"/>
        <v/>
      </c>
      <c r="P311" s="7" t="str">
        <f t="shared" si="182"/>
        <v/>
      </c>
      <c r="Q311" s="7" t="str">
        <f t="shared" si="182"/>
        <v/>
      </c>
      <c r="R311" s="7" t="str">
        <f t="shared" si="182"/>
        <v/>
      </c>
      <c r="S311" s="7" t="str">
        <f t="shared" si="182"/>
        <v/>
      </c>
      <c r="T311" s="7" t="str">
        <f t="shared" si="182"/>
        <v/>
      </c>
      <c r="U311" s="7" t="str">
        <f t="shared" si="182"/>
        <v/>
      </c>
      <c r="V311" s="7" t="str">
        <f t="shared" si="182"/>
        <v/>
      </c>
      <c r="W311" s="7" t="str">
        <f t="shared" si="182"/>
        <v/>
      </c>
      <c r="X311" s="7" t="str">
        <f t="shared" si="182"/>
        <v/>
      </c>
      <c r="Y311" s="7" t="str">
        <f t="shared" si="182"/>
        <v/>
      </c>
      <c r="Z311" s="7" t="str">
        <f t="shared" si="182"/>
        <v/>
      </c>
      <c r="AA311" s="7" t="str">
        <f t="shared" si="182"/>
        <v/>
      </c>
      <c r="AB311" s="7" t="str">
        <f t="shared" si="182"/>
        <v/>
      </c>
      <c r="AC311" s="7" t="str">
        <f t="shared" si="182"/>
        <v/>
      </c>
      <c r="AD311" s="7" t="str">
        <f t="shared" si="182"/>
        <v/>
      </c>
      <c r="AE311" s="7" t="str">
        <f t="shared" si="182"/>
        <v/>
      </c>
      <c r="AF311" s="7" t="str">
        <f t="shared" si="182"/>
        <v/>
      </c>
      <c r="AG311" s="7" t="str">
        <f t="shared" si="182"/>
        <v/>
      </c>
      <c r="AH311" s="26" t="s">
        <v>17</v>
      </c>
      <c r="AI311" s="27">
        <f>+COUNTIF(C312:AG312,"夏休")+COUNTIF(C312:AG312,"冬休")+COUNTIF(C312:AG312,"中止")</f>
        <v>0</v>
      </c>
    </row>
    <row r="312" spans="2:38" ht="13.5" customHeight="1" x14ac:dyDescent="0.4">
      <c r="B312" s="111" t="s">
        <v>18</v>
      </c>
      <c r="C312" s="113"/>
      <c r="D312" s="108"/>
      <c r="E312" s="108"/>
      <c r="F312" s="108"/>
      <c r="G312" s="108"/>
      <c r="H312" s="108"/>
      <c r="I312" s="108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36"/>
      <c r="AH312" s="28" t="s">
        <v>0</v>
      </c>
      <c r="AI312" s="29">
        <f>COUNT(C310:AG310)-AI311</f>
        <v>0</v>
      </c>
    </row>
    <row r="313" spans="2:38" ht="13.5" customHeight="1" x14ac:dyDescent="0.4">
      <c r="B313" s="112"/>
      <c r="C313" s="113"/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8"/>
      <c r="O313" s="108"/>
      <c r="P313" s="108"/>
      <c r="Q313" s="108"/>
      <c r="R313" s="108"/>
      <c r="S313" s="108"/>
      <c r="T313" s="108"/>
      <c r="U313" s="108"/>
      <c r="V313" s="108"/>
      <c r="W313" s="108"/>
      <c r="X313" s="108"/>
      <c r="Y313" s="108"/>
      <c r="Z313" s="108"/>
      <c r="AA313" s="108"/>
      <c r="AB313" s="108"/>
      <c r="AC313" s="108"/>
      <c r="AD313" s="108"/>
      <c r="AE313" s="108"/>
      <c r="AF313" s="108"/>
      <c r="AG313" s="136"/>
      <c r="AH313" s="28" t="s">
        <v>19</v>
      </c>
      <c r="AI313" s="29">
        <f>+COUNTIF(C314:AG315,"休")</f>
        <v>0</v>
      </c>
      <c r="AJ313" s="30" t="e">
        <f>IF(AI314&gt;0.285,"",IF(AI313&lt;AI310,"←計画日数が足りません",""))</f>
        <v>#DIV/0!</v>
      </c>
    </row>
    <row r="314" spans="2:38" ht="13.5" customHeight="1" x14ac:dyDescent="0.4">
      <c r="B314" s="137" t="s">
        <v>5</v>
      </c>
      <c r="C314" s="138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5"/>
      <c r="Z314" s="135"/>
      <c r="AA314" s="135"/>
      <c r="AB314" s="135"/>
      <c r="AC314" s="135"/>
      <c r="AD314" s="135"/>
      <c r="AE314" s="135"/>
      <c r="AF314" s="135"/>
      <c r="AG314" s="153"/>
      <c r="AH314" s="28" t="s">
        <v>20</v>
      </c>
      <c r="AI314" s="31" t="e">
        <f>+AI313/AI312</f>
        <v>#DIV/0!</v>
      </c>
    </row>
    <row r="315" spans="2:38" x14ac:dyDescent="0.4">
      <c r="B315" s="137"/>
      <c r="C315" s="138"/>
      <c r="D315" s="135"/>
      <c r="E315" s="135"/>
      <c r="F315" s="135"/>
      <c r="G315" s="135"/>
      <c r="H315" s="135"/>
      <c r="I315" s="135"/>
      <c r="J315" s="135"/>
      <c r="K315" s="135"/>
      <c r="L315" s="135"/>
      <c r="M315" s="135"/>
      <c r="N315" s="135"/>
      <c r="O315" s="135"/>
      <c r="P315" s="135"/>
      <c r="Q315" s="135"/>
      <c r="R315" s="135"/>
      <c r="S315" s="135"/>
      <c r="T315" s="135"/>
      <c r="U315" s="13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53"/>
      <c r="AH315" s="28" t="s">
        <v>1</v>
      </c>
      <c r="AI315" s="29">
        <f>+COUNTA(C316:AG317)</f>
        <v>0</v>
      </c>
    </row>
    <row r="316" spans="2:38" x14ac:dyDescent="0.4">
      <c r="B316" s="141" t="s">
        <v>8</v>
      </c>
      <c r="C316" s="143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56"/>
      <c r="AH316" s="32" t="s">
        <v>21</v>
      </c>
      <c r="AI316" s="33" t="e">
        <f>+AI315/AI312</f>
        <v>#DIV/0!</v>
      </c>
      <c r="AL316" s="2">
        <f>+COUNTIF(C314:AG315,"休")</f>
        <v>0</v>
      </c>
    </row>
    <row r="317" spans="2:38" x14ac:dyDescent="0.4">
      <c r="B317" s="142"/>
      <c r="C317" s="144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0"/>
      <c r="R317" s="140"/>
      <c r="S317" s="140"/>
      <c r="T317" s="140"/>
      <c r="U317" s="140"/>
      <c r="V317" s="140"/>
      <c r="W317" s="140"/>
      <c r="X317" s="140"/>
      <c r="Y317" s="140"/>
      <c r="Z317" s="140"/>
      <c r="AA317" s="140"/>
      <c r="AB317" s="140"/>
      <c r="AC317" s="140"/>
      <c r="AD317" s="140"/>
      <c r="AE317" s="140"/>
      <c r="AF317" s="140"/>
      <c r="AG317" s="157"/>
      <c r="AH317" s="34" t="s">
        <v>22</v>
      </c>
      <c r="AI317" s="35" t="str">
        <f>IF(7&gt;AI312,"対象外",IF(OR(AI315&gt;=AI310,AI316&gt;=0.285),"OK","NG"))</f>
        <v>対象外</v>
      </c>
      <c r="AJ317" s="30" t="str">
        <f>IF(AI317="対象外","←７日間に満たない期間は達成判定の対象外",IF(AI317="NG","←月単位未達成","←月単位達成"))</f>
        <v>←７日間に満たない期間は達成判定の対象外</v>
      </c>
      <c r="AL317" s="36" t="str">
        <f>IF(7&gt;AI312,"対象外",IF(AL316&gt;=AI310,"OK","NG"))</f>
        <v>対象外</v>
      </c>
    </row>
    <row r="318" spans="2:38" hidden="1" x14ac:dyDescent="0.4">
      <c r="B318" s="37" t="s">
        <v>23</v>
      </c>
      <c r="C318" s="38" t="e">
        <f t="shared" ref="C318:AG318" si="183">IF(AND(DAY(C310)&gt;=22,DAY(C310)&lt;=28,C311="土"),1,0)</f>
        <v>#VALUE!</v>
      </c>
      <c r="D318" s="38" t="e">
        <f t="shared" si="183"/>
        <v>#VALUE!</v>
      </c>
      <c r="E318" s="38" t="e">
        <f t="shared" si="183"/>
        <v>#VALUE!</v>
      </c>
      <c r="F318" s="38" t="e">
        <f t="shared" si="183"/>
        <v>#VALUE!</v>
      </c>
      <c r="G318" s="38" t="e">
        <f t="shared" si="183"/>
        <v>#VALUE!</v>
      </c>
      <c r="H318" s="38" t="e">
        <f t="shared" si="183"/>
        <v>#VALUE!</v>
      </c>
      <c r="I318" s="38" t="e">
        <f t="shared" si="183"/>
        <v>#VALUE!</v>
      </c>
      <c r="J318" s="38" t="e">
        <f t="shared" si="183"/>
        <v>#VALUE!</v>
      </c>
      <c r="K318" s="38" t="e">
        <f t="shared" si="183"/>
        <v>#VALUE!</v>
      </c>
      <c r="L318" s="38" t="e">
        <f t="shared" si="183"/>
        <v>#VALUE!</v>
      </c>
      <c r="M318" s="38" t="e">
        <f t="shared" si="183"/>
        <v>#VALUE!</v>
      </c>
      <c r="N318" s="38" t="e">
        <f t="shared" si="183"/>
        <v>#VALUE!</v>
      </c>
      <c r="O318" s="38" t="e">
        <f t="shared" si="183"/>
        <v>#VALUE!</v>
      </c>
      <c r="P318" s="38" t="e">
        <f t="shared" si="183"/>
        <v>#VALUE!</v>
      </c>
      <c r="Q318" s="38" t="e">
        <f t="shared" si="183"/>
        <v>#VALUE!</v>
      </c>
      <c r="R318" s="38" t="e">
        <f t="shared" si="183"/>
        <v>#VALUE!</v>
      </c>
      <c r="S318" s="38" t="e">
        <f t="shared" si="183"/>
        <v>#VALUE!</v>
      </c>
      <c r="T318" s="38" t="e">
        <f t="shared" si="183"/>
        <v>#VALUE!</v>
      </c>
      <c r="U318" s="38" t="e">
        <f t="shared" si="183"/>
        <v>#VALUE!</v>
      </c>
      <c r="V318" s="38" t="e">
        <f t="shared" si="183"/>
        <v>#VALUE!</v>
      </c>
      <c r="W318" s="38" t="e">
        <f t="shared" si="183"/>
        <v>#VALUE!</v>
      </c>
      <c r="X318" s="38" t="e">
        <f t="shared" si="183"/>
        <v>#VALUE!</v>
      </c>
      <c r="Y318" s="38" t="e">
        <f t="shared" si="183"/>
        <v>#VALUE!</v>
      </c>
      <c r="Z318" s="38" t="e">
        <f t="shared" si="183"/>
        <v>#VALUE!</v>
      </c>
      <c r="AA318" s="38" t="e">
        <f t="shared" si="183"/>
        <v>#VALUE!</v>
      </c>
      <c r="AB318" s="38" t="e">
        <f t="shared" si="183"/>
        <v>#VALUE!</v>
      </c>
      <c r="AC318" s="38" t="e">
        <f t="shared" si="183"/>
        <v>#VALUE!</v>
      </c>
      <c r="AD318" s="38" t="e">
        <f t="shared" si="183"/>
        <v>#VALUE!</v>
      </c>
      <c r="AE318" s="38" t="e">
        <f t="shared" si="183"/>
        <v>#VALUE!</v>
      </c>
      <c r="AF318" s="38" t="e">
        <f t="shared" si="183"/>
        <v>#VALUE!</v>
      </c>
      <c r="AG318" s="38" t="e">
        <f t="shared" si="183"/>
        <v>#VALUE!</v>
      </c>
      <c r="AH318" s="39" t="s">
        <v>24</v>
      </c>
      <c r="AI318" s="40">
        <f t="shared" ref="AI318:AI325" si="184">_xlfn.AGGREGATE(9,6,C318:AG318)</f>
        <v>0</v>
      </c>
      <c r="AJ318" s="30"/>
    </row>
    <row r="319" spans="2:38" hidden="1" x14ac:dyDescent="0.4">
      <c r="B319" s="37" t="s">
        <v>25</v>
      </c>
      <c r="C319" s="41" t="e">
        <f t="shared" ref="C319:AG319" si="185">IF(AND(DAY(C310)&gt;=22,DAY(C310)&lt;=28,C311="土",OR(C316="休",C316="雨")),1,0)</f>
        <v>#VALUE!</v>
      </c>
      <c r="D319" s="41" t="e">
        <f t="shared" si="185"/>
        <v>#VALUE!</v>
      </c>
      <c r="E319" s="41" t="e">
        <f t="shared" si="185"/>
        <v>#VALUE!</v>
      </c>
      <c r="F319" s="41" t="e">
        <f t="shared" si="185"/>
        <v>#VALUE!</v>
      </c>
      <c r="G319" s="41" t="e">
        <f t="shared" si="185"/>
        <v>#VALUE!</v>
      </c>
      <c r="H319" s="41" t="e">
        <f t="shared" si="185"/>
        <v>#VALUE!</v>
      </c>
      <c r="I319" s="41" t="e">
        <f t="shared" si="185"/>
        <v>#VALUE!</v>
      </c>
      <c r="J319" s="41" t="e">
        <f t="shared" si="185"/>
        <v>#VALUE!</v>
      </c>
      <c r="K319" s="41" t="e">
        <f t="shared" si="185"/>
        <v>#VALUE!</v>
      </c>
      <c r="L319" s="41" t="e">
        <f t="shared" si="185"/>
        <v>#VALUE!</v>
      </c>
      <c r="M319" s="41" t="e">
        <f t="shared" si="185"/>
        <v>#VALUE!</v>
      </c>
      <c r="N319" s="41" t="e">
        <f t="shared" si="185"/>
        <v>#VALUE!</v>
      </c>
      <c r="O319" s="41" t="e">
        <f t="shared" si="185"/>
        <v>#VALUE!</v>
      </c>
      <c r="P319" s="41" t="e">
        <f t="shared" si="185"/>
        <v>#VALUE!</v>
      </c>
      <c r="Q319" s="41" t="e">
        <f t="shared" si="185"/>
        <v>#VALUE!</v>
      </c>
      <c r="R319" s="41" t="e">
        <f t="shared" si="185"/>
        <v>#VALUE!</v>
      </c>
      <c r="S319" s="41" t="e">
        <f t="shared" si="185"/>
        <v>#VALUE!</v>
      </c>
      <c r="T319" s="41" t="e">
        <f t="shared" si="185"/>
        <v>#VALUE!</v>
      </c>
      <c r="U319" s="41" t="e">
        <f t="shared" si="185"/>
        <v>#VALUE!</v>
      </c>
      <c r="V319" s="41" t="e">
        <f t="shared" si="185"/>
        <v>#VALUE!</v>
      </c>
      <c r="W319" s="41" t="e">
        <f t="shared" si="185"/>
        <v>#VALUE!</v>
      </c>
      <c r="X319" s="41" t="e">
        <f t="shared" si="185"/>
        <v>#VALUE!</v>
      </c>
      <c r="Y319" s="41" t="e">
        <f t="shared" si="185"/>
        <v>#VALUE!</v>
      </c>
      <c r="Z319" s="41" t="e">
        <f t="shared" si="185"/>
        <v>#VALUE!</v>
      </c>
      <c r="AA319" s="41" t="e">
        <f t="shared" si="185"/>
        <v>#VALUE!</v>
      </c>
      <c r="AB319" s="41" t="e">
        <f t="shared" si="185"/>
        <v>#VALUE!</v>
      </c>
      <c r="AC319" s="41" t="e">
        <f t="shared" si="185"/>
        <v>#VALUE!</v>
      </c>
      <c r="AD319" s="41" t="e">
        <f t="shared" si="185"/>
        <v>#VALUE!</v>
      </c>
      <c r="AE319" s="41" t="e">
        <f t="shared" si="185"/>
        <v>#VALUE!</v>
      </c>
      <c r="AF319" s="41" t="e">
        <f t="shared" si="185"/>
        <v>#VALUE!</v>
      </c>
      <c r="AG319" s="41" t="e">
        <f t="shared" si="185"/>
        <v>#VALUE!</v>
      </c>
      <c r="AH319" s="39" t="s">
        <v>26</v>
      </c>
      <c r="AI319" s="40">
        <f t="shared" si="184"/>
        <v>0</v>
      </c>
      <c r="AJ319" s="30"/>
    </row>
    <row r="320" spans="2:38" hidden="1" x14ac:dyDescent="0.4">
      <c r="B320" s="37" t="s">
        <v>27</v>
      </c>
      <c r="C320" s="38" t="e">
        <f>IF(AND(DAY(C310)&gt;=8,DAY(C310)&lt;=14,C311="土"),1,0)</f>
        <v>#VALUE!</v>
      </c>
      <c r="D320" s="38" t="e">
        <f>IF(AND(DAY(D310)&gt;=8,DAY(D310)&lt;=14,D311="土"),1,0)</f>
        <v>#VALUE!</v>
      </c>
      <c r="E320" s="38" t="e">
        <f t="shared" ref="E320:AG320" si="186">IF(AND(DAY(E310)&gt;=8,DAY(E310)&lt;=14,E311="土"),1,0)</f>
        <v>#VALUE!</v>
      </c>
      <c r="F320" s="38" t="e">
        <f t="shared" si="186"/>
        <v>#VALUE!</v>
      </c>
      <c r="G320" s="38" t="e">
        <f t="shared" si="186"/>
        <v>#VALUE!</v>
      </c>
      <c r="H320" s="38" t="e">
        <f t="shared" si="186"/>
        <v>#VALUE!</v>
      </c>
      <c r="I320" s="38" t="e">
        <f t="shared" si="186"/>
        <v>#VALUE!</v>
      </c>
      <c r="J320" s="38" t="e">
        <f t="shared" si="186"/>
        <v>#VALUE!</v>
      </c>
      <c r="K320" s="38" t="e">
        <f t="shared" si="186"/>
        <v>#VALUE!</v>
      </c>
      <c r="L320" s="38" t="e">
        <f t="shared" si="186"/>
        <v>#VALUE!</v>
      </c>
      <c r="M320" s="38" t="e">
        <f t="shared" si="186"/>
        <v>#VALUE!</v>
      </c>
      <c r="N320" s="38" t="e">
        <f t="shared" si="186"/>
        <v>#VALUE!</v>
      </c>
      <c r="O320" s="38" t="e">
        <f t="shared" si="186"/>
        <v>#VALUE!</v>
      </c>
      <c r="P320" s="38" t="e">
        <f t="shared" si="186"/>
        <v>#VALUE!</v>
      </c>
      <c r="Q320" s="38" t="e">
        <f t="shared" si="186"/>
        <v>#VALUE!</v>
      </c>
      <c r="R320" s="38" t="e">
        <f t="shared" si="186"/>
        <v>#VALUE!</v>
      </c>
      <c r="S320" s="38" t="e">
        <f t="shared" si="186"/>
        <v>#VALUE!</v>
      </c>
      <c r="T320" s="38" t="e">
        <f t="shared" si="186"/>
        <v>#VALUE!</v>
      </c>
      <c r="U320" s="38" t="e">
        <f t="shared" si="186"/>
        <v>#VALUE!</v>
      </c>
      <c r="V320" s="38" t="e">
        <f t="shared" si="186"/>
        <v>#VALUE!</v>
      </c>
      <c r="W320" s="38" t="e">
        <f t="shared" si="186"/>
        <v>#VALUE!</v>
      </c>
      <c r="X320" s="38" t="e">
        <f t="shared" si="186"/>
        <v>#VALUE!</v>
      </c>
      <c r="Y320" s="38" t="e">
        <f t="shared" si="186"/>
        <v>#VALUE!</v>
      </c>
      <c r="Z320" s="38" t="e">
        <f t="shared" si="186"/>
        <v>#VALUE!</v>
      </c>
      <c r="AA320" s="38" t="e">
        <f t="shared" si="186"/>
        <v>#VALUE!</v>
      </c>
      <c r="AB320" s="38" t="e">
        <f t="shared" si="186"/>
        <v>#VALUE!</v>
      </c>
      <c r="AC320" s="38" t="e">
        <f t="shared" si="186"/>
        <v>#VALUE!</v>
      </c>
      <c r="AD320" s="38" t="e">
        <f t="shared" si="186"/>
        <v>#VALUE!</v>
      </c>
      <c r="AE320" s="38" t="e">
        <f t="shared" si="186"/>
        <v>#VALUE!</v>
      </c>
      <c r="AF320" s="38" t="e">
        <f t="shared" si="186"/>
        <v>#VALUE!</v>
      </c>
      <c r="AG320" s="38" t="e">
        <f t="shared" si="186"/>
        <v>#VALUE!</v>
      </c>
      <c r="AH320" s="39" t="s">
        <v>24</v>
      </c>
      <c r="AI320" s="40">
        <f t="shared" si="184"/>
        <v>0</v>
      </c>
      <c r="AJ320" s="30"/>
    </row>
    <row r="321" spans="2:38" hidden="1" x14ac:dyDescent="0.4">
      <c r="B321" s="37" t="s">
        <v>28</v>
      </c>
      <c r="C321" s="41" t="e">
        <f>IF(AND(DAY(C310)&gt;=8,DAY(C310)&lt;=14,C311="土",OR(C316="休",C316="雨")),1,0)</f>
        <v>#VALUE!</v>
      </c>
      <c r="D321" s="41" t="e">
        <f>IF(AND(DAY(D310)&gt;=8,DAY(D310)&lt;=14,D311="土",OR(D316="休",D316="雨")),1,0)</f>
        <v>#VALUE!</v>
      </c>
      <c r="E321" s="41" t="e">
        <f t="shared" ref="E321:AG321" si="187">IF(AND(DAY(E310)&gt;=8,DAY(E310)&lt;=14,E311="土",OR(E316="休",E316="雨")),1,0)</f>
        <v>#VALUE!</v>
      </c>
      <c r="F321" s="41" t="e">
        <f t="shared" si="187"/>
        <v>#VALUE!</v>
      </c>
      <c r="G321" s="41" t="e">
        <f t="shared" si="187"/>
        <v>#VALUE!</v>
      </c>
      <c r="H321" s="41" t="e">
        <f t="shared" si="187"/>
        <v>#VALUE!</v>
      </c>
      <c r="I321" s="41" t="e">
        <f t="shared" si="187"/>
        <v>#VALUE!</v>
      </c>
      <c r="J321" s="41" t="e">
        <f t="shared" si="187"/>
        <v>#VALUE!</v>
      </c>
      <c r="K321" s="41" t="e">
        <f t="shared" si="187"/>
        <v>#VALUE!</v>
      </c>
      <c r="L321" s="41" t="e">
        <f t="shared" si="187"/>
        <v>#VALUE!</v>
      </c>
      <c r="M321" s="41" t="e">
        <f t="shared" si="187"/>
        <v>#VALUE!</v>
      </c>
      <c r="N321" s="41" t="e">
        <f t="shared" si="187"/>
        <v>#VALUE!</v>
      </c>
      <c r="O321" s="41" t="e">
        <f t="shared" si="187"/>
        <v>#VALUE!</v>
      </c>
      <c r="P321" s="41" t="e">
        <f t="shared" si="187"/>
        <v>#VALUE!</v>
      </c>
      <c r="Q321" s="41" t="e">
        <f t="shared" si="187"/>
        <v>#VALUE!</v>
      </c>
      <c r="R321" s="41" t="e">
        <f t="shared" si="187"/>
        <v>#VALUE!</v>
      </c>
      <c r="S321" s="41" t="e">
        <f t="shared" si="187"/>
        <v>#VALUE!</v>
      </c>
      <c r="T321" s="41" t="e">
        <f t="shared" si="187"/>
        <v>#VALUE!</v>
      </c>
      <c r="U321" s="41" t="e">
        <f t="shared" si="187"/>
        <v>#VALUE!</v>
      </c>
      <c r="V321" s="41" t="e">
        <f t="shared" si="187"/>
        <v>#VALUE!</v>
      </c>
      <c r="W321" s="41" t="e">
        <f t="shared" si="187"/>
        <v>#VALUE!</v>
      </c>
      <c r="X321" s="41" t="e">
        <f t="shared" si="187"/>
        <v>#VALUE!</v>
      </c>
      <c r="Y321" s="41" t="e">
        <f t="shared" si="187"/>
        <v>#VALUE!</v>
      </c>
      <c r="Z321" s="41" t="e">
        <f t="shared" si="187"/>
        <v>#VALUE!</v>
      </c>
      <c r="AA321" s="41" t="e">
        <f t="shared" si="187"/>
        <v>#VALUE!</v>
      </c>
      <c r="AB321" s="41" t="e">
        <f t="shared" si="187"/>
        <v>#VALUE!</v>
      </c>
      <c r="AC321" s="41" t="e">
        <f t="shared" si="187"/>
        <v>#VALUE!</v>
      </c>
      <c r="AD321" s="41" t="e">
        <f t="shared" si="187"/>
        <v>#VALUE!</v>
      </c>
      <c r="AE321" s="41" t="e">
        <f t="shared" si="187"/>
        <v>#VALUE!</v>
      </c>
      <c r="AF321" s="41" t="e">
        <f t="shared" si="187"/>
        <v>#VALUE!</v>
      </c>
      <c r="AG321" s="41" t="e">
        <f t="shared" si="187"/>
        <v>#VALUE!</v>
      </c>
      <c r="AH321" s="39" t="s">
        <v>26</v>
      </c>
      <c r="AI321" s="40">
        <f t="shared" si="184"/>
        <v>0</v>
      </c>
      <c r="AJ321" s="30"/>
    </row>
    <row r="322" spans="2:38" hidden="1" x14ac:dyDescent="0.4">
      <c r="B322" s="37" t="s">
        <v>29</v>
      </c>
      <c r="C322" s="38" t="e">
        <f>IF(AND(DAY(C310)&gt;=22,DAY(C310)&lt;=28,C311="日"),1,0)</f>
        <v>#VALUE!</v>
      </c>
      <c r="D322" s="38" t="e">
        <f t="shared" ref="D322:AG322" si="188">IF(AND(DAY(D310)&gt;=22,DAY(D310)&lt;=28,D311="日"),1,0)</f>
        <v>#VALUE!</v>
      </c>
      <c r="E322" s="38" t="e">
        <f t="shared" si="188"/>
        <v>#VALUE!</v>
      </c>
      <c r="F322" s="38" t="e">
        <f t="shared" si="188"/>
        <v>#VALUE!</v>
      </c>
      <c r="G322" s="38" t="e">
        <f t="shared" si="188"/>
        <v>#VALUE!</v>
      </c>
      <c r="H322" s="38" t="e">
        <f t="shared" si="188"/>
        <v>#VALUE!</v>
      </c>
      <c r="I322" s="38" t="e">
        <f t="shared" si="188"/>
        <v>#VALUE!</v>
      </c>
      <c r="J322" s="38" t="e">
        <f t="shared" si="188"/>
        <v>#VALUE!</v>
      </c>
      <c r="K322" s="38" t="e">
        <f t="shared" si="188"/>
        <v>#VALUE!</v>
      </c>
      <c r="L322" s="38" t="e">
        <f t="shared" si="188"/>
        <v>#VALUE!</v>
      </c>
      <c r="M322" s="38" t="e">
        <f t="shared" si="188"/>
        <v>#VALUE!</v>
      </c>
      <c r="N322" s="38" t="e">
        <f t="shared" si="188"/>
        <v>#VALUE!</v>
      </c>
      <c r="O322" s="38" t="e">
        <f t="shared" si="188"/>
        <v>#VALUE!</v>
      </c>
      <c r="P322" s="38" t="e">
        <f t="shared" si="188"/>
        <v>#VALUE!</v>
      </c>
      <c r="Q322" s="38" t="e">
        <f t="shared" si="188"/>
        <v>#VALUE!</v>
      </c>
      <c r="R322" s="38" t="e">
        <f t="shared" si="188"/>
        <v>#VALUE!</v>
      </c>
      <c r="S322" s="38" t="e">
        <f t="shared" si="188"/>
        <v>#VALUE!</v>
      </c>
      <c r="T322" s="38" t="e">
        <f t="shared" si="188"/>
        <v>#VALUE!</v>
      </c>
      <c r="U322" s="38" t="e">
        <f t="shared" si="188"/>
        <v>#VALUE!</v>
      </c>
      <c r="V322" s="38" t="e">
        <f t="shared" si="188"/>
        <v>#VALUE!</v>
      </c>
      <c r="W322" s="38" t="e">
        <f t="shared" si="188"/>
        <v>#VALUE!</v>
      </c>
      <c r="X322" s="38" t="e">
        <f t="shared" si="188"/>
        <v>#VALUE!</v>
      </c>
      <c r="Y322" s="38" t="e">
        <f t="shared" si="188"/>
        <v>#VALUE!</v>
      </c>
      <c r="Z322" s="38" t="e">
        <f t="shared" si="188"/>
        <v>#VALUE!</v>
      </c>
      <c r="AA322" s="38" t="e">
        <f t="shared" si="188"/>
        <v>#VALUE!</v>
      </c>
      <c r="AB322" s="38" t="e">
        <f t="shared" si="188"/>
        <v>#VALUE!</v>
      </c>
      <c r="AC322" s="38" t="e">
        <f t="shared" si="188"/>
        <v>#VALUE!</v>
      </c>
      <c r="AD322" s="38" t="e">
        <f t="shared" si="188"/>
        <v>#VALUE!</v>
      </c>
      <c r="AE322" s="38" t="e">
        <f t="shared" si="188"/>
        <v>#VALUE!</v>
      </c>
      <c r="AF322" s="38" t="e">
        <f t="shared" si="188"/>
        <v>#VALUE!</v>
      </c>
      <c r="AG322" s="38" t="e">
        <f t="shared" si="188"/>
        <v>#VALUE!</v>
      </c>
      <c r="AH322" s="39" t="s">
        <v>24</v>
      </c>
      <c r="AI322" s="40">
        <f t="shared" si="184"/>
        <v>0</v>
      </c>
      <c r="AJ322" s="30"/>
    </row>
    <row r="323" spans="2:38" hidden="1" x14ac:dyDescent="0.4">
      <c r="B323" s="37" t="s">
        <v>30</v>
      </c>
      <c r="C323" s="41" t="e">
        <f>IF(AND(DAY(C310)&gt;=22,DAY(C310)&lt;=28,C311="日",OR(C316="休",C316="雨")),1,0)</f>
        <v>#VALUE!</v>
      </c>
      <c r="D323" s="41" t="e">
        <f t="shared" ref="D323:AG323" si="189">IF(AND(DAY(D310)&gt;=22,DAY(D310)&lt;=28,D311="日",OR(D316="休",D316="雨")),1,0)</f>
        <v>#VALUE!</v>
      </c>
      <c r="E323" s="41" t="e">
        <f t="shared" si="189"/>
        <v>#VALUE!</v>
      </c>
      <c r="F323" s="41" t="e">
        <f t="shared" si="189"/>
        <v>#VALUE!</v>
      </c>
      <c r="G323" s="41" t="e">
        <f t="shared" si="189"/>
        <v>#VALUE!</v>
      </c>
      <c r="H323" s="41" t="e">
        <f t="shared" si="189"/>
        <v>#VALUE!</v>
      </c>
      <c r="I323" s="41" t="e">
        <f t="shared" si="189"/>
        <v>#VALUE!</v>
      </c>
      <c r="J323" s="41" t="e">
        <f t="shared" si="189"/>
        <v>#VALUE!</v>
      </c>
      <c r="K323" s="41" t="e">
        <f t="shared" si="189"/>
        <v>#VALUE!</v>
      </c>
      <c r="L323" s="41" t="e">
        <f t="shared" si="189"/>
        <v>#VALUE!</v>
      </c>
      <c r="M323" s="41" t="e">
        <f t="shared" si="189"/>
        <v>#VALUE!</v>
      </c>
      <c r="N323" s="41" t="e">
        <f t="shared" si="189"/>
        <v>#VALUE!</v>
      </c>
      <c r="O323" s="41" t="e">
        <f t="shared" si="189"/>
        <v>#VALUE!</v>
      </c>
      <c r="P323" s="41" t="e">
        <f t="shared" si="189"/>
        <v>#VALUE!</v>
      </c>
      <c r="Q323" s="41" t="e">
        <f t="shared" si="189"/>
        <v>#VALUE!</v>
      </c>
      <c r="R323" s="41" t="e">
        <f t="shared" si="189"/>
        <v>#VALUE!</v>
      </c>
      <c r="S323" s="41" t="e">
        <f t="shared" si="189"/>
        <v>#VALUE!</v>
      </c>
      <c r="T323" s="41" t="e">
        <f t="shared" si="189"/>
        <v>#VALUE!</v>
      </c>
      <c r="U323" s="41" t="e">
        <f t="shared" si="189"/>
        <v>#VALUE!</v>
      </c>
      <c r="V323" s="41" t="e">
        <f t="shared" si="189"/>
        <v>#VALUE!</v>
      </c>
      <c r="W323" s="41" t="e">
        <f t="shared" si="189"/>
        <v>#VALUE!</v>
      </c>
      <c r="X323" s="41" t="e">
        <f t="shared" si="189"/>
        <v>#VALUE!</v>
      </c>
      <c r="Y323" s="41" t="e">
        <f t="shared" si="189"/>
        <v>#VALUE!</v>
      </c>
      <c r="Z323" s="41" t="e">
        <f t="shared" si="189"/>
        <v>#VALUE!</v>
      </c>
      <c r="AA323" s="41" t="e">
        <f t="shared" si="189"/>
        <v>#VALUE!</v>
      </c>
      <c r="AB323" s="41" t="e">
        <f t="shared" si="189"/>
        <v>#VALUE!</v>
      </c>
      <c r="AC323" s="41" t="e">
        <f t="shared" si="189"/>
        <v>#VALUE!</v>
      </c>
      <c r="AD323" s="41" t="e">
        <f t="shared" si="189"/>
        <v>#VALUE!</v>
      </c>
      <c r="AE323" s="41" t="e">
        <f t="shared" si="189"/>
        <v>#VALUE!</v>
      </c>
      <c r="AF323" s="41" t="e">
        <f t="shared" si="189"/>
        <v>#VALUE!</v>
      </c>
      <c r="AG323" s="41" t="e">
        <f t="shared" si="189"/>
        <v>#VALUE!</v>
      </c>
      <c r="AH323" s="39" t="s">
        <v>26</v>
      </c>
      <c r="AI323" s="40">
        <f t="shared" si="184"/>
        <v>0</v>
      </c>
      <c r="AJ323" s="30"/>
    </row>
    <row r="324" spans="2:38" hidden="1" x14ac:dyDescent="0.4">
      <c r="B324" s="37" t="s">
        <v>31</v>
      </c>
      <c r="C324" s="38" t="e">
        <f>IF(AND(DAY(C310)&gt;=8,DAY(C310)&lt;=14,C311="日"),1,0)</f>
        <v>#VALUE!</v>
      </c>
      <c r="D324" s="38" t="e">
        <f t="shared" ref="D324:AG324" si="190">IF(AND(DAY(D310)&gt;=8,DAY(D310)&lt;=14,D311="日"),1,0)</f>
        <v>#VALUE!</v>
      </c>
      <c r="E324" s="38" t="e">
        <f t="shared" si="190"/>
        <v>#VALUE!</v>
      </c>
      <c r="F324" s="38" t="e">
        <f t="shared" si="190"/>
        <v>#VALUE!</v>
      </c>
      <c r="G324" s="38" t="e">
        <f t="shared" si="190"/>
        <v>#VALUE!</v>
      </c>
      <c r="H324" s="38" t="e">
        <f t="shared" si="190"/>
        <v>#VALUE!</v>
      </c>
      <c r="I324" s="38" t="e">
        <f t="shared" si="190"/>
        <v>#VALUE!</v>
      </c>
      <c r="J324" s="38" t="e">
        <f t="shared" si="190"/>
        <v>#VALUE!</v>
      </c>
      <c r="K324" s="38" t="e">
        <f t="shared" si="190"/>
        <v>#VALUE!</v>
      </c>
      <c r="L324" s="38" t="e">
        <f t="shared" si="190"/>
        <v>#VALUE!</v>
      </c>
      <c r="M324" s="38" t="e">
        <f t="shared" si="190"/>
        <v>#VALUE!</v>
      </c>
      <c r="N324" s="38" t="e">
        <f t="shared" si="190"/>
        <v>#VALUE!</v>
      </c>
      <c r="O324" s="38" t="e">
        <f t="shared" si="190"/>
        <v>#VALUE!</v>
      </c>
      <c r="P324" s="38" t="e">
        <f t="shared" si="190"/>
        <v>#VALUE!</v>
      </c>
      <c r="Q324" s="38" t="e">
        <f t="shared" si="190"/>
        <v>#VALUE!</v>
      </c>
      <c r="R324" s="38" t="e">
        <f t="shared" si="190"/>
        <v>#VALUE!</v>
      </c>
      <c r="S324" s="38" t="e">
        <f t="shared" si="190"/>
        <v>#VALUE!</v>
      </c>
      <c r="T324" s="38" t="e">
        <f t="shared" si="190"/>
        <v>#VALUE!</v>
      </c>
      <c r="U324" s="38" t="e">
        <f t="shared" si="190"/>
        <v>#VALUE!</v>
      </c>
      <c r="V324" s="38" t="e">
        <f t="shared" si="190"/>
        <v>#VALUE!</v>
      </c>
      <c r="W324" s="38" t="e">
        <f t="shared" si="190"/>
        <v>#VALUE!</v>
      </c>
      <c r="X324" s="38" t="e">
        <f t="shared" si="190"/>
        <v>#VALUE!</v>
      </c>
      <c r="Y324" s="38" t="e">
        <f t="shared" si="190"/>
        <v>#VALUE!</v>
      </c>
      <c r="Z324" s="38" t="e">
        <f t="shared" si="190"/>
        <v>#VALUE!</v>
      </c>
      <c r="AA324" s="38" t="e">
        <f t="shared" si="190"/>
        <v>#VALUE!</v>
      </c>
      <c r="AB324" s="38" t="e">
        <f t="shared" si="190"/>
        <v>#VALUE!</v>
      </c>
      <c r="AC324" s="38" t="e">
        <f t="shared" si="190"/>
        <v>#VALUE!</v>
      </c>
      <c r="AD324" s="38" t="e">
        <f t="shared" si="190"/>
        <v>#VALUE!</v>
      </c>
      <c r="AE324" s="38" t="e">
        <f t="shared" si="190"/>
        <v>#VALUE!</v>
      </c>
      <c r="AF324" s="38" t="e">
        <f t="shared" si="190"/>
        <v>#VALUE!</v>
      </c>
      <c r="AG324" s="38" t="e">
        <f t="shared" si="190"/>
        <v>#VALUE!</v>
      </c>
      <c r="AH324" s="39" t="s">
        <v>24</v>
      </c>
      <c r="AI324" s="40">
        <f t="shared" si="184"/>
        <v>0</v>
      </c>
      <c r="AJ324" s="30"/>
    </row>
    <row r="325" spans="2:38" hidden="1" x14ac:dyDescent="0.4">
      <c r="B325" s="37" t="s">
        <v>32</v>
      </c>
      <c r="C325" s="41" t="e">
        <f>IF(AND(DAY(C310)&gt;=8,DAY(C310)&lt;=14,C311="日",OR(C316="休",C316="雨")),1,0)</f>
        <v>#VALUE!</v>
      </c>
      <c r="D325" s="41" t="e">
        <f t="shared" ref="D325:AG325" si="191">IF(AND(DAY(D310)&gt;=8,DAY(D310)&lt;=14,D311="日",OR(D316="休",D316="雨")),1,0)</f>
        <v>#VALUE!</v>
      </c>
      <c r="E325" s="41" t="e">
        <f t="shared" si="191"/>
        <v>#VALUE!</v>
      </c>
      <c r="F325" s="41" t="e">
        <f t="shared" si="191"/>
        <v>#VALUE!</v>
      </c>
      <c r="G325" s="41" t="e">
        <f t="shared" si="191"/>
        <v>#VALUE!</v>
      </c>
      <c r="H325" s="41" t="e">
        <f t="shared" si="191"/>
        <v>#VALUE!</v>
      </c>
      <c r="I325" s="41" t="e">
        <f t="shared" si="191"/>
        <v>#VALUE!</v>
      </c>
      <c r="J325" s="41" t="e">
        <f t="shared" si="191"/>
        <v>#VALUE!</v>
      </c>
      <c r="K325" s="41" t="e">
        <f t="shared" si="191"/>
        <v>#VALUE!</v>
      </c>
      <c r="L325" s="41" t="e">
        <f t="shared" si="191"/>
        <v>#VALUE!</v>
      </c>
      <c r="M325" s="41" t="e">
        <f t="shared" si="191"/>
        <v>#VALUE!</v>
      </c>
      <c r="N325" s="41" t="e">
        <f t="shared" si="191"/>
        <v>#VALUE!</v>
      </c>
      <c r="O325" s="41" t="e">
        <f t="shared" si="191"/>
        <v>#VALUE!</v>
      </c>
      <c r="P325" s="41" t="e">
        <f t="shared" si="191"/>
        <v>#VALUE!</v>
      </c>
      <c r="Q325" s="41" t="e">
        <f t="shared" si="191"/>
        <v>#VALUE!</v>
      </c>
      <c r="R325" s="41" t="e">
        <f t="shared" si="191"/>
        <v>#VALUE!</v>
      </c>
      <c r="S325" s="41" t="e">
        <f t="shared" si="191"/>
        <v>#VALUE!</v>
      </c>
      <c r="T325" s="41" t="e">
        <f t="shared" si="191"/>
        <v>#VALUE!</v>
      </c>
      <c r="U325" s="41" t="e">
        <f t="shared" si="191"/>
        <v>#VALUE!</v>
      </c>
      <c r="V325" s="41" t="e">
        <f t="shared" si="191"/>
        <v>#VALUE!</v>
      </c>
      <c r="W325" s="41" t="e">
        <f t="shared" si="191"/>
        <v>#VALUE!</v>
      </c>
      <c r="X325" s="41" t="e">
        <f t="shared" si="191"/>
        <v>#VALUE!</v>
      </c>
      <c r="Y325" s="41" t="e">
        <f t="shared" si="191"/>
        <v>#VALUE!</v>
      </c>
      <c r="Z325" s="41" t="e">
        <f t="shared" si="191"/>
        <v>#VALUE!</v>
      </c>
      <c r="AA325" s="41" t="e">
        <f t="shared" si="191"/>
        <v>#VALUE!</v>
      </c>
      <c r="AB325" s="41" t="e">
        <f t="shared" si="191"/>
        <v>#VALUE!</v>
      </c>
      <c r="AC325" s="41" t="e">
        <f t="shared" si="191"/>
        <v>#VALUE!</v>
      </c>
      <c r="AD325" s="41" t="e">
        <f t="shared" si="191"/>
        <v>#VALUE!</v>
      </c>
      <c r="AE325" s="41" t="e">
        <f t="shared" si="191"/>
        <v>#VALUE!</v>
      </c>
      <c r="AF325" s="41" t="e">
        <f t="shared" si="191"/>
        <v>#VALUE!</v>
      </c>
      <c r="AG325" s="41" t="e">
        <f t="shared" si="191"/>
        <v>#VALUE!</v>
      </c>
      <c r="AH325" s="39" t="s">
        <v>26</v>
      </c>
      <c r="AI325" s="40">
        <f t="shared" si="184"/>
        <v>0</v>
      </c>
      <c r="AJ325" s="30"/>
    </row>
    <row r="326" spans="2:38" ht="18" customHeight="1" x14ac:dyDescent="0.4"/>
    <row r="327" spans="2:38" hidden="1" x14ac:dyDescent="0.4">
      <c r="C327" s="2" t="e">
        <f>YEAR(C330)</f>
        <v>#VALUE!</v>
      </c>
      <c r="D327" s="2" t="e">
        <f>MONTH(C330)</f>
        <v>#VALUE!</v>
      </c>
    </row>
    <row r="328" spans="2:38" x14ac:dyDescent="0.4">
      <c r="B328" s="5" t="s">
        <v>13</v>
      </c>
      <c r="C328" s="145" t="e">
        <f>C330</f>
        <v>#VALUE!</v>
      </c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10"/>
    </row>
    <row r="329" spans="2:38" hidden="1" x14ac:dyDescent="0.4">
      <c r="B329" s="43"/>
      <c r="C329" s="25" t="e">
        <f>DATE($C327,$D327,1)</f>
        <v>#VALUE!</v>
      </c>
      <c r="D329" s="25" t="e">
        <f t="shared" ref="D329:AG329" si="192">C329+1</f>
        <v>#VALUE!</v>
      </c>
      <c r="E329" s="25" t="e">
        <f t="shared" si="192"/>
        <v>#VALUE!</v>
      </c>
      <c r="F329" s="25" t="e">
        <f t="shared" si="192"/>
        <v>#VALUE!</v>
      </c>
      <c r="G329" s="25" t="e">
        <f t="shared" si="192"/>
        <v>#VALUE!</v>
      </c>
      <c r="H329" s="25" t="e">
        <f t="shared" si="192"/>
        <v>#VALUE!</v>
      </c>
      <c r="I329" s="25" t="e">
        <f t="shared" si="192"/>
        <v>#VALUE!</v>
      </c>
      <c r="J329" s="25" t="e">
        <f t="shared" si="192"/>
        <v>#VALUE!</v>
      </c>
      <c r="K329" s="25" t="e">
        <f t="shared" si="192"/>
        <v>#VALUE!</v>
      </c>
      <c r="L329" s="25" t="e">
        <f t="shared" si="192"/>
        <v>#VALUE!</v>
      </c>
      <c r="M329" s="25" t="e">
        <f t="shared" si="192"/>
        <v>#VALUE!</v>
      </c>
      <c r="N329" s="25" t="e">
        <f t="shared" si="192"/>
        <v>#VALUE!</v>
      </c>
      <c r="O329" s="25" t="e">
        <f t="shared" si="192"/>
        <v>#VALUE!</v>
      </c>
      <c r="P329" s="25" t="e">
        <f t="shared" si="192"/>
        <v>#VALUE!</v>
      </c>
      <c r="Q329" s="25" t="e">
        <f t="shared" si="192"/>
        <v>#VALUE!</v>
      </c>
      <c r="R329" s="25" t="e">
        <f t="shared" si="192"/>
        <v>#VALUE!</v>
      </c>
      <c r="S329" s="25" t="e">
        <f t="shared" si="192"/>
        <v>#VALUE!</v>
      </c>
      <c r="T329" s="25" t="e">
        <f t="shared" si="192"/>
        <v>#VALUE!</v>
      </c>
      <c r="U329" s="25" t="e">
        <f t="shared" si="192"/>
        <v>#VALUE!</v>
      </c>
      <c r="V329" s="25" t="e">
        <f t="shared" si="192"/>
        <v>#VALUE!</v>
      </c>
      <c r="W329" s="25" t="e">
        <f t="shared" si="192"/>
        <v>#VALUE!</v>
      </c>
      <c r="X329" s="25" t="e">
        <f t="shared" si="192"/>
        <v>#VALUE!</v>
      </c>
      <c r="Y329" s="25" t="e">
        <f t="shared" si="192"/>
        <v>#VALUE!</v>
      </c>
      <c r="Z329" s="25" t="e">
        <f t="shared" si="192"/>
        <v>#VALUE!</v>
      </c>
      <c r="AA329" s="25" t="e">
        <f t="shared" si="192"/>
        <v>#VALUE!</v>
      </c>
      <c r="AB329" s="25" t="e">
        <f t="shared" si="192"/>
        <v>#VALUE!</v>
      </c>
      <c r="AC329" s="25" t="e">
        <f t="shared" si="192"/>
        <v>#VALUE!</v>
      </c>
      <c r="AD329" s="25" t="e">
        <f t="shared" si="192"/>
        <v>#VALUE!</v>
      </c>
      <c r="AE329" s="25" t="e">
        <f t="shared" si="192"/>
        <v>#VALUE!</v>
      </c>
      <c r="AF329" s="25" t="e">
        <f t="shared" si="192"/>
        <v>#VALUE!</v>
      </c>
      <c r="AG329" s="25" t="e">
        <f t="shared" si="192"/>
        <v>#VALUE!</v>
      </c>
      <c r="AH329" s="44"/>
      <c r="AI329" s="45"/>
    </row>
    <row r="330" spans="2:38" x14ac:dyDescent="0.4">
      <c r="B330" s="46" t="s">
        <v>14</v>
      </c>
      <c r="C330" s="47" t="e">
        <f>IF(EDATE(C309,1)&gt;$G$5,"",EDATE(C309,1))</f>
        <v>#VALUE!</v>
      </c>
      <c r="D330" s="25" t="e">
        <f t="shared" ref="D330:AG330" si="193">IF(D329&gt;$G$5,"",IF(C330=EOMONTH(DATE($C327,$D327,1),0),"",IF(C330="","",C330+1)))</f>
        <v>#VALUE!</v>
      </c>
      <c r="E330" s="25" t="e">
        <f t="shared" si="193"/>
        <v>#VALUE!</v>
      </c>
      <c r="F330" s="25" t="e">
        <f t="shared" si="193"/>
        <v>#VALUE!</v>
      </c>
      <c r="G330" s="25" t="e">
        <f t="shared" si="193"/>
        <v>#VALUE!</v>
      </c>
      <c r="H330" s="25" t="e">
        <f t="shared" si="193"/>
        <v>#VALUE!</v>
      </c>
      <c r="I330" s="25" t="e">
        <f t="shared" si="193"/>
        <v>#VALUE!</v>
      </c>
      <c r="J330" s="25" t="e">
        <f t="shared" si="193"/>
        <v>#VALUE!</v>
      </c>
      <c r="K330" s="25" t="e">
        <f t="shared" si="193"/>
        <v>#VALUE!</v>
      </c>
      <c r="L330" s="25" t="e">
        <f t="shared" si="193"/>
        <v>#VALUE!</v>
      </c>
      <c r="M330" s="25" t="e">
        <f t="shared" si="193"/>
        <v>#VALUE!</v>
      </c>
      <c r="N330" s="25" t="e">
        <f t="shared" si="193"/>
        <v>#VALUE!</v>
      </c>
      <c r="O330" s="25" t="e">
        <f t="shared" si="193"/>
        <v>#VALUE!</v>
      </c>
      <c r="P330" s="25" t="e">
        <f t="shared" si="193"/>
        <v>#VALUE!</v>
      </c>
      <c r="Q330" s="25" t="e">
        <f t="shared" si="193"/>
        <v>#VALUE!</v>
      </c>
      <c r="R330" s="25" t="e">
        <f t="shared" si="193"/>
        <v>#VALUE!</v>
      </c>
      <c r="S330" s="25" t="e">
        <f t="shared" si="193"/>
        <v>#VALUE!</v>
      </c>
      <c r="T330" s="25" t="e">
        <f t="shared" si="193"/>
        <v>#VALUE!</v>
      </c>
      <c r="U330" s="25" t="e">
        <f t="shared" si="193"/>
        <v>#VALUE!</v>
      </c>
      <c r="V330" s="25" t="e">
        <f t="shared" si="193"/>
        <v>#VALUE!</v>
      </c>
      <c r="W330" s="25" t="e">
        <f t="shared" si="193"/>
        <v>#VALUE!</v>
      </c>
      <c r="X330" s="25" t="e">
        <f t="shared" si="193"/>
        <v>#VALUE!</v>
      </c>
      <c r="Y330" s="25" t="e">
        <f t="shared" si="193"/>
        <v>#VALUE!</v>
      </c>
      <c r="Z330" s="25" t="e">
        <f t="shared" si="193"/>
        <v>#VALUE!</v>
      </c>
      <c r="AA330" s="25" t="e">
        <f t="shared" si="193"/>
        <v>#VALUE!</v>
      </c>
      <c r="AB330" s="25" t="e">
        <f t="shared" si="193"/>
        <v>#VALUE!</v>
      </c>
      <c r="AC330" s="25" t="e">
        <f t="shared" si="193"/>
        <v>#VALUE!</v>
      </c>
      <c r="AD330" s="25" t="e">
        <f t="shared" si="193"/>
        <v>#VALUE!</v>
      </c>
      <c r="AE330" s="25" t="e">
        <f t="shared" si="193"/>
        <v>#VALUE!</v>
      </c>
      <c r="AF330" s="25" t="e">
        <f t="shared" si="193"/>
        <v>#VALUE!</v>
      </c>
      <c r="AG330" s="25" t="e">
        <f t="shared" si="193"/>
        <v>#VALUE!</v>
      </c>
      <c r="AH330" s="26" t="s">
        <v>15</v>
      </c>
      <c r="AI330" s="27">
        <f>+COUNTIFS(C331:AG331,"土",C332:AG332,"")+COUNTIFS(C331:AG331,"日",C332:AG332,"")</f>
        <v>0</v>
      </c>
    </row>
    <row r="331" spans="2:38" x14ac:dyDescent="0.4">
      <c r="B331" s="19" t="s">
        <v>16</v>
      </c>
      <c r="C331" s="7" t="str">
        <f>IFERROR(TEXT(WEEKDAY(+C330),"aaa"),"")</f>
        <v/>
      </c>
      <c r="D331" s="7" t="str">
        <f t="shared" ref="D331:AG331" si="194">IFERROR(TEXT(WEEKDAY(+D330),"aaa"),"")</f>
        <v/>
      </c>
      <c r="E331" s="7" t="str">
        <f t="shared" si="194"/>
        <v/>
      </c>
      <c r="F331" s="7" t="str">
        <f t="shared" si="194"/>
        <v/>
      </c>
      <c r="G331" s="7" t="str">
        <f t="shared" si="194"/>
        <v/>
      </c>
      <c r="H331" s="7" t="str">
        <f t="shared" si="194"/>
        <v/>
      </c>
      <c r="I331" s="7" t="str">
        <f t="shared" si="194"/>
        <v/>
      </c>
      <c r="J331" s="7" t="str">
        <f t="shared" si="194"/>
        <v/>
      </c>
      <c r="K331" s="7" t="str">
        <f t="shared" si="194"/>
        <v/>
      </c>
      <c r="L331" s="7" t="str">
        <f t="shared" si="194"/>
        <v/>
      </c>
      <c r="M331" s="7" t="str">
        <f t="shared" si="194"/>
        <v/>
      </c>
      <c r="N331" s="7" t="str">
        <f t="shared" si="194"/>
        <v/>
      </c>
      <c r="O331" s="7" t="str">
        <f t="shared" si="194"/>
        <v/>
      </c>
      <c r="P331" s="7" t="str">
        <f t="shared" si="194"/>
        <v/>
      </c>
      <c r="Q331" s="7" t="str">
        <f t="shared" si="194"/>
        <v/>
      </c>
      <c r="R331" s="7" t="str">
        <f t="shared" si="194"/>
        <v/>
      </c>
      <c r="S331" s="7" t="str">
        <f t="shared" si="194"/>
        <v/>
      </c>
      <c r="T331" s="7" t="str">
        <f t="shared" si="194"/>
        <v/>
      </c>
      <c r="U331" s="7" t="str">
        <f t="shared" si="194"/>
        <v/>
      </c>
      <c r="V331" s="7" t="str">
        <f t="shared" si="194"/>
        <v/>
      </c>
      <c r="W331" s="7" t="str">
        <f t="shared" si="194"/>
        <v/>
      </c>
      <c r="X331" s="7" t="str">
        <f t="shared" si="194"/>
        <v/>
      </c>
      <c r="Y331" s="7" t="str">
        <f t="shared" si="194"/>
        <v/>
      </c>
      <c r="Z331" s="7" t="str">
        <f t="shared" si="194"/>
        <v/>
      </c>
      <c r="AA331" s="7" t="str">
        <f t="shared" si="194"/>
        <v/>
      </c>
      <c r="AB331" s="7" t="str">
        <f t="shared" si="194"/>
        <v/>
      </c>
      <c r="AC331" s="7" t="str">
        <f t="shared" si="194"/>
        <v/>
      </c>
      <c r="AD331" s="7" t="str">
        <f t="shared" si="194"/>
        <v/>
      </c>
      <c r="AE331" s="7" t="str">
        <f t="shared" si="194"/>
        <v/>
      </c>
      <c r="AF331" s="7" t="str">
        <f t="shared" si="194"/>
        <v/>
      </c>
      <c r="AG331" s="7" t="str">
        <f t="shared" si="194"/>
        <v/>
      </c>
      <c r="AH331" s="26" t="s">
        <v>17</v>
      </c>
      <c r="AI331" s="27">
        <f>+COUNTIF(C332:AG332,"夏休")+COUNTIF(C332:AG332,"冬休")+COUNTIF(C332:AG332,"中止")</f>
        <v>0</v>
      </c>
    </row>
    <row r="332" spans="2:38" ht="13.5" customHeight="1" x14ac:dyDescent="0.4">
      <c r="B332" s="111" t="s">
        <v>18</v>
      </c>
      <c r="C332" s="113"/>
      <c r="D332" s="108"/>
      <c r="E332" s="108"/>
      <c r="F332" s="108"/>
      <c r="G332" s="108"/>
      <c r="H332" s="108"/>
      <c r="I332" s="108"/>
      <c r="J332" s="108"/>
      <c r="K332" s="108"/>
      <c r="L332" s="108"/>
      <c r="M332" s="108"/>
      <c r="N332" s="108"/>
      <c r="O332" s="108"/>
      <c r="P332" s="108"/>
      <c r="Q332" s="108"/>
      <c r="R332" s="108"/>
      <c r="S332" s="108"/>
      <c r="T332" s="108"/>
      <c r="U332" s="108"/>
      <c r="V332" s="108"/>
      <c r="W332" s="108"/>
      <c r="X332" s="108"/>
      <c r="Y332" s="108"/>
      <c r="Z332" s="108"/>
      <c r="AA332" s="108"/>
      <c r="AB332" s="108"/>
      <c r="AC332" s="108"/>
      <c r="AD332" s="108"/>
      <c r="AE332" s="108"/>
      <c r="AF332" s="108"/>
      <c r="AG332" s="136"/>
      <c r="AH332" s="28" t="s">
        <v>0</v>
      </c>
      <c r="AI332" s="29">
        <f>COUNT(C330:AG330)-AI331</f>
        <v>0</v>
      </c>
    </row>
    <row r="333" spans="2:38" ht="13.5" customHeight="1" x14ac:dyDescent="0.4">
      <c r="B333" s="112"/>
      <c r="C333" s="113"/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8"/>
      <c r="O333" s="108"/>
      <c r="P333" s="108"/>
      <c r="Q333" s="108"/>
      <c r="R333" s="108"/>
      <c r="S333" s="108"/>
      <c r="T333" s="108"/>
      <c r="U333" s="108"/>
      <c r="V333" s="108"/>
      <c r="W333" s="108"/>
      <c r="X333" s="108"/>
      <c r="Y333" s="108"/>
      <c r="Z333" s="108"/>
      <c r="AA333" s="108"/>
      <c r="AB333" s="108"/>
      <c r="AC333" s="108"/>
      <c r="AD333" s="108"/>
      <c r="AE333" s="108"/>
      <c r="AF333" s="108"/>
      <c r="AG333" s="136"/>
      <c r="AH333" s="28" t="s">
        <v>19</v>
      </c>
      <c r="AI333" s="29">
        <f>+COUNTIF(C334:AG335,"休")</f>
        <v>0</v>
      </c>
      <c r="AJ333" s="30" t="e">
        <f>IF(AI334&gt;0.285,"",IF(AI333&lt;AI330,"←計画日数が足りません",""))</f>
        <v>#DIV/0!</v>
      </c>
    </row>
    <row r="334" spans="2:38" ht="13.5" customHeight="1" x14ac:dyDescent="0.4">
      <c r="B334" s="137" t="s">
        <v>5</v>
      </c>
      <c r="C334" s="138"/>
      <c r="D334" s="135"/>
      <c r="E334" s="135"/>
      <c r="F334" s="135"/>
      <c r="G334" s="135"/>
      <c r="H334" s="135"/>
      <c r="I334" s="135"/>
      <c r="J334" s="135"/>
      <c r="K334" s="135"/>
      <c r="L334" s="135"/>
      <c r="M334" s="135"/>
      <c r="N334" s="135"/>
      <c r="O334" s="135"/>
      <c r="P334" s="135"/>
      <c r="Q334" s="135"/>
      <c r="R334" s="135"/>
      <c r="S334" s="135"/>
      <c r="T334" s="135"/>
      <c r="U334" s="135"/>
      <c r="V334" s="135"/>
      <c r="W334" s="135"/>
      <c r="X334" s="135"/>
      <c r="Y334" s="135"/>
      <c r="Z334" s="135"/>
      <c r="AA334" s="135"/>
      <c r="AB334" s="135"/>
      <c r="AC334" s="135"/>
      <c r="AD334" s="135"/>
      <c r="AE334" s="135"/>
      <c r="AF334" s="135"/>
      <c r="AG334" s="153"/>
      <c r="AH334" s="28" t="s">
        <v>20</v>
      </c>
      <c r="AI334" s="31" t="e">
        <f>+AI333/AI332</f>
        <v>#DIV/0!</v>
      </c>
    </row>
    <row r="335" spans="2:38" x14ac:dyDescent="0.4">
      <c r="B335" s="137"/>
      <c r="C335" s="138"/>
      <c r="D335" s="135"/>
      <c r="E335" s="135"/>
      <c r="F335" s="135"/>
      <c r="G335" s="135"/>
      <c r="H335" s="135"/>
      <c r="I335" s="135"/>
      <c r="J335" s="135"/>
      <c r="K335" s="135"/>
      <c r="L335" s="135"/>
      <c r="M335" s="135"/>
      <c r="N335" s="135"/>
      <c r="O335" s="135"/>
      <c r="P335" s="135"/>
      <c r="Q335" s="135"/>
      <c r="R335" s="135"/>
      <c r="S335" s="135"/>
      <c r="T335" s="135"/>
      <c r="U335" s="135"/>
      <c r="V335" s="135"/>
      <c r="W335" s="135"/>
      <c r="X335" s="135"/>
      <c r="Y335" s="135"/>
      <c r="Z335" s="135"/>
      <c r="AA335" s="135"/>
      <c r="AB335" s="135"/>
      <c r="AC335" s="135"/>
      <c r="AD335" s="135"/>
      <c r="AE335" s="135"/>
      <c r="AF335" s="135"/>
      <c r="AG335" s="153"/>
      <c r="AH335" s="28" t="s">
        <v>1</v>
      </c>
      <c r="AI335" s="29">
        <f>+COUNTA(C336:AG337)</f>
        <v>0</v>
      </c>
    </row>
    <row r="336" spans="2:38" x14ac:dyDescent="0.4">
      <c r="B336" s="141" t="s">
        <v>8</v>
      </c>
      <c r="C336" s="143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39"/>
      <c r="T336" s="139"/>
      <c r="U336" s="139"/>
      <c r="V336" s="139"/>
      <c r="W336" s="139"/>
      <c r="X336" s="139"/>
      <c r="Y336" s="139"/>
      <c r="Z336" s="139"/>
      <c r="AA336" s="139"/>
      <c r="AB336" s="139"/>
      <c r="AC336" s="139"/>
      <c r="AD336" s="139"/>
      <c r="AE336" s="139"/>
      <c r="AF336" s="139"/>
      <c r="AG336" s="156"/>
      <c r="AH336" s="32" t="s">
        <v>21</v>
      </c>
      <c r="AI336" s="33" t="e">
        <f>+AI335/AI332</f>
        <v>#DIV/0!</v>
      </c>
      <c r="AL336" s="2">
        <f>+COUNTIF(C334:AG335,"休")</f>
        <v>0</v>
      </c>
    </row>
    <row r="337" spans="2:38" x14ac:dyDescent="0.4">
      <c r="B337" s="142"/>
      <c r="C337" s="144"/>
      <c r="D337" s="140"/>
      <c r="E337" s="140"/>
      <c r="F337" s="140"/>
      <c r="G337" s="140"/>
      <c r="H337" s="140"/>
      <c r="I337" s="140"/>
      <c r="J337" s="140"/>
      <c r="K337" s="140"/>
      <c r="L337" s="140"/>
      <c r="M337" s="140"/>
      <c r="N337" s="140"/>
      <c r="O337" s="140"/>
      <c r="P337" s="140"/>
      <c r="Q337" s="140"/>
      <c r="R337" s="140"/>
      <c r="S337" s="140"/>
      <c r="T337" s="140"/>
      <c r="U337" s="140"/>
      <c r="V337" s="140"/>
      <c r="W337" s="140"/>
      <c r="X337" s="140"/>
      <c r="Y337" s="140"/>
      <c r="Z337" s="140"/>
      <c r="AA337" s="140"/>
      <c r="AB337" s="140"/>
      <c r="AC337" s="140"/>
      <c r="AD337" s="140"/>
      <c r="AE337" s="140"/>
      <c r="AF337" s="140"/>
      <c r="AG337" s="157"/>
      <c r="AH337" s="34" t="s">
        <v>22</v>
      </c>
      <c r="AI337" s="35" t="str">
        <f>IF(7&gt;AI332,"対象外",IF(OR(AI335&gt;=AI330,AI336&gt;=0.285),"OK","NG"))</f>
        <v>対象外</v>
      </c>
      <c r="AJ337" s="30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36" t="str">
        <f>IF(7&gt;AI332,"対象外",IF(AL336&gt;=AI330,"OK","NG"))</f>
        <v>対象外</v>
      </c>
    </row>
    <row r="338" spans="2:38" hidden="1" x14ac:dyDescent="0.4">
      <c r="B338" s="37" t="s">
        <v>23</v>
      </c>
      <c r="C338" s="38" t="e">
        <f t="shared" ref="C338:AG338" si="195">IF(AND(DAY(C330)&gt;=22,DAY(C330)&lt;=28,C331="土"),1,0)</f>
        <v>#VALUE!</v>
      </c>
      <c r="D338" s="38" t="e">
        <f t="shared" si="195"/>
        <v>#VALUE!</v>
      </c>
      <c r="E338" s="38" t="e">
        <f t="shared" si="195"/>
        <v>#VALUE!</v>
      </c>
      <c r="F338" s="38" t="e">
        <f t="shared" si="195"/>
        <v>#VALUE!</v>
      </c>
      <c r="G338" s="38" t="e">
        <f t="shared" si="195"/>
        <v>#VALUE!</v>
      </c>
      <c r="H338" s="38" t="e">
        <f t="shared" si="195"/>
        <v>#VALUE!</v>
      </c>
      <c r="I338" s="38" t="e">
        <f t="shared" si="195"/>
        <v>#VALUE!</v>
      </c>
      <c r="J338" s="38" t="e">
        <f t="shared" si="195"/>
        <v>#VALUE!</v>
      </c>
      <c r="K338" s="38" t="e">
        <f t="shared" si="195"/>
        <v>#VALUE!</v>
      </c>
      <c r="L338" s="38" t="e">
        <f t="shared" si="195"/>
        <v>#VALUE!</v>
      </c>
      <c r="M338" s="38" t="e">
        <f t="shared" si="195"/>
        <v>#VALUE!</v>
      </c>
      <c r="N338" s="38" t="e">
        <f t="shared" si="195"/>
        <v>#VALUE!</v>
      </c>
      <c r="O338" s="38" t="e">
        <f t="shared" si="195"/>
        <v>#VALUE!</v>
      </c>
      <c r="P338" s="38" t="e">
        <f t="shared" si="195"/>
        <v>#VALUE!</v>
      </c>
      <c r="Q338" s="38" t="e">
        <f t="shared" si="195"/>
        <v>#VALUE!</v>
      </c>
      <c r="R338" s="38" t="e">
        <f t="shared" si="195"/>
        <v>#VALUE!</v>
      </c>
      <c r="S338" s="38" t="e">
        <f t="shared" si="195"/>
        <v>#VALUE!</v>
      </c>
      <c r="T338" s="38" t="e">
        <f t="shared" si="195"/>
        <v>#VALUE!</v>
      </c>
      <c r="U338" s="38" t="e">
        <f t="shared" si="195"/>
        <v>#VALUE!</v>
      </c>
      <c r="V338" s="38" t="e">
        <f t="shared" si="195"/>
        <v>#VALUE!</v>
      </c>
      <c r="W338" s="38" t="e">
        <f t="shared" si="195"/>
        <v>#VALUE!</v>
      </c>
      <c r="X338" s="38" t="e">
        <f t="shared" si="195"/>
        <v>#VALUE!</v>
      </c>
      <c r="Y338" s="38" t="e">
        <f t="shared" si="195"/>
        <v>#VALUE!</v>
      </c>
      <c r="Z338" s="38" t="e">
        <f t="shared" si="195"/>
        <v>#VALUE!</v>
      </c>
      <c r="AA338" s="38" t="e">
        <f t="shared" si="195"/>
        <v>#VALUE!</v>
      </c>
      <c r="AB338" s="38" t="e">
        <f t="shared" si="195"/>
        <v>#VALUE!</v>
      </c>
      <c r="AC338" s="38" t="e">
        <f t="shared" si="195"/>
        <v>#VALUE!</v>
      </c>
      <c r="AD338" s="38" t="e">
        <f t="shared" si="195"/>
        <v>#VALUE!</v>
      </c>
      <c r="AE338" s="38" t="e">
        <f t="shared" si="195"/>
        <v>#VALUE!</v>
      </c>
      <c r="AF338" s="38" t="e">
        <f t="shared" si="195"/>
        <v>#VALUE!</v>
      </c>
      <c r="AG338" s="38" t="e">
        <f t="shared" si="195"/>
        <v>#VALUE!</v>
      </c>
      <c r="AH338" s="39" t="s">
        <v>24</v>
      </c>
      <c r="AI338" s="40">
        <f t="shared" ref="AI338:AI345" si="196">_xlfn.AGGREGATE(9,6,C338:AG338)</f>
        <v>0</v>
      </c>
      <c r="AJ338" s="30"/>
    </row>
    <row r="339" spans="2:38" hidden="1" x14ac:dyDescent="0.4">
      <c r="B339" s="37" t="s">
        <v>25</v>
      </c>
      <c r="C339" s="41" t="e">
        <f t="shared" ref="C339:AG339" si="197">IF(AND(DAY(C330)&gt;=22,DAY(C330)&lt;=28,C331="土",OR(C336="休",C336="雨")),1,0)</f>
        <v>#VALUE!</v>
      </c>
      <c r="D339" s="41" t="e">
        <f t="shared" si="197"/>
        <v>#VALUE!</v>
      </c>
      <c r="E339" s="41" t="e">
        <f t="shared" si="197"/>
        <v>#VALUE!</v>
      </c>
      <c r="F339" s="41" t="e">
        <f t="shared" si="197"/>
        <v>#VALUE!</v>
      </c>
      <c r="G339" s="41" t="e">
        <f t="shared" si="197"/>
        <v>#VALUE!</v>
      </c>
      <c r="H339" s="41" t="e">
        <f t="shared" si="197"/>
        <v>#VALUE!</v>
      </c>
      <c r="I339" s="41" t="e">
        <f t="shared" si="197"/>
        <v>#VALUE!</v>
      </c>
      <c r="J339" s="41" t="e">
        <f t="shared" si="197"/>
        <v>#VALUE!</v>
      </c>
      <c r="K339" s="41" t="e">
        <f t="shared" si="197"/>
        <v>#VALUE!</v>
      </c>
      <c r="L339" s="41" t="e">
        <f t="shared" si="197"/>
        <v>#VALUE!</v>
      </c>
      <c r="M339" s="41" t="e">
        <f t="shared" si="197"/>
        <v>#VALUE!</v>
      </c>
      <c r="N339" s="41" t="e">
        <f t="shared" si="197"/>
        <v>#VALUE!</v>
      </c>
      <c r="O339" s="41" t="e">
        <f t="shared" si="197"/>
        <v>#VALUE!</v>
      </c>
      <c r="P339" s="41" t="e">
        <f t="shared" si="197"/>
        <v>#VALUE!</v>
      </c>
      <c r="Q339" s="41" t="e">
        <f t="shared" si="197"/>
        <v>#VALUE!</v>
      </c>
      <c r="R339" s="41" t="e">
        <f t="shared" si="197"/>
        <v>#VALUE!</v>
      </c>
      <c r="S339" s="41" t="e">
        <f t="shared" si="197"/>
        <v>#VALUE!</v>
      </c>
      <c r="T339" s="41" t="e">
        <f t="shared" si="197"/>
        <v>#VALUE!</v>
      </c>
      <c r="U339" s="41" t="e">
        <f t="shared" si="197"/>
        <v>#VALUE!</v>
      </c>
      <c r="V339" s="41" t="e">
        <f t="shared" si="197"/>
        <v>#VALUE!</v>
      </c>
      <c r="W339" s="41" t="e">
        <f t="shared" si="197"/>
        <v>#VALUE!</v>
      </c>
      <c r="X339" s="41" t="e">
        <f t="shared" si="197"/>
        <v>#VALUE!</v>
      </c>
      <c r="Y339" s="41" t="e">
        <f t="shared" si="197"/>
        <v>#VALUE!</v>
      </c>
      <c r="Z339" s="41" t="e">
        <f t="shared" si="197"/>
        <v>#VALUE!</v>
      </c>
      <c r="AA339" s="41" t="e">
        <f t="shared" si="197"/>
        <v>#VALUE!</v>
      </c>
      <c r="AB339" s="41" t="e">
        <f t="shared" si="197"/>
        <v>#VALUE!</v>
      </c>
      <c r="AC339" s="41" t="e">
        <f t="shared" si="197"/>
        <v>#VALUE!</v>
      </c>
      <c r="AD339" s="41" t="e">
        <f t="shared" si="197"/>
        <v>#VALUE!</v>
      </c>
      <c r="AE339" s="41" t="e">
        <f t="shared" si="197"/>
        <v>#VALUE!</v>
      </c>
      <c r="AF339" s="41" t="e">
        <f t="shared" si="197"/>
        <v>#VALUE!</v>
      </c>
      <c r="AG339" s="41" t="e">
        <f t="shared" si="197"/>
        <v>#VALUE!</v>
      </c>
      <c r="AH339" s="39" t="s">
        <v>26</v>
      </c>
      <c r="AI339" s="40">
        <f t="shared" si="196"/>
        <v>0</v>
      </c>
      <c r="AJ339" s="30"/>
    </row>
    <row r="340" spans="2:38" hidden="1" x14ac:dyDescent="0.4">
      <c r="B340" s="37" t="s">
        <v>27</v>
      </c>
      <c r="C340" s="38" t="e">
        <f>IF(AND(DAY(C330)&gt;=8,DAY(C330)&lt;=14,C331="土"),1,0)</f>
        <v>#VALUE!</v>
      </c>
      <c r="D340" s="38" t="e">
        <f>IF(AND(DAY(D330)&gt;=8,DAY(D330)&lt;=14,D331="土"),1,0)</f>
        <v>#VALUE!</v>
      </c>
      <c r="E340" s="38" t="e">
        <f t="shared" ref="E340:AG340" si="198">IF(AND(DAY(E330)&gt;=8,DAY(E330)&lt;=14,E331="土"),1,0)</f>
        <v>#VALUE!</v>
      </c>
      <c r="F340" s="38" t="e">
        <f t="shared" si="198"/>
        <v>#VALUE!</v>
      </c>
      <c r="G340" s="38" t="e">
        <f t="shared" si="198"/>
        <v>#VALUE!</v>
      </c>
      <c r="H340" s="38" t="e">
        <f t="shared" si="198"/>
        <v>#VALUE!</v>
      </c>
      <c r="I340" s="38" t="e">
        <f t="shared" si="198"/>
        <v>#VALUE!</v>
      </c>
      <c r="J340" s="38" t="e">
        <f t="shared" si="198"/>
        <v>#VALUE!</v>
      </c>
      <c r="K340" s="38" t="e">
        <f t="shared" si="198"/>
        <v>#VALUE!</v>
      </c>
      <c r="L340" s="38" t="e">
        <f t="shared" si="198"/>
        <v>#VALUE!</v>
      </c>
      <c r="M340" s="38" t="e">
        <f t="shared" si="198"/>
        <v>#VALUE!</v>
      </c>
      <c r="N340" s="38" t="e">
        <f t="shared" si="198"/>
        <v>#VALUE!</v>
      </c>
      <c r="O340" s="38" t="e">
        <f t="shared" si="198"/>
        <v>#VALUE!</v>
      </c>
      <c r="P340" s="38" t="e">
        <f t="shared" si="198"/>
        <v>#VALUE!</v>
      </c>
      <c r="Q340" s="38" t="e">
        <f t="shared" si="198"/>
        <v>#VALUE!</v>
      </c>
      <c r="R340" s="38" t="e">
        <f t="shared" si="198"/>
        <v>#VALUE!</v>
      </c>
      <c r="S340" s="38" t="e">
        <f t="shared" si="198"/>
        <v>#VALUE!</v>
      </c>
      <c r="T340" s="38" t="e">
        <f t="shared" si="198"/>
        <v>#VALUE!</v>
      </c>
      <c r="U340" s="38" t="e">
        <f t="shared" si="198"/>
        <v>#VALUE!</v>
      </c>
      <c r="V340" s="38" t="e">
        <f t="shared" si="198"/>
        <v>#VALUE!</v>
      </c>
      <c r="W340" s="38" t="e">
        <f t="shared" si="198"/>
        <v>#VALUE!</v>
      </c>
      <c r="X340" s="38" t="e">
        <f t="shared" si="198"/>
        <v>#VALUE!</v>
      </c>
      <c r="Y340" s="38" t="e">
        <f t="shared" si="198"/>
        <v>#VALUE!</v>
      </c>
      <c r="Z340" s="38" t="e">
        <f t="shared" si="198"/>
        <v>#VALUE!</v>
      </c>
      <c r="AA340" s="38" t="e">
        <f t="shared" si="198"/>
        <v>#VALUE!</v>
      </c>
      <c r="AB340" s="38" t="e">
        <f t="shared" si="198"/>
        <v>#VALUE!</v>
      </c>
      <c r="AC340" s="38" t="e">
        <f t="shared" si="198"/>
        <v>#VALUE!</v>
      </c>
      <c r="AD340" s="38" t="e">
        <f t="shared" si="198"/>
        <v>#VALUE!</v>
      </c>
      <c r="AE340" s="38" t="e">
        <f t="shared" si="198"/>
        <v>#VALUE!</v>
      </c>
      <c r="AF340" s="38" t="e">
        <f t="shared" si="198"/>
        <v>#VALUE!</v>
      </c>
      <c r="AG340" s="38" t="e">
        <f t="shared" si="198"/>
        <v>#VALUE!</v>
      </c>
      <c r="AH340" s="39" t="s">
        <v>24</v>
      </c>
      <c r="AI340" s="40">
        <f t="shared" si="196"/>
        <v>0</v>
      </c>
      <c r="AJ340" s="30"/>
    </row>
    <row r="341" spans="2:38" hidden="1" x14ac:dyDescent="0.4">
      <c r="B341" s="37" t="s">
        <v>28</v>
      </c>
      <c r="C341" s="41" t="e">
        <f>IF(AND(DAY(C330)&gt;=8,DAY(C330)&lt;=14,C331="土",OR(C336="休",C336="雨")),1,0)</f>
        <v>#VALUE!</v>
      </c>
      <c r="D341" s="41" t="e">
        <f>IF(AND(DAY(D330)&gt;=8,DAY(D330)&lt;=14,D331="土",OR(D336="休",D336="雨")),1,0)</f>
        <v>#VALUE!</v>
      </c>
      <c r="E341" s="41" t="e">
        <f t="shared" ref="E341:AG341" si="199">IF(AND(DAY(E330)&gt;=8,DAY(E330)&lt;=14,E331="土",OR(E336="休",E336="雨")),1,0)</f>
        <v>#VALUE!</v>
      </c>
      <c r="F341" s="41" t="e">
        <f t="shared" si="199"/>
        <v>#VALUE!</v>
      </c>
      <c r="G341" s="41" t="e">
        <f t="shared" si="199"/>
        <v>#VALUE!</v>
      </c>
      <c r="H341" s="41" t="e">
        <f t="shared" si="199"/>
        <v>#VALUE!</v>
      </c>
      <c r="I341" s="41" t="e">
        <f t="shared" si="199"/>
        <v>#VALUE!</v>
      </c>
      <c r="J341" s="41" t="e">
        <f t="shared" si="199"/>
        <v>#VALUE!</v>
      </c>
      <c r="K341" s="41" t="e">
        <f t="shared" si="199"/>
        <v>#VALUE!</v>
      </c>
      <c r="L341" s="41" t="e">
        <f t="shared" si="199"/>
        <v>#VALUE!</v>
      </c>
      <c r="M341" s="41" t="e">
        <f t="shared" si="199"/>
        <v>#VALUE!</v>
      </c>
      <c r="N341" s="41" t="e">
        <f t="shared" si="199"/>
        <v>#VALUE!</v>
      </c>
      <c r="O341" s="41" t="e">
        <f t="shared" si="199"/>
        <v>#VALUE!</v>
      </c>
      <c r="P341" s="41" t="e">
        <f t="shared" si="199"/>
        <v>#VALUE!</v>
      </c>
      <c r="Q341" s="41" t="e">
        <f t="shared" si="199"/>
        <v>#VALUE!</v>
      </c>
      <c r="R341" s="41" t="e">
        <f t="shared" si="199"/>
        <v>#VALUE!</v>
      </c>
      <c r="S341" s="41" t="e">
        <f t="shared" si="199"/>
        <v>#VALUE!</v>
      </c>
      <c r="T341" s="41" t="e">
        <f t="shared" si="199"/>
        <v>#VALUE!</v>
      </c>
      <c r="U341" s="41" t="e">
        <f t="shared" si="199"/>
        <v>#VALUE!</v>
      </c>
      <c r="V341" s="41" t="e">
        <f t="shared" si="199"/>
        <v>#VALUE!</v>
      </c>
      <c r="W341" s="41" t="e">
        <f t="shared" si="199"/>
        <v>#VALUE!</v>
      </c>
      <c r="X341" s="41" t="e">
        <f t="shared" si="199"/>
        <v>#VALUE!</v>
      </c>
      <c r="Y341" s="41" t="e">
        <f t="shared" si="199"/>
        <v>#VALUE!</v>
      </c>
      <c r="Z341" s="41" t="e">
        <f t="shared" si="199"/>
        <v>#VALUE!</v>
      </c>
      <c r="AA341" s="41" t="e">
        <f t="shared" si="199"/>
        <v>#VALUE!</v>
      </c>
      <c r="AB341" s="41" t="e">
        <f t="shared" si="199"/>
        <v>#VALUE!</v>
      </c>
      <c r="AC341" s="41" t="e">
        <f t="shared" si="199"/>
        <v>#VALUE!</v>
      </c>
      <c r="AD341" s="41" t="e">
        <f t="shared" si="199"/>
        <v>#VALUE!</v>
      </c>
      <c r="AE341" s="41" t="e">
        <f t="shared" si="199"/>
        <v>#VALUE!</v>
      </c>
      <c r="AF341" s="41" t="e">
        <f t="shared" si="199"/>
        <v>#VALUE!</v>
      </c>
      <c r="AG341" s="41" t="e">
        <f t="shared" si="199"/>
        <v>#VALUE!</v>
      </c>
      <c r="AH341" s="39" t="s">
        <v>26</v>
      </c>
      <c r="AI341" s="40">
        <f t="shared" si="196"/>
        <v>0</v>
      </c>
      <c r="AJ341" s="30"/>
    </row>
    <row r="342" spans="2:38" hidden="1" x14ac:dyDescent="0.4">
      <c r="B342" s="37" t="s">
        <v>29</v>
      </c>
      <c r="C342" s="38" t="e">
        <f>IF(AND(DAY(C330)&gt;=22,DAY(C330)&lt;=28,C331="日"),1,0)</f>
        <v>#VALUE!</v>
      </c>
      <c r="D342" s="38" t="e">
        <f t="shared" ref="D342:AG342" si="200">IF(AND(DAY(D330)&gt;=22,DAY(D330)&lt;=28,D331="日"),1,0)</f>
        <v>#VALUE!</v>
      </c>
      <c r="E342" s="38" t="e">
        <f t="shared" si="200"/>
        <v>#VALUE!</v>
      </c>
      <c r="F342" s="38" t="e">
        <f t="shared" si="200"/>
        <v>#VALUE!</v>
      </c>
      <c r="G342" s="38" t="e">
        <f t="shared" si="200"/>
        <v>#VALUE!</v>
      </c>
      <c r="H342" s="38" t="e">
        <f t="shared" si="200"/>
        <v>#VALUE!</v>
      </c>
      <c r="I342" s="38" t="e">
        <f t="shared" si="200"/>
        <v>#VALUE!</v>
      </c>
      <c r="J342" s="38" t="e">
        <f t="shared" si="200"/>
        <v>#VALUE!</v>
      </c>
      <c r="K342" s="38" t="e">
        <f t="shared" si="200"/>
        <v>#VALUE!</v>
      </c>
      <c r="L342" s="38" t="e">
        <f t="shared" si="200"/>
        <v>#VALUE!</v>
      </c>
      <c r="M342" s="38" t="e">
        <f t="shared" si="200"/>
        <v>#VALUE!</v>
      </c>
      <c r="N342" s="38" t="e">
        <f t="shared" si="200"/>
        <v>#VALUE!</v>
      </c>
      <c r="O342" s="38" t="e">
        <f t="shared" si="200"/>
        <v>#VALUE!</v>
      </c>
      <c r="P342" s="38" t="e">
        <f t="shared" si="200"/>
        <v>#VALUE!</v>
      </c>
      <c r="Q342" s="38" t="e">
        <f t="shared" si="200"/>
        <v>#VALUE!</v>
      </c>
      <c r="R342" s="38" t="e">
        <f t="shared" si="200"/>
        <v>#VALUE!</v>
      </c>
      <c r="S342" s="38" t="e">
        <f t="shared" si="200"/>
        <v>#VALUE!</v>
      </c>
      <c r="T342" s="38" t="e">
        <f t="shared" si="200"/>
        <v>#VALUE!</v>
      </c>
      <c r="U342" s="38" t="e">
        <f t="shared" si="200"/>
        <v>#VALUE!</v>
      </c>
      <c r="V342" s="38" t="e">
        <f t="shared" si="200"/>
        <v>#VALUE!</v>
      </c>
      <c r="W342" s="38" t="e">
        <f t="shared" si="200"/>
        <v>#VALUE!</v>
      </c>
      <c r="X342" s="38" t="e">
        <f t="shared" si="200"/>
        <v>#VALUE!</v>
      </c>
      <c r="Y342" s="38" t="e">
        <f t="shared" si="200"/>
        <v>#VALUE!</v>
      </c>
      <c r="Z342" s="38" t="e">
        <f t="shared" si="200"/>
        <v>#VALUE!</v>
      </c>
      <c r="AA342" s="38" t="e">
        <f t="shared" si="200"/>
        <v>#VALUE!</v>
      </c>
      <c r="AB342" s="38" t="e">
        <f t="shared" si="200"/>
        <v>#VALUE!</v>
      </c>
      <c r="AC342" s="38" t="e">
        <f t="shared" si="200"/>
        <v>#VALUE!</v>
      </c>
      <c r="AD342" s="38" t="e">
        <f t="shared" si="200"/>
        <v>#VALUE!</v>
      </c>
      <c r="AE342" s="38" t="e">
        <f t="shared" si="200"/>
        <v>#VALUE!</v>
      </c>
      <c r="AF342" s="38" t="e">
        <f t="shared" si="200"/>
        <v>#VALUE!</v>
      </c>
      <c r="AG342" s="38" t="e">
        <f t="shared" si="200"/>
        <v>#VALUE!</v>
      </c>
      <c r="AH342" s="39" t="s">
        <v>24</v>
      </c>
      <c r="AI342" s="40">
        <f t="shared" si="196"/>
        <v>0</v>
      </c>
      <c r="AJ342" s="30"/>
    </row>
    <row r="343" spans="2:38" hidden="1" x14ac:dyDescent="0.4">
      <c r="B343" s="37" t="s">
        <v>30</v>
      </c>
      <c r="C343" s="41" t="e">
        <f>IF(AND(DAY(C330)&gt;=22,DAY(C330)&lt;=28,C331="日",OR(C336="休",C336="雨")),1,0)</f>
        <v>#VALUE!</v>
      </c>
      <c r="D343" s="41" t="e">
        <f t="shared" ref="D343:AG343" si="201">IF(AND(DAY(D330)&gt;=22,DAY(D330)&lt;=28,D331="日",OR(D336="休",D336="雨")),1,0)</f>
        <v>#VALUE!</v>
      </c>
      <c r="E343" s="41" t="e">
        <f t="shared" si="201"/>
        <v>#VALUE!</v>
      </c>
      <c r="F343" s="41" t="e">
        <f t="shared" si="201"/>
        <v>#VALUE!</v>
      </c>
      <c r="G343" s="41" t="e">
        <f t="shared" si="201"/>
        <v>#VALUE!</v>
      </c>
      <c r="H343" s="41" t="e">
        <f t="shared" si="201"/>
        <v>#VALUE!</v>
      </c>
      <c r="I343" s="41" t="e">
        <f t="shared" si="201"/>
        <v>#VALUE!</v>
      </c>
      <c r="J343" s="41" t="e">
        <f t="shared" si="201"/>
        <v>#VALUE!</v>
      </c>
      <c r="K343" s="41" t="e">
        <f t="shared" si="201"/>
        <v>#VALUE!</v>
      </c>
      <c r="L343" s="41" t="e">
        <f t="shared" si="201"/>
        <v>#VALUE!</v>
      </c>
      <c r="M343" s="41" t="e">
        <f t="shared" si="201"/>
        <v>#VALUE!</v>
      </c>
      <c r="N343" s="41" t="e">
        <f t="shared" si="201"/>
        <v>#VALUE!</v>
      </c>
      <c r="O343" s="41" t="e">
        <f t="shared" si="201"/>
        <v>#VALUE!</v>
      </c>
      <c r="P343" s="41" t="e">
        <f t="shared" si="201"/>
        <v>#VALUE!</v>
      </c>
      <c r="Q343" s="41" t="e">
        <f t="shared" si="201"/>
        <v>#VALUE!</v>
      </c>
      <c r="R343" s="41" t="e">
        <f t="shared" si="201"/>
        <v>#VALUE!</v>
      </c>
      <c r="S343" s="41" t="e">
        <f t="shared" si="201"/>
        <v>#VALUE!</v>
      </c>
      <c r="T343" s="41" t="e">
        <f t="shared" si="201"/>
        <v>#VALUE!</v>
      </c>
      <c r="U343" s="41" t="e">
        <f t="shared" si="201"/>
        <v>#VALUE!</v>
      </c>
      <c r="V343" s="41" t="e">
        <f t="shared" si="201"/>
        <v>#VALUE!</v>
      </c>
      <c r="W343" s="41" t="e">
        <f t="shared" si="201"/>
        <v>#VALUE!</v>
      </c>
      <c r="X343" s="41" t="e">
        <f t="shared" si="201"/>
        <v>#VALUE!</v>
      </c>
      <c r="Y343" s="41" t="e">
        <f t="shared" si="201"/>
        <v>#VALUE!</v>
      </c>
      <c r="Z343" s="41" t="e">
        <f t="shared" si="201"/>
        <v>#VALUE!</v>
      </c>
      <c r="AA343" s="41" t="e">
        <f t="shared" si="201"/>
        <v>#VALUE!</v>
      </c>
      <c r="AB343" s="41" t="e">
        <f t="shared" si="201"/>
        <v>#VALUE!</v>
      </c>
      <c r="AC343" s="41" t="e">
        <f t="shared" si="201"/>
        <v>#VALUE!</v>
      </c>
      <c r="AD343" s="41" t="e">
        <f t="shared" si="201"/>
        <v>#VALUE!</v>
      </c>
      <c r="AE343" s="41" t="e">
        <f t="shared" si="201"/>
        <v>#VALUE!</v>
      </c>
      <c r="AF343" s="41" t="e">
        <f t="shared" si="201"/>
        <v>#VALUE!</v>
      </c>
      <c r="AG343" s="41" t="e">
        <f t="shared" si="201"/>
        <v>#VALUE!</v>
      </c>
      <c r="AH343" s="39" t="s">
        <v>26</v>
      </c>
      <c r="AI343" s="40">
        <f t="shared" si="196"/>
        <v>0</v>
      </c>
      <c r="AJ343" s="30"/>
    </row>
    <row r="344" spans="2:38" hidden="1" x14ac:dyDescent="0.4">
      <c r="B344" s="37" t="s">
        <v>31</v>
      </c>
      <c r="C344" s="38" t="e">
        <f>IF(AND(DAY(C330)&gt;=8,DAY(C330)&lt;=14,C331="日"),1,0)</f>
        <v>#VALUE!</v>
      </c>
      <c r="D344" s="38" t="e">
        <f t="shared" ref="D344:AG344" si="202">IF(AND(DAY(D330)&gt;=8,DAY(D330)&lt;=14,D331="日"),1,0)</f>
        <v>#VALUE!</v>
      </c>
      <c r="E344" s="38" t="e">
        <f t="shared" si="202"/>
        <v>#VALUE!</v>
      </c>
      <c r="F344" s="38" t="e">
        <f t="shared" si="202"/>
        <v>#VALUE!</v>
      </c>
      <c r="G344" s="38" t="e">
        <f t="shared" si="202"/>
        <v>#VALUE!</v>
      </c>
      <c r="H344" s="38" t="e">
        <f t="shared" si="202"/>
        <v>#VALUE!</v>
      </c>
      <c r="I344" s="38" t="e">
        <f t="shared" si="202"/>
        <v>#VALUE!</v>
      </c>
      <c r="J344" s="38" t="e">
        <f t="shared" si="202"/>
        <v>#VALUE!</v>
      </c>
      <c r="K344" s="38" t="e">
        <f t="shared" si="202"/>
        <v>#VALUE!</v>
      </c>
      <c r="L344" s="38" t="e">
        <f t="shared" si="202"/>
        <v>#VALUE!</v>
      </c>
      <c r="M344" s="38" t="e">
        <f t="shared" si="202"/>
        <v>#VALUE!</v>
      </c>
      <c r="N344" s="38" t="e">
        <f t="shared" si="202"/>
        <v>#VALUE!</v>
      </c>
      <c r="O344" s="38" t="e">
        <f t="shared" si="202"/>
        <v>#VALUE!</v>
      </c>
      <c r="P344" s="38" t="e">
        <f t="shared" si="202"/>
        <v>#VALUE!</v>
      </c>
      <c r="Q344" s="38" t="e">
        <f t="shared" si="202"/>
        <v>#VALUE!</v>
      </c>
      <c r="R344" s="38" t="e">
        <f t="shared" si="202"/>
        <v>#VALUE!</v>
      </c>
      <c r="S344" s="38" t="e">
        <f t="shared" si="202"/>
        <v>#VALUE!</v>
      </c>
      <c r="T344" s="38" t="e">
        <f t="shared" si="202"/>
        <v>#VALUE!</v>
      </c>
      <c r="U344" s="38" t="e">
        <f t="shared" si="202"/>
        <v>#VALUE!</v>
      </c>
      <c r="V344" s="38" t="e">
        <f t="shared" si="202"/>
        <v>#VALUE!</v>
      </c>
      <c r="W344" s="38" t="e">
        <f t="shared" si="202"/>
        <v>#VALUE!</v>
      </c>
      <c r="X344" s="38" t="e">
        <f t="shared" si="202"/>
        <v>#VALUE!</v>
      </c>
      <c r="Y344" s="38" t="e">
        <f t="shared" si="202"/>
        <v>#VALUE!</v>
      </c>
      <c r="Z344" s="38" t="e">
        <f t="shared" si="202"/>
        <v>#VALUE!</v>
      </c>
      <c r="AA344" s="38" t="e">
        <f t="shared" si="202"/>
        <v>#VALUE!</v>
      </c>
      <c r="AB344" s="38" t="e">
        <f t="shared" si="202"/>
        <v>#VALUE!</v>
      </c>
      <c r="AC344" s="38" t="e">
        <f t="shared" si="202"/>
        <v>#VALUE!</v>
      </c>
      <c r="AD344" s="38" t="e">
        <f t="shared" si="202"/>
        <v>#VALUE!</v>
      </c>
      <c r="AE344" s="38" t="e">
        <f t="shared" si="202"/>
        <v>#VALUE!</v>
      </c>
      <c r="AF344" s="38" t="e">
        <f t="shared" si="202"/>
        <v>#VALUE!</v>
      </c>
      <c r="AG344" s="38" t="e">
        <f t="shared" si="202"/>
        <v>#VALUE!</v>
      </c>
      <c r="AH344" s="39" t="s">
        <v>24</v>
      </c>
      <c r="AI344" s="40">
        <f t="shared" si="196"/>
        <v>0</v>
      </c>
      <c r="AJ344" s="30"/>
    </row>
    <row r="345" spans="2:38" hidden="1" x14ac:dyDescent="0.4">
      <c r="B345" s="37" t="s">
        <v>32</v>
      </c>
      <c r="C345" s="41" t="e">
        <f>IF(AND(DAY(C330)&gt;=8,DAY(C330)&lt;=14,C331="日",OR(C336="休",C336="雨")),1,0)</f>
        <v>#VALUE!</v>
      </c>
      <c r="D345" s="41" t="e">
        <f t="shared" ref="D345:AG345" si="203">IF(AND(DAY(D330)&gt;=8,DAY(D330)&lt;=14,D331="日",OR(D336="休",D336="雨")),1,0)</f>
        <v>#VALUE!</v>
      </c>
      <c r="E345" s="41" t="e">
        <f t="shared" si="203"/>
        <v>#VALUE!</v>
      </c>
      <c r="F345" s="41" t="e">
        <f t="shared" si="203"/>
        <v>#VALUE!</v>
      </c>
      <c r="G345" s="41" t="e">
        <f t="shared" si="203"/>
        <v>#VALUE!</v>
      </c>
      <c r="H345" s="41" t="e">
        <f t="shared" si="203"/>
        <v>#VALUE!</v>
      </c>
      <c r="I345" s="41" t="e">
        <f t="shared" si="203"/>
        <v>#VALUE!</v>
      </c>
      <c r="J345" s="41" t="e">
        <f t="shared" si="203"/>
        <v>#VALUE!</v>
      </c>
      <c r="K345" s="41" t="e">
        <f t="shared" si="203"/>
        <v>#VALUE!</v>
      </c>
      <c r="L345" s="41" t="e">
        <f t="shared" si="203"/>
        <v>#VALUE!</v>
      </c>
      <c r="M345" s="41" t="e">
        <f t="shared" si="203"/>
        <v>#VALUE!</v>
      </c>
      <c r="N345" s="41" t="e">
        <f t="shared" si="203"/>
        <v>#VALUE!</v>
      </c>
      <c r="O345" s="41" t="e">
        <f t="shared" si="203"/>
        <v>#VALUE!</v>
      </c>
      <c r="P345" s="41" t="e">
        <f t="shared" si="203"/>
        <v>#VALUE!</v>
      </c>
      <c r="Q345" s="41" t="e">
        <f t="shared" si="203"/>
        <v>#VALUE!</v>
      </c>
      <c r="R345" s="41" t="e">
        <f t="shared" si="203"/>
        <v>#VALUE!</v>
      </c>
      <c r="S345" s="41" t="e">
        <f t="shared" si="203"/>
        <v>#VALUE!</v>
      </c>
      <c r="T345" s="41" t="e">
        <f t="shared" si="203"/>
        <v>#VALUE!</v>
      </c>
      <c r="U345" s="41" t="e">
        <f t="shared" si="203"/>
        <v>#VALUE!</v>
      </c>
      <c r="V345" s="41" t="e">
        <f t="shared" si="203"/>
        <v>#VALUE!</v>
      </c>
      <c r="W345" s="41" t="e">
        <f t="shared" si="203"/>
        <v>#VALUE!</v>
      </c>
      <c r="X345" s="41" t="e">
        <f t="shared" si="203"/>
        <v>#VALUE!</v>
      </c>
      <c r="Y345" s="41" t="e">
        <f t="shared" si="203"/>
        <v>#VALUE!</v>
      </c>
      <c r="Z345" s="41" t="e">
        <f t="shared" si="203"/>
        <v>#VALUE!</v>
      </c>
      <c r="AA345" s="41" t="e">
        <f t="shared" si="203"/>
        <v>#VALUE!</v>
      </c>
      <c r="AB345" s="41" t="e">
        <f t="shared" si="203"/>
        <v>#VALUE!</v>
      </c>
      <c r="AC345" s="41" t="e">
        <f t="shared" si="203"/>
        <v>#VALUE!</v>
      </c>
      <c r="AD345" s="41" t="e">
        <f t="shared" si="203"/>
        <v>#VALUE!</v>
      </c>
      <c r="AE345" s="41" t="e">
        <f t="shared" si="203"/>
        <v>#VALUE!</v>
      </c>
      <c r="AF345" s="41" t="e">
        <f t="shared" si="203"/>
        <v>#VALUE!</v>
      </c>
      <c r="AG345" s="41" t="e">
        <f t="shared" si="203"/>
        <v>#VALUE!</v>
      </c>
      <c r="AH345" s="39" t="s">
        <v>26</v>
      </c>
      <c r="AI345" s="40">
        <f t="shared" si="196"/>
        <v>0</v>
      </c>
      <c r="AJ345" s="30"/>
    </row>
    <row r="346" spans="2:38" ht="18" customHeight="1" x14ac:dyDescent="0.4"/>
    <row r="347" spans="2:38" hidden="1" x14ac:dyDescent="0.4">
      <c r="C347" s="2" t="e">
        <f>YEAR(C350)</f>
        <v>#VALUE!</v>
      </c>
      <c r="D347" s="2" t="e">
        <f>MONTH(C350)</f>
        <v>#VALUE!</v>
      </c>
    </row>
    <row r="348" spans="2:38" x14ac:dyDescent="0.4">
      <c r="B348" s="5" t="s">
        <v>13</v>
      </c>
      <c r="C348" s="145" t="e">
        <f>C350</f>
        <v>#VALUE!</v>
      </c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  <c r="Z348" s="109"/>
      <c r="AA348" s="109"/>
      <c r="AB348" s="109"/>
      <c r="AC348" s="109"/>
      <c r="AD348" s="109"/>
      <c r="AE348" s="109"/>
      <c r="AF348" s="109"/>
      <c r="AG348" s="109"/>
      <c r="AH348" s="109"/>
      <c r="AI348" s="110"/>
    </row>
    <row r="349" spans="2:38" hidden="1" x14ac:dyDescent="0.4">
      <c r="B349" s="43"/>
      <c r="C349" s="25" t="e">
        <f>DATE($C347,$D347,1)</f>
        <v>#VALUE!</v>
      </c>
      <c r="D349" s="25" t="e">
        <f t="shared" ref="D349:AG349" si="204">C349+1</f>
        <v>#VALUE!</v>
      </c>
      <c r="E349" s="25" t="e">
        <f t="shared" si="204"/>
        <v>#VALUE!</v>
      </c>
      <c r="F349" s="25" t="e">
        <f t="shared" si="204"/>
        <v>#VALUE!</v>
      </c>
      <c r="G349" s="25" t="e">
        <f t="shared" si="204"/>
        <v>#VALUE!</v>
      </c>
      <c r="H349" s="25" t="e">
        <f t="shared" si="204"/>
        <v>#VALUE!</v>
      </c>
      <c r="I349" s="25" t="e">
        <f t="shared" si="204"/>
        <v>#VALUE!</v>
      </c>
      <c r="J349" s="25" t="e">
        <f t="shared" si="204"/>
        <v>#VALUE!</v>
      </c>
      <c r="K349" s="25" t="e">
        <f t="shared" si="204"/>
        <v>#VALUE!</v>
      </c>
      <c r="L349" s="25" t="e">
        <f t="shared" si="204"/>
        <v>#VALUE!</v>
      </c>
      <c r="M349" s="25" t="e">
        <f t="shared" si="204"/>
        <v>#VALUE!</v>
      </c>
      <c r="N349" s="25" t="e">
        <f t="shared" si="204"/>
        <v>#VALUE!</v>
      </c>
      <c r="O349" s="25" t="e">
        <f t="shared" si="204"/>
        <v>#VALUE!</v>
      </c>
      <c r="P349" s="25" t="e">
        <f t="shared" si="204"/>
        <v>#VALUE!</v>
      </c>
      <c r="Q349" s="25" t="e">
        <f t="shared" si="204"/>
        <v>#VALUE!</v>
      </c>
      <c r="R349" s="25" t="e">
        <f t="shared" si="204"/>
        <v>#VALUE!</v>
      </c>
      <c r="S349" s="25" t="e">
        <f t="shared" si="204"/>
        <v>#VALUE!</v>
      </c>
      <c r="T349" s="25" t="e">
        <f t="shared" si="204"/>
        <v>#VALUE!</v>
      </c>
      <c r="U349" s="25" t="e">
        <f t="shared" si="204"/>
        <v>#VALUE!</v>
      </c>
      <c r="V349" s="25" t="e">
        <f t="shared" si="204"/>
        <v>#VALUE!</v>
      </c>
      <c r="W349" s="25" t="e">
        <f t="shared" si="204"/>
        <v>#VALUE!</v>
      </c>
      <c r="X349" s="25" t="e">
        <f t="shared" si="204"/>
        <v>#VALUE!</v>
      </c>
      <c r="Y349" s="25" t="e">
        <f t="shared" si="204"/>
        <v>#VALUE!</v>
      </c>
      <c r="Z349" s="25" t="e">
        <f t="shared" si="204"/>
        <v>#VALUE!</v>
      </c>
      <c r="AA349" s="25" t="e">
        <f t="shared" si="204"/>
        <v>#VALUE!</v>
      </c>
      <c r="AB349" s="25" t="e">
        <f t="shared" si="204"/>
        <v>#VALUE!</v>
      </c>
      <c r="AC349" s="25" t="e">
        <f t="shared" si="204"/>
        <v>#VALUE!</v>
      </c>
      <c r="AD349" s="25" t="e">
        <f t="shared" si="204"/>
        <v>#VALUE!</v>
      </c>
      <c r="AE349" s="25" t="e">
        <f t="shared" si="204"/>
        <v>#VALUE!</v>
      </c>
      <c r="AF349" s="25" t="e">
        <f t="shared" si="204"/>
        <v>#VALUE!</v>
      </c>
      <c r="AG349" s="25" t="e">
        <f t="shared" si="204"/>
        <v>#VALUE!</v>
      </c>
      <c r="AH349" s="44"/>
      <c r="AI349" s="45"/>
    </row>
    <row r="350" spans="2:38" x14ac:dyDescent="0.4">
      <c r="B350" s="46" t="s">
        <v>14</v>
      </c>
      <c r="C350" s="47" t="e">
        <f>IF(EDATE(C329,1)&gt;$G$5,"",EDATE(C329,1))</f>
        <v>#VALUE!</v>
      </c>
      <c r="D350" s="25" t="e">
        <f t="shared" ref="D350:AG350" si="205">IF(D349&gt;$G$5,"",IF(C350=EOMONTH(DATE($C347,$D347,1),0),"",IF(C350="","",C350+1)))</f>
        <v>#VALUE!</v>
      </c>
      <c r="E350" s="25" t="e">
        <f t="shared" si="205"/>
        <v>#VALUE!</v>
      </c>
      <c r="F350" s="25" t="e">
        <f t="shared" si="205"/>
        <v>#VALUE!</v>
      </c>
      <c r="G350" s="25" t="e">
        <f t="shared" si="205"/>
        <v>#VALUE!</v>
      </c>
      <c r="H350" s="25" t="e">
        <f t="shared" si="205"/>
        <v>#VALUE!</v>
      </c>
      <c r="I350" s="25" t="e">
        <f t="shared" si="205"/>
        <v>#VALUE!</v>
      </c>
      <c r="J350" s="25" t="e">
        <f t="shared" si="205"/>
        <v>#VALUE!</v>
      </c>
      <c r="K350" s="25" t="e">
        <f t="shared" si="205"/>
        <v>#VALUE!</v>
      </c>
      <c r="L350" s="25" t="e">
        <f t="shared" si="205"/>
        <v>#VALUE!</v>
      </c>
      <c r="M350" s="25" t="e">
        <f t="shared" si="205"/>
        <v>#VALUE!</v>
      </c>
      <c r="N350" s="25" t="e">
        <f t="shared" si="205"/>
        <v>#VALUE!</v>
      </c>
      <c r="O350" s="25" t="e">
        <f t="shared" si="205"/>
        <v>#VALUE!</v>
      </c>
      <c r="P350" s="25" t="e">
        <f t="shared" si="205"/>
        <v>#VALUE!</v>
      </c>
      <c r="Q350" s="25" t="e">
        <f t="shared" si="205"/>
        <v>#VALUE!</v>
      </c>
      <c r="R350" s="25" t="e">
        <f t="shared" si="205"/>
        <v>#VALUE!</v>
      </c>
      <c r="S350" s="25" t="e">
        <f t="shared" si="205"/>
        <v>#VALUE!</v>
      </c>
      <c r="T350" s="25" t="e">
        <f t="shared" si="205"/>
        <v>#VALUE!</v>
      </c>
      <c r="U350" s="25" t="e">
        <f t="shared" si="205"/>
        <v>#VALUE!</v>
      </c>
      <c r="V350" s="25" t="e">
        <f t="shared" si="205"/>
        <v>#VALUE!</v>
      </c>
      <c r="W350" s="25" t="e">
        <f t="shared" si="205"/>
        <v>#VALUE!</v>
      </c>
      <c r="X350" s="25" t="e">
        <f t="shared" si="205"/>
        <v>#VALUE!</v>
      </c>
      <c r="Y350" s="25" t="e">
        <f t="shared" si="205"/>
        <v>#VALUE!</v>
      </c>
      <c r="Z350" s="25" t="e">
        <f t="shared" si="205"/>
        <v>#VALUE!</v>
      </c>
      <c r="AA350" s="25" t="e">
        <f t="shared" si="205"/>
        <v>#VALUE!</v>
      </c>
      <c r="AB350" s="25" t="e">
        <f t="shared" si="205"/>
        <v>#VALUE!</v>
      </c>
      <c r="AC350" s="25" t="e">
        <f t="shared" si="205"/>
        <v>#VALUE!</v>
      </c>
      <c r="AD350" s="25" t="e">
        <f t="shared" si="205"/>
        <v>#VALUE!</v>
      </c>
      <c r="AE350" s="25" t="e">
        <f t="shared" si="205"/>
        <v>#VALUE!</v>
      </c>
      <c r="AF350" s="25" t="e">
        <f t="shared" si="205"/>
        <v>#VALUE!</v>
      </c>
      <c r="AG350" s="25" t="e">
        <f t="shared" si="205"/>
        <v>#VALUE!</v>
      </c>
      <c r="AH350" s="26" t="s">
        <v>15</v>
      </c>
      <c r="AI350" s="27">
        <f>+COUNTIFS(C351:AG351,"土",C352:AG352,"")+COUNTIFS(C351:AG351,"日",C352:AG352,"")</f>
        <v>0</v>
      </c>
    </row>
    <row r="351" spans="2:38" x14ac:dyDescent="0.4">
      <c r="B351" s="19" t="s">
        <v>16</v>
      </c>
      <c r="C351" s="7" t="str">
        <f>IFERROR(TEXT(WEEKDAY(+C350),"aaa"),"")</f>
        <v/>
      </c>
      <c r="D351" s="7" t="str">
        <f t="shared" ref="D351:AG351" si="206">IFERROR(TEXT(WEEKDAY(+D350),"aaa"),"")</f>
        <v/>
      </c>
      <c r="E351" s="7" t="str">
        <f t="shared" si="206"/>
        <v/>
      </c>
      <c r="F351" s="7" t="str">
        <f t="shared" si="206"/>
        <v/>
      </c>
      <c r="G351" s="7" t="str">
        <f t="shared" si="206"/>
        <v/>
      </c>
      <c r="H351" s="7" t="str">
        <f t="shared" si="206"/>
        <v/>
      </c>
      <c r="I351" s="7" t="str">
        <f t="shared" si="206"/>
        <v/>
      </c>
      <c r="J351" s="7" t="str">
        <f t="shared" si="206"/>
        <v/>
      </c>
      <c r="K351" s="7" t="str">
        <f t="shared" si="206"/>
        <v/>
      </c>
      <c r="L351" s="7" t="str">
        <f t="shared" si="206"/>
        <v/>
      </c>
      <c r="M351" s="7" t="str">
        <f t="shared" si="206"/>
        <v/>
      </c>
      <c r="N351" s="7" t="str">
        <f t="shared" si="206"/>
        <v/>
      </c>
      <c r="O351" s="7" t="str">
        <f t="shared" si="206"/>
        <v/>
      </c>
      <c r="P351" s="7" t="str">
        <f t="shared" si="206"/>
        <v/>
      </c>
      <c r="Q351" s="7" t="str">
        <f t="shared" si="206"/>
        <v/>
      </c>
      <c r="R351" s="7" t="str">
        <f t="shared" si="206"/>
        <v/>
      </c>
      <c r="S351" s="7" t="str">
        <f t="shared" si="206"/>
        <v/>
      </c>
      <c r="T351" s="7" t="str">
        <f t="shared" si="206"/>
        <v/>
      </c>
      <c r="U351" s="7" t="str">
        <f t="shared" si="206"/>
        <v/>
      </c>
      <c r="V351" s="7" t="str">
        <f t="shared" si="206"/>
        <v/>
      </c>
      <c r="W351" s="7" t="str">
        <f t="shared" si="206"/>
        <v/>
      </c>
      <c r="X351" s="7" t="str">
        <f t="shared" si="206"/>
        <v/>
      </c>
      <c r="Y351" s="7" t="str">
        <f t="shared" si="206"/>
        <v/>
      </c>
      <c r="Z351" s="7" t="str">
        <f t="shared" si="206"/>
        <v/>
      </c>
      <c r="AA351" s="7" t="str">
        <f t="shared" si="206"/>
        <v/>
      </c>
      <c r="AB351" s="7" t="str">
        <f t="shared" si="206"/>
        <v/>
      </c>
      <c r="AC351" s="7" t="str">
        <f t="shared" si="206"/>
        <v/>
      </c>
      <c r="AD351" s="7" t="str">
        <f t="shared" si="206"/>
        <v/>
      </c>
      <c r="AE351" s="7" t="str">
        <f t="shared" si="206"/>
        <v/>
      </c>
      <c r="AF351" s="7" t="str">
        <f t="shared" si="206"/>
        <v/>
      </c>
      <c r="AG351" s="7" t="str">
        <f t="shared" si="206"/>
        <v/>
      </c>
      <c r="AH351" s="26" t="s">
        <v>17</v>
      </c>
      <c r="AI351" s="27">
        <f>+COUNTIF(C352:AG352,"夏休")+COUNTIF(C352:AG352,"冬休")+COUNTIF(C352:AG352,"中止")</f>
        <v>0</v>
      </c>
    </row>
    <row r="352" spans="2:38" ht="13.5" customHeight="1" x14ac:dyDescent="0.4">
      <c r="B352" s="111" t="s">
        <v>18</v>
      </c>
      <c r="C352" s="113"/>
      <c r="D352" s="108"/>
      <c r="E352" s="108"/>
      <c r="F352" s="108"/>
      <c r="G352" s="108"/>
      <c r="H352" s="108"/>
      <c r="I352" s="108"/>
      <c r="J352" s="108"/>
      <c r="K352" s="108"/>
      <c r="L352" s="108"/>
      <c r="M352" s="108"/>
      <c r="N352" s="108"/>
      <c r="O352" s="108"/>
      <c r="P352" s="108"/>
      <c r="Q352" s="108"/>
      <c r="R352" s="108"/>
      <c r="S352" s="108"/>
      <c r="T352" s="108"/>
      <c r="U352" s="108"/>
      <c r="V352" s="108"/>
      <c r="W352" s="108"/>
      <c r="X352" s="108"/>
      <c r="Y352" s="108"/>
      <c r="Z352" s="108"/>
      <c r="AA352" s="108"/>
      <c r="AB352" s="108"/>
      <c r="AC352" s="108"/>
      <c r="AD352" s="108"/>
      <c r="AE352" s="108"/>
      <c r="AF352" s="108"/>
      <c r="AG352" s="136"/>
      <c r="AH352" s="28" t="s">
        <v>0</v>
      </c>
      <c r="AI352" s="29">
        <f>COUNT(C350:AG350)-AI351</f>
        <v>0</v>
      </c>
    </row>
    <row r="353" spans="2:38" ht="13.5" customHeight="1" x14ac:dyDescent="0.4">
      <c r="B353" s="112"/>
      <c r="C353" s="113"/>
      <c r="D353" s="108"/>
      <c r="E353" s="108"/>
      <c r="F353" s="108"/>
      <c r="G353" s="108"/>
      <c r="H353" s="108"/>
      <c r="I353" s="108"/>
      <c r="J353" s="108"/>
      <c r="K353" s="108"/>
      <c r="L353" s="108"/>
      <c r="M353" s="108"/>
      <c r="N353" s="108"/>
      <c r="O353" s="108"/>
      <c r="P353" s="108"/>
      <c r="Q353" s="108"/>
      <c r="R353" s="108"/>
      <c r="S353" s="108"/>
      <c r="T353" s="108"/>
      <c r="U353" s="108"/>
      <c r="V353" s="108"/>
      <c r="W353" s="108"/>
      <c r="X353" s="108"/>
      <c r="Y353" s="108"/>
      <c r="Z353" s="108"/>
      <c r="AA353" s="108"/>
      <c r="AB353" s="108"/>
      <c r="AC353" s="108"/>
      <c r="AD353" s="108"/>
      <c r="AE353" s="108"/>
      <c r="AF353" s="108"/>
      <c r="AG353" s="136"/>
      <c r="AH353" s="28" t="s">
        <v>19</v>
      </c>
      <c r="AI353" s="29">
        <f>+COUNTIF(C354:AG355,"休")</f>
        <v>0</v>
      </c>
      <c r="AJ353" s="30" t="e">
        <f>IF(AI354&gt;0.285,"",IF(AI353&lt;AI350,"←計画日数が足りません",""))</f>
        <v>#DIV/0!</v>
      </c>
    </row>
    <row r="354" spans="2:38" ht="13.5" customHeight="1" x14ac:dyDescent="0.4">
      <c r="B354" s="137" t="s">
        <v>5</v>
      </c>
      <c r="C354" s="138"/>
      <c r="D354" s="135"/>
      <c r="E354" s="135"/>
      <c r="F354" s="135"/>
      <c r="G354" s="135"/>
      <c r="H354" s="135"/>
      <c r="I354" s="135"/>
      <c r="J354" s="135"/>
      <c r="K354" s="135"/>
      <c r="L354" s="135"/>
      <c r="M354" s="135"/>
      <c r="N354" s="135"/>
      <c r="O354" s="135"/>
      <c r="P354" s="135"/>
      <c r="Q354" s="135"/>
      <c r="R354" s="135"/>
      <c r="S354" s="135"/>
      <c r="T354" s="135"/>
      <c r="U354" s="135"/>
      <c r="V354" s="135"/>
      <c r="W354" s="135"/>
      <c r="X354" s="135"/>
      <c r="Y354" s="135"/>
      <c r="Z354" s="135"/>
      <c r="AA354" s="135"/>
      <c r="AB354" s="135"/>
      <c r="AC354" s="135"/>
      <c r="AD354" s="135"/>
      <c r="AE354" s="135"/>
      <c r="AF354" s="135"/>
      <c r="AG354" s="153"/>
      <c r="AH354" s="28" t="s">
        <v>20</v>
      </c>
      <c r="AI354" s="31" t="e">
        <f>+AI353/AI352</f>
        <v>#DIV/0!</v>
      </c>
    </row>
    <row r="355" spans="2:38" x14ac:dyDescent="0.4">
      <c r="B355" s="137"/>
      <c r="C355" s="138"/>
      <c r="D355" s="135"/>
      <c r="E355" s="135"/>
      <c r="F355" s="135"/>
      <c r="G355" s="135"/>
      <c r="H355" s="135"/>
      <c r="I355" s="135"/>
      <c r="J355" s="135"/>
      <c r="K355" s="135"/>
      <c r="L355" s="135"/>
      <c r="M355" s="135"/>
      <c r="N355" s="135"/>
      <c r="O355" s="135"/>
      <c r="P355" s="135"/>
      <c r="Q355" s="135"/>
      <c r="R355" s="135"/>
      <c r="S355" s="135"/>
      <c r="T355" s="135"/>
      <c r="U355" s="135"/>
      <c r="V355" s="135"/>
      <c r="W355" s="135"/>
      <c r="X355" s="135"/>
      <c r="Y355" s="135"/>
      <c r="Z355" s="135"/>
      <c r="AA355" s="135"/>
      <c r="AB355" s="135"/>
      <c r="AC355" s="135"/>
      <c r="AD355" s="135"/>
      <c r="AE355" s="135"/>
      <c r="AF355" s="135"/>
      <c r="AG355" s="153"/>
      <c r="AH355" s="28" t="s">
        <v>1</v>
      </c>
      <c r="AI355" s="29">
        <f>+COUNTA(C356:AG357)</f>
        <v>0</v>
      </c>
    </row>
    <row r="356" spans="2:38" x14ac:dyDescent="0.4">
      <c r="B356" s="141" t="s">
        <v>8</v>
      </c>
      <c r="C356" s="143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39"/>
      <c r="T356" s="139"/>
      <c r="U356" s="139"/>
      <c r="V356" s="139"/>
      <c r="W356" s="139"/>
      <c r="X356" s="139"/>
      <c r="Y356" s="139"/>
      <c r="Z356" s="139"/>
      <c r="AA356" s="139"/>
      <c r="AB356" s="139"/>
      <c r="AC356" s="139"/>
      <c r="AD356" s="139"/>
      <c r="AE356" s="139"/>
      <c r="AF356" s="139"/>
      <c r="AG356" s="156"/>
      <c r="AH356" s="32" t="s">
        <v>21</v>
      </c>
      <c r="AI356" s="33" t="e">
        <f>+AI355/AI352</f>
        <v>#DIV/0!</v>
      </c>
      <c r="AL356" s="2">
        <f>+COUNTIF(C354:AG355,"休")</f>
        <v>0</v>
      </c>
    </row>
    <row r="357" spans="2:38" x14ac:dyDescent="0.4">
      <c r="B357" s="142"/>
      <c r="C357" s="144"/>
      <c r="D357" s="140"/>
      <c r="E357" s="140"/>
      <c r="F357" s="140"/>
      <c r="G357" s="140"/>
      <c r="H357" s="140"/>
      <c r="I357" s="140"/>
      <c r="J357" s="140"/>
      <c r="K357" s="140"/>
      <c r="L357" s="140"/>
      <c r="M357" s="140"/>
      <c r="N357" s="140"/>
      <c r="O357" s="140"/>
      <c r="P357" s="140"/>
      <c r="Q357" s="140"/>
      <c r="R357" s="140"/>
      <c r="S357" s="140"/>
      <c r="T357" s="140"/>
      <c r="U357" s="140"/>
      <c r="V357" s="140"/>
      <c r="W357" s="140"/>
      <c r="X357" s="140"/>
      <c r="Y357" s="140"/>
      <c r="Z357" s="140"/>
      <c r="AA357" s="140"/>
      <c r="AB357" s="140"/>
      <c r="AC357" s="140"/>
      <c r="AD357" s="140"/>
      <c r="AE357" s="140"/>
      <c r="AF357" s="140"/>
      <c r="AG357" s="157"/>
      <c r="AH357" s="34" t="s">
        <v>22</v>
      </c>
      <c r="AI357" s="35" t="str">
        <f>IF(7&gt;AI352,"対象外",IF(OR(AI356&gt;=0.285,AI355&gt;=AI350),"OK","NG"))</f>
        <v>対象外</v>
      </c>
      <c r="AJ357" s="30" t="str">
        <f>IF(AI357="対象外","←７日間に満たない期間は達成判定の対象外",IF(AI357="NG","←月単位未達成","←月単位達成"))</f>
        <v>←７日間に満たない期間は達成判定の対象外</v>
      </c>
      <c r="AL357" s="36" t="str">
        <f>IF(7&gt;AI352,"対象外",IF(AL356&gt;=AI350,"OK","NG"))</f>
        <v>対象外</v>
      </c>
    </row>
    <row r="358" spans="2:38" hidden="1" x14ac:dyDescent="0.4">
      <c r="B358" s="37" t="s">
        <v>23</v>
      </c>
      <c r="C358" s="38" t="e">
        <f t="shared" ref="C358:AG358" si="207">IF(AND(DAY(C350)&gt;=22,DAY(C350)&lt;=28,C351="土"),1,0)</f>
        <v>#VALUE!</v>
      </c>
      <c r="D358" s="38" t="e">
        <f t="shared" si="207"/>
        <v>#VALUE!</v>
      </c>
      <c r="E358" s="38" t="e">
        <f t="shared" si="207"/>
        <v>#VALUE!</v>
      </c>
      <c r="F358" s="38" t="e">
        <f t="shared" si="207"/>
        <v>#VALUE!</v>
      </c>
      <c r="G358" s="38" t="e">
        <f t="shared" si="207"/>
        <v>#VALUE!</v>
      </c>
      <c r="H358" s="38" t="e">
        <f t="shared" si="207"/>
        <v>#VALUE!</v>
      </c>
      <c r="I358" s="38" t="e">
        <f t="shared" si="207"/>
        <v>#VALUE!</v>
      </c>
      <c r="J358" s="38" t="e">
        <f t="shared" si="207"/>
        <v>#VALUE!</v>
      </c>
      <c r="K358" s="38" t="e">
        <f t="shared" si="207"/>
        <v>#VALUE!</v>
      </c>
      <c r="L358" s="38" t="e">
        <f t="shared" si="207"/>
        <v>#VALUE!</v>
      </c>
      <c r="M358" s="38" t="e">
        <f t="shared" si="207"/>
        <v>#VALUE!</v>
      </c>
      <c r="N358" s="38" t="e">
        <f t="shared" si="207"/>
        <v>#VALUE!</v>
      </c>
      <c r="O358" s="38" t="e">
        <f t="shared" si="207"/>
        <v>#VALUE!</v>
      </c>
      <c r="P358" s="38" t="e">
        <f t="shared" si="207"/>
        <v>#VALUE!</v>
      </c>
      <c r="Q358" s="38" t="e">
        <f t="shared" si="207"/>
        <v>#VALUE!</v>
      </c>
      <c r="R358" s="38" t="e">
        <f t="shared" si="207"/>
        <v>#VALUE!</v>
      </c>
      <c r="S358" s="38" t="e">
        <f t="shared" si="207"/>
        <v>#VALUE!</v>
      </c>
      <c r="T358" s="38" t="e">
        <f t="shared" si="207"/>
        <v>#VALUE!</v>
      </c>
      <c r="U358" s="38" t="e">
        <f t="shared" si="207"/>
        <v>#VALUE!</v>
      </c>
      <c r="V358" s="38" t="e">
        <f t="shared" si="207"/>
        <v>#VALUE!</v>
      </c>
      <c r="W358" s="38" t="e">
        <f t="shared" si="207"/>
        <v>#VALUE!</v>
      </c>
      <c r="X358" s="38" t="e">
        <f t="shared" si="207"/>
        <v>#VALUE!</v>
      </c>
      <c r="Y358" s="38" t="e">
        <f t="shared" si="207"/>
        <v>#VALUE!</v>
      </c>
      <c r="Z358" s="38" t="e">
        <f t="shared" si="207"/>
        <v>#VALUE!</v>
      </c>
      <c r="AA358" s="38" t="e">
        <f t="shared" si="207"/>
        <v>#VALUE!</v>
      </c>
      <c r="AB358" s="38" t="e">
        <f t="shared" si="207"/>
        <v>#VALUE!</v>
      </c>
      <c r="AC358" s="38" t="e">
        <f t="shared" si="207"/>
        <v>#VALUE!</v>
      </c>
      <c r="AD358" s="38" t="e">
        <f t="shared" si="207"/>
        <v>#VALUE!</v>
      </c>
      <c r="AE358" s="38" t="e">
        <f t="shared" si="207"/>
        <v>#VALUE!</v>
      </c>
      <c r="AF358" s="38" t="e">
        <f t="shared" si="207"/>
        <v>#VALUE!</v>
      </c>
      <c r="AG358" s="38" t="e">
        <f t="shared" si="207"/>
        <v>#VALUE!</v>
      </c>
      <c r="AH358" s="39" t="s">
        <v>24</v>
      </c>
      <c r="AI358" s="40">
        <f t="shared" ref="AI358:AI365" si="208">_xlfn.AGGREGATE(9,6,C358:AG358)</f>
        <v>0</v>
      </c>
      <c r="AJ358" s="30"/>
    </row>
    <row r="359" spans="2:38" hidden="1" x14ac:dyDescent="0.4">
      <c r="B359" s="37" t="s">
        <v>25</v>
      </c>
      <c r="C359" s="41" t="e">
        <f t="shared" ref="C359:AG359" si="209">IF(AND(DAY(C350)&gt;=22,DAY(C350)&lt;=28,C351="土",OR(C356="休",C356="雨")),1,0)</f>
        <v>#VALUE!</v>
      </c>
      <c r="D359" s="41" t="e">
        <f t="shared" si="209"/>
        <v>#VALUE!</v>
      </c>
      <c r="E359" s="41" t="e">
        <f t="shared" si="209"/>
        <v>#VALUE!</v>
      </c>
      <c r="F359" s="41" t="e">
        <f t="shared" si="209"/>
        <v>#VALUE!</v>
      </c>
      <c r="G359" s="41" t="e">
        <f t="shared" si="209"/>
        <v>#VALUE!</v>
      </c>
      <c r="H359" s="41" t="e">
        <f t="shared" si="209"/>
        <v>#VALUE!</v>
      </c>
      <c r="I359" s="41" t="e">
        <f t="shared" si="209"/>
        <v>#VALUE!</v>
      </c>
      <c r="J359" s="41" t="e">
        <f t="shared" si="209"/>
        <v>#VALUE!</v>
      </c>
      <c r="K359" s="41" t="e">
        <f t="shared" si="209"/>
        <v>#VALUE!</v>
      </c>
      <c r="L359" s="41" t="e">
        <f t="shared" si="209"/>
        <v>#VALUE!</v>
      </c>
      <c r="M359" s="41" t="e">
        <f t="shared" si="209"/>
        <v>#VALUE!</v>
      </c>
      <c r="N359" s="41" t="e">
        <f t="shared" si="209"/>
        <v>#VALUE!</v>
      </c>
      <c r="O359" s="41" t="e">
        <f t="shared" si="209"/>
        <v>#VALUE!</v>
      </c>
      <c r="P359" s="41" t="e">
        <f t="shared" si="209"/>
        <v>#VALUE!</v>
      </c>
      <c r="Q359" s="41" t="e">
        <f t="shared" si="209"/>
        <v>#VALUE!</v>
      </c>
      <c r="R359" s="41" t="e">
        <f t="shared" si="209"/>
        <v>#VALUE!</v>
      </c>
      <c r="S359" s="41" t="e">
        <f t="shared" si="209"/>
        <v>#VALUE!</v>
      </c>
      <c r="T359" s="41" t="e">
        <f t="shared" si="209"/>
        <v>#VALUE!</v>
      </c>
      <c r="U359" s="41" t="e">
        <f t="shared" si="209"/>
        <v>#VALUE!</v>
      </c>
      <c r="V359" s="41" t="e">
        <f t="shared" si="209"/>
        <v>#VALUE!</v>
      </c>
      <c r="W359" s="41" t="e">
        <f t="shared" si="209"/>
        <v>#VALUE!</v>
      </c>
      <c r="X359" s="41" t="e">
        <f t="shared" si="209"/>
        <v>#VALUE!</v>
      </c>
      <c r="Y359" s="41" t="e">
        <f t="shared" si="209"/>
        <v>#VALUE!</v>
      </c>
      <c r="Z359" s="41" t="e">
        <f t="shared" si="209"/>
        <v>#VALUE!</v>
      </c>
      <c r="AA359" s="41" t="e">
        <f t="shared" si="209"/>
        <v>#VALUE!</v>
      </c>
      <c r="AB359" s="41" t="e">
        <f t="shared" si="209"/>
        <v>#VALUE!</v>
      </c>
      <c r="AC359" s="41" t="e">
        <f t="shared" si="209"/>
        <v>#VALUE!</v>
      </c>
      <c r="AD359" s="41" t="e">
        <f t="shared" si="209"/>
        <v>#VALUE!</v>
      </c>
      <c r="AE359" s="41" t="e">
        <f t="shared" si="209"/>
        <v>#VALUE!</v>
      </c>
      <c r="AF359" s="41" t="e">
        <f t="shared" si="209"/>
        <v>#VALUE!</v>
      </c>
      <c r="AG359" s="41" t="e">
        <f t="shared" si="209"/>
        <v>#VALUE!</v>
      </c>
      <c r="AH359" s="39" t="s">
        <v>26</v>
      </c>
      <c r="AI359" s="40">
        <f t="shared" si="208"/>
        <v>0</v>
      </c>
      <c r="AJ359" s="30"/>
    </row>
    <row r="360" spans="2:38" hidden="1" x14ac:dyDescent="0.4">
      <c r="B360" s="37" t="s">
        <v>27</v>
      </c>
      <c r="C360" s="38" t="e">
        <f>IF(AND(DAY(C350)&gt;=8,DAY(C350)&lt;=14,C351="土"),1,0)</f>
        <v>#VALUE!</v>
      </c>
      <c r="D360" s="38" t="e">
        <f>IF(AND(DAY(D350)&gt;=8,DAY(D350)&lt;=14,D351="土"),1,0)</f>
        <v>#VALUE!</v>
      </c>
      <c r="E360" s="38" t="e">
        <f t="shared" ref="E360:AG360" si="210">IF(AND(DAY(E350)&gt;=8,DAY(E350)&lt;=14,E351="土"),1,0)</f>
        <v>#VALUE!</v>
      </c>
      <c r="F360" s="38" t="e">
        <f t="shared" si="210"/>
        <v>#VALUE!</v>
      </c>
      <c r="G360" s="38" t="e">
        <f t="shared" si="210"/>
        <v>#VALUE!</v>
      </c>
      <c r="H360" s="38" t="e">
        <f t="shared" si="210"/>
        <v>#VALUE!</v>
      </c>
      <c r="I360" s="38" t="e">
        <f t="shared" si="210"/>
        <v>#VALUE!</v>
      </c>
      <c r="J360" s="38" t="e">
        <f t="shared" si="210"/>
        <v>#VALUE!</v>
      </c>
      <c r="K360" s="38" t="e">
        <f t="shared" si="210"/>
        <v>#VALUE!</v>
      </c>
      <c r="L360" s="38" t="e">
        <f t="shared" si="210"/>
        <v>#VALUE!</v>
      </c>
      <c r="M360" s="38" t="e">
        <f t="shared" si="210"/>
        <v>#VALUE!</v>
      </c>
      <c r="N360" s="38" t="e">
        <f t="shared" si="210"/>
        <v>#VALUE!</v>
      </c>
      <c r="O360" s="38" t="e">
        <f t="shared" si="210"/>
        <v>#VALUE!</v>
      </c>
      <c r="P360" s="38" t="e">
        <f t="shared" si="210"/>
        <v>#VALUE!</v>
      </c>
      <c r="Q360" s="38" t="e">
        <f t="shared" si="210"/>
        <v>#VALUE!</v>
      </c>
      <c r="R360" s="38" t="e">
        <f t="shared" si="210"/>
        <v>#VALUE!</v>
      </c>
      <c r="S360" s="38" t="e">
        <f t="shared" si="210"/>
        <v>#VALUE!</v>
      </c>
      <c r="T360" s="38" t="e">
        <f t="shared" si="210"/>
        <v>#VALUE!</v>
      </c>
      <c r="U360" s="38" t="e">
        <f t="shared" si="210"/>
        <v>#VALUE!</v>
      </c>
      <c r="V360" s="38" t="e">
        <f t="shared" si="210"/>
        <v>#VALUE!</v>
      </c>
      <c r="W360" s="38" t="e">
        <f t="shared" si="210"/>
        <v>#VALUE!</v>
      </c>
      <c r="X360" s="38" t="e">
        <f t="shared" si="210"/>
        <v>#VALUE!</v>
      </c>
      <c r="Y360" s="38" t="e">
        <f t="shared" si="210"/>
        <v>#VALUE!</v>
      </c>
      <c r="Z360" s="38" t="e">
        <f t="shared" si="210"/>
        <v>#VALUE!</v>
      </c>
      <c r="AA360" s="38" t="e">
        <f t="shared" si="210"/>
        <v>#VALUE!</v>
      </c>
      <c r="AB360" s="38" t="e">
        <f t="shared" si="210"/>
        <v>#VALUE!</v>
      </c>
      <c r="AC360" s="38" t="e">
        <f t="shared" si="210"/>
        <v>#VALUE!</v>
      </c>
      <c r="AD360" s="38" t="e">
        <f t="shared" si="210"/>
        <v>#VALUE!</v>
      </c>
      <c r="AE360" s="38" t="e">
        <f t="shared" si="210"/>
        <v>#VALUE!</v>
      </c>
      <c r="AF360" s="38" t="e">
        <f t="shared" si="210"/>
        <v>#VALUE!</v>
      </c>
      <c r="AG360" s="38" t="e">
        <f t="shared" si="210"/>
        <v>#VALUE!</v>
      </c>
      <c r="AH360" s="39" t="s">
        <v>24</v>
      </c>
      <c r="AI360" s="40">
        <f t="shared" si="208"/>
        <v>0</v>
      </c>
      <c r="AJ360" s="30"/>
    </row>
    <row r="361" spans="2:38" hidden="1" x14ac:dyDescent="0.4">
      <c r="B361" s="37" t="s">
        <v>28</v>
      </c>
      <c r="C361" s="41" t="e">
        <f>IF(AND(DAY(C350)&gt;=8,DAY(C350)&lt;=14,C351="土",OR(C356="休",C356="雨")),1,0)</f>
        <v>#VALUE!</v>
      </c>
      <c r="D361" s="41" t="e">
        <f>IF(AND(DAY(D350)&gt;=8,DAY(D350)&lt;=14,D351="土",OR(D356="休",D356="雨")),1,0)</f>
        <v>#VALUE!</v>
      </c>
      <c r="E361" s="41" t="e">
        <f t="shared" ref="E361:AG361" si="211">IF(AND(DAY(E350)&gt;=8,DAY(E350)&lt;=14,E351="土",OR(E356="休",E356="雨")),1,0)</f>
        <v>#VALUE!</v>
      </c>
      <c r="F361" s="41" t="e">
        <f t="shared" si="211"/>
        <v>#VALUE!</v>
      </c>
      <c r="G361" s="41" t="e">
        <f t="shared" si="211"/>
        <v>#VALUE!</v>
      </c>
      <c r="H361" s="41" t="e">
        <f t="shared" si="211"/>
        <v>#VALUE!</v>
      </c>
      <c r="I361" s="41" t="e">
        <f t="shared" si="211"/>
        <v>#VALUE!</v>
      </c>
      <c r="J361" s="41" t="e">
        <f t="shared" si="211"/>
        <v>#VALUE!</v>
      </c>
      <c r="K361" s="41" t="e">
        <f t="shared" si="211"/>
        <v>#VALUE!</v>
      </c>
      <c r="L361" s="41" t="e">
        <f t="shared" si="211"/>
        <v>#VALUE!</v>
      </c>
      <c r="M361" s="41" t="e">
        <f t="shared" si="211"/>
        <v>#VALUE!</v>
      </c>
      <c r="N361" s="41" t="e">
        <f t="shared" si="211"/>
        <v>#VALUE!</v>
      </c>
      <c r="O361" s="41" t="e">
        <f t="shared" si="211"/>
        <v>#VALUE!</v>
      </c>
      <c r="P361" s="41" t="e">
        <f t="shared" si="211"/>
        <v>#VALUE!</v>
      </c>
      <c r="Q361" s="41" t="e">
        <f t="shared" si="211"/>
        <v>#VALUE!</v>
      </c>
      <c r="R361" s="41" t="e">
        <f t="shared" si="211"/>
        <v>#VALUE!</v>
      </c>
      <c r="S361" s="41" t="e">
        <f t="shared" si="211"/>
        <v>#VALUE!</v>
      </c>
      <c r="T361" s="41" t="e">
        <f t="shared" si="211"/>
        <v>#VALUE!</v>
      </c>
      <c r="U361" s="41" t="e">
        <f t="shared" si="211"/>
        <v>#VALUE!</v>
      </c>
      <c r="V361" s="41" t="e">
        <f t="shared" si="211"/>
        <v>#VALUE!</v>
      </c>
      <c r="W361" s="41" t="e">
        <f t="shared" si="211"/>
        <v>#VALUE!</v>
      </c>
      <c r="X361" s="41" t="e">
        <f t="shared" si="211"/>
        <v>#VALUE!</v>
      </c>
      <c r="Y361" s="41" t="e">
        <f t="shared" si="211"/>
        <v>#VALUE!</v>
      </c>
      <c r="Z361" s="41" t="e">
        <f t="shared" si="211"/>
        <v>#VALUE!</v>
      </c>
      <c r="AA361" s="41" t="e">
        <f t="shared" si="211"/>
        <v>#VALUE!</v>
      </c>
      <c r="AB361" s="41" t="e">
        <f t="shared" si="211"/>
        <v>#VALUE!</v>
      </c>
      <c r="AC361" s="41" t="e">
        <f t="shared" si="211"/>
        <v>#VALUE!</v>
      </c>
      <c r="AD361" s="41" t="e">
        <f t="shared" si="211"/>
        <v>#VALUE!</v>
      </c>
      <c r="AE361" s="41" t="e">
        <f t="shared" si="211"/>
        <v>#VALUE!</v>
      </c>
      <c r="AF361" s="41" t="e">
        <f t="shared" si="211"/>
        <v>#VALUE!</v>
      </c>
      <c r="AG361" s="41" t="e">
        <f t="shared" si="211"/>
        <v>#VALUE!</v>
      </c>
      <c r="AH361" s="39" t="s">
        <v>26</v>
      </c>
      <c r="AI361" s="40">
        <f t="shared" si="208"/>
        <v>0</v>
      </c>
      <c r="AJ361" s="30"/>
    </row>
    <row r="362" spans="2:38" hidden="1" x14ac:dyDescent="0.4">
      <c r="B362" s="37" t="s">
        <v>29</v>
      </c>
      <c r="C362" s="38" t="e">
        <f>IF(AND(DAY(C350)&gt;=22,DAY(C350)&lt;=28,C351="日"),1,0)</f>
        <v>#VALUE!</v>
      </c>
      <c r="D362" s="38" t="e">
        <f t="shared" ref="D362:AG362" si="212">IF(AND(DAY(D350)&gt;=22,DAY(D350)&lt;=28,D351="日"),1,0)</f>
        <v>#VALUE!</v>
      </c>
      <c r="E362" s="38" t="e">
        <f t="shared" si="212"/>
        <v>#VALUE!</v>
      </c>
      <c r="F362" s="38" t="e">
        <f t="shared" si="212"/>
        <v>#VALUE!</v>
      </c>
      <c r="G362" s="38" t="e">
        <f t="shared" si="212"/>
        <v>#VALUE!</v>
      </c>
      <c r="H362" s="38" t="e">
        <f t="shared" si="212"/>
        <v>#VALUE!</v>
      </c>
      <c r="I362" s="38" t="e">
        <f t="shared" si="212"/>
        <v>#VALUE!</v>
      </c>
      <c r="J362" s="38" t="e">
        <f t="shared" si="212"/>
        <v>#VALUE!</v>
      </c>
      <c r="K362" s="38" t="e">
        <f t="shared" si="212"/>
        <v>#VALUE!</v>
      </c>
      <c r="L362" s="38" t="e">
        <f t="shared" si="212"/>
        <v>#VALUE!</v>
      </c>
      <c r="M362" s="38" t="e">
        <f t="shared" si="212"/>
        <v>#VALUE!</v>
      </c>
      <c r="N362" s="38" t="e">
        <f t="shared" si="212"/>
        <v>#VALUE!</v>
      </c>
      <c r="O362" s="38" t="e">
        <f t="shared" si="212"/>
        <v>#VALUE!</v>
      </c>
      <c r="P362" s="38" t="e">
        <f t="shared" si="212"/>
        <v>#VALUE!</v>
      </c>
      <c r="Q362" s="38" t="e">
        <f t="shared" si="212"/>
        <v>#VALUE!</v>
      </c>
      <c r="R362" s="38" t="e">
        <f t="shared" si="212"/>
        <v>#VALUE!</v>
      </c>
      <c r="S362" s="38" t="e">
        <f t="shared" si="212"/>
        <v>#VALUE!</v>
      </c>
      <c r="T362" s="38" t="e">
        <f t="shared" si="212"/>
        <v>#VALUE!</v>
      </c>
      <c r="U362" s="38" t="e">
        <f t="shared" si="212"/>
        <v>#VALUE!</v>
      </c>
      <c r="V362" s="38" t="e">
        <f t="shared" si="212"/>
        <v>#VALUE!</v>
      </c>
      <c r="W362" s="38" t="e">
        <f t="shared" si="212"/>
        <v>#VALUE!</v>
      </c>
      <c r="X362" s="38" t="e">
        <f t="shared" si="212"/>
        <v>#VALUE!</v>
      </c>
      <c r="Y362" s="38" t="e">
        <f t="shared" si="212"/>
        <v>#VALUE!</v>
      </c>
      <c r="Z362" s="38" t="e">
        <f t="shared" si="212"/>
        <v>#VALUE!</v>
      </c>
      <c r="AA362" s="38" t="e">
        <f t="shared" si="212"/>
        <v>#VALUE!</v>
      </c>
      <c r="AB362" s="38" t="e">
        <f t="shared" si="212"/>
        <v>#VALUE!</v>
      </c>
      <c r="AC362" s="38" t="e">
        <f t="shared" si="212"/>
        <v>#VALUE!</v>
      </c>
      <c r="AD362" s="38" t="e">
        <f t="shared" si="212"/>
        <v>#VALUE!</v>
      </c>
      <c r="AE362" s="38" t="e">
        <f t="shared" si="212"/>
        <v>#VALUE!</v>
      </c>
      <c r="AF362" s="38" t="e">
        <f t="shared" si="212"/>
        <v>#VALUE!</v>
      </c>
      <c r="AG362" s="38" t="e">
        <f t="shared" si="212"/>
        <v>#VALUE!</v>
      </c>
      <c r="AH362" s="39" t="s">
        <v>24</v>
      </c>
      <c r="AI362" s="40">
        <f t="shared" si="208"/>
        <v>0</v>
      </c>
      <c r="AJ362" s="30"/>
    </row>
    <row r="363" spans="2:38" hidden="1" x14ac:dyDescent="0.4">
      <c r="B363" s="37" t="s">
        <v>30</v>
      </c>
      <c r="C363" s="41" t="e">
        <f>IF(AND(DAY(C350)&gt;=22,DAY(C350)&lt;=28,C351="日",OR(C356="休",C356="雨")),1,0)</f>
        <v>#VALUE!</v>
      </c>
      <c r="D363" s="41" t="e">
        <f t="shared" ref="D363:AG363" si="213">IF(AND(DAY(D350)&gt;=22,DAY(D350)&lt;=28,D351="日",OR(D356="休",D356="雨")),1,0)</f>
        <v>#VALUE!</v>
      </c>
      <c r="E363" s="41" t="e">
        <f t="shared" si="213"/>
        <v>#VALUE!</v>
      </c>
      <c r="F363" s="41" t="e">
        <f t="shared" si="213"/>
        <v>#VALUE!</v>
      </c>
      <c r="G363" s="41" t="e">
        <f t="shared" si="213"/>
        <v>#VALUE!</v>
      </c>
      <c r="H363" s="41" t="e">
        <f t="shared" si="213"/>
        <v>#VALUE!</v>
      </c>
      <c r="I363" s="41" t="e">
        <f t="shared" si="213"/>
        <v>#VALUE!</v>
      </c>
      <c r="J363" s="41" t="e">
        <f t="shared" si="213"/>
        <v>#VALUE!</v>
      </c>
      <c r="K363" s="41" t="e">
        <f t="shared" si="213"/>
        <v>#VALUE!</v>
      </c>
      <c r="L363" s="41" t="e">
        <f t="shared" si="213"/>
        <v>#VALUE!</v>
      </c>
      <c r="M363" s="41" t="e">
        <f t="shared" si="213"/>
        <v>#VALUE!</v>
      </c>
      <c r="N363" s="41" t="e">
        <f t="shared" si="213"/>
        <v>#VALUE!</v>
      </c>
      <c r="O363" s="41" t="e">
        <f t="shared" si="213"/>
        <v>#VALUE!</v>
      </c>
      <c r="P363" s="41" t="e">
        <f t="shared" si="213"/>
        <v>#VALUE!</v>
      </c>
      <c r="Q363" s="41" t="e">
        <f t="shared" si="213"/>
        <v>#VALUE!</v>
      </c>
      <c r="R363" s="41" t="e">
        <f t="shared" si="213"/>
        <v>#VALUE!</v>
      </c>
      <c r="S363" s="41" t="e">
        <f t="shared" si="213"/>
        <v>#VALUE!</v>
      </c>
      <c r="T363" s="41" t="e">
        <f t="shared" si="213"/>
        <v>#VALUE!</v>
      </c>
      <c r="U363" s="41" t="e">
        <f t="shared" si="213"/>
        <v>#VALUE!</v>
      </c>
      <c r="V363" s="41" t="e">
        <f t="shared" si="213"/>
        <v>#VALUE!</v>
      </c>
      <c r="W363" s="41" t="e">
        <f t="shared" si="213"/>
        <v>#VALUE!</v>
      </c>
      <c r="X363" s="41" t="e">
        <f t="shared" si="213"/>
        <v>#VALUE!</v>
      </c>
      <c r="Y363" s="41" t="e">
        <f t="shared" si="213"/>
        <v>#VALUE!</v>
      </c>
      <c r="Z363" s="41" t="e">
        <f t="shared" si="213"/>
        <v>#VALUE!</v>
      </c>
      <c r="AA363" s="41" t="e">
        <f t="shared" si="213"/>
        <v>#VALUE!</v>
      </c>
      <c r="AB363" s="41" t="e">
        <f t="shared" si="213"/>
        <v>#VALUE!</v>
      </c>
      <c r="AC363" s="41" t="e">
        <f t="shared" si="213"/>
        <v>#VALUE!</v>
      </c>
      <c r="AD363" s="41" t="e">
        <f t="shared" si="213"/>
        <v>#VALUE!</v>
      </c>
      <c r="AE363" s="41" t="e">
        <f t="shared" si="213"/>
        <v>#VALUE!</v>
      </c>
      <c r="AF363" s="41" t="e">
        <f t="shared" si="213"/>
        <v>#VALUE!</v>
      </c>
      <c r="AG363" s="41" t="e">
        <f t="shared" si="213"/>
        <v>#VALUE!</v>
      </c>
      <c r="AH363" s="39" t="s">
        <v>26</v>
      </c>
      <c r="AI363" s="40">
        <f t="shared" si="208"/>
        <v>0</v>
      </c>
      <c r="AJ363" s="30"/>
    </row>
    <row r="364" spans="2:38" hidden="1" x14ac:dyDescent="0.4">
      <c r="B364" s="37" t="s">
        <v>31</v>
      </c>
      <c r="C364" s="38" t="e">
        <f>IF(AND(DAY(C350)&gt;=8,DAY(C350)&lt;=14,C351="日"),1,0)</f>
        <v>#VALUE!</v>
      </c>
      <c r="D364" s="38" t="e">
        <f t="shared" ref="D364:AG364" si="214">IF(AND(DAY(D350)&gt;=8,DAY(D350)&lt;=14,D351="日"),1,0)</f>
        <v>#VALUE!</v>
      </c>
      <c r="E364" s="38" t="e">
        <f t="shared" si="214"/>
        <v>#VALUE!</v>
      </c>
      <c r="F364" s="38" t="e">
        <f t="shared" si="214"/>
        <v>#VALUE!</v>
      </c>
      <c r="G364" s="38" t="e">
        <f t="shared" si="214"/>
        <v>#VALUE!</v>
      </c>
      <c r="H364" s="38" t="e">
        <f t="shared" si="214"/>
        <v>#VALUE!</v>
      </c>
      <c r="I364" s="38" t="e">
        <f t="shared" si="214"/>
        <v>#VALUE!</v>
      </c>
      <c r="J364" s="38" t="e">
        <f t="shared" si="214"/>
        <v>#VALUE!</v>
      </c>
      <c r="K364" s="38" t="e">
        <f t="shared" si="214"/>
        <v>#VALUE!</v>
      </c>
      <c r="L364" s="38" t="e">
        <f t="shared" si="214"/>
        <v>#VALUE!</v>
      </c>
      <c r="M364" s="38" t="e">
        <f t="shared" si="214"/>
        <v>#VALUE!</v>
      </c>
      <c r="N364" s="38" t="e">
        <f t="shared" si="214"/>
        <v>#VALUE!</v>
      </c>
      <c r="O364" s="38" t="e">
        <f t="shared" si="214"/>
        <v>#VALUE!</v>
      </c>
      <c r="P364" s="38" t="e">
        <f t="shared" si="214"/>
        <v>#VALUE!</v>
      </c>
      <c r="Q364" s="38" t="e">
        <f t="shared" si="214"/>
        <v>#VALUE!</v>
      </c>
      <c r="R364" s="38" t="e">
        <f t="shared" si="214"/>
        <v>#VALUE!</v>
      </c>
      <c r="S364" s="38" t="e">
        <f t="shared" si="214"/>
        <v>#VALUE!</v>
      </c>
      <c r="T364" s="38" t="e">
        <f t="shared" si="214"/>
        <v>#VALUE!</v>
      </c>
      <c r="U364" s="38" t="e">
        <f t="shared" si="214"/>
        <v>#VALUE!</v>
      </c>
      <c r="V364" s="38" t="e">
        <f t="shared" si="214"/>
        <v>#VALUE!</v>
      </c>
      <c r="W364" s="38" t="e">
        <f t="shared" si="214"/>
        <v>#VALUE!</v>
      </c>
      <c r="X364" s="38" t="e">
        <f t="shared" si="214"/>
        <v>#VALUE!</v>
      </c>
      <c r="Y364" s="38" t="e">
        <f t="shared" si="214"/>
        <v>#VALUE!</v>
      </c>
      <c r="Z364" s="38" t="e">
        <f t="shared" si="214"/>
        <v>#VALUE!</v>
      </c>
      <c r="AA364" s="38" t="e">
        <f t="shared" si="214"/>
        <v>#VALUE!</v>
      </c>
      <c r="AB364" s="38" t="e">
        <f t="shared" si="214"/>
        <v>#VALUE!</v>
      </c>
      <c r="AC364" s="38" t="e">
        <f t="shared" si="214"/>
        <v>#VALUE!</v>
      </c>
      <c r="AD364" s="38" t="e">
        <f t="shared" si="214"/>
        <v>#VALUE!</v>
      </c>
      <c r="AE364" s="38" t="e">
        <f t="shared" si="214"/>
        <v>#VALUE!</v>
      </c>
      <c r="AF364" s="38" t="e">
        <f t="shared" si="214"/>
        <v>#VALUE!</v>
      </c>
      <c r="AG364" s="38" t="e">
        <f t="shared" si="214"/>
        <v>#VALUE!</v>
      </c>
      <c r="AH364" s="39" t="s">
        <v>24</v>
      </c>
      <c r="AI364" s="40">
        <f t="shared" si="208"/>
        <v>0</v>
      </c>
      <c r="AJ364" s="30"/>
    </row>
    <row r="365" spans="2:38" hidden="1" x14ac:dyDescent="0.4">
      <c r="B365" s="37" t="s">
        <v>32</v>
      </c>
      <c r="C365" s="41" t="e">
        <f>IF(AND(DAY(C350)&gt;=8,DAY(C350)&lt;=14,C351="日",OR(C356="休",C356="雨")),1,0)</f>
        <v>#VALUE!</v>
      </c>
      <c r="D365" s="41" t="e">
        <f t="shared" ref="D365:AG365" si="215">IF(AND(DAY(D350)&gt;=8,DAY(D350)&lt;=14,D351="日",OR(D356="休",D356="雨")),1,0)</f>
        <v>#VALUE!</v>
      </c>
      <c r="E365" s="41" t="e">
        <f t="shared" si="215"/>
        <v>#VALUE!</v>
      </c>
      <c r="F365" s="41" t="e">
        <f t="shared" si="215"/>
        <v>#VALUE!</v>
      </c>
      <c r="G365" s="41" t="e">
        <f t="shared" si="215"/>
        <v>#VALUE!</v>
      </c>
      <c r="H365" s="41" t="e">
        <f t="shared" si="215"/>
        <v>#VALUE!</v>
      </c>
      <c r="I365" s="41" t="e">
        <f t="shared" si="215"/>
        <v>#VALUE!</v>
      </c>
      <c r="J365" s="41" t="e">
        <f t="shared" si="215"/>
        <v>#VALUE!</v>
      </c>
      <c r="K365" s="41" t="e">
        <f t="shared" si="215"/>
        <v>#VALUE!</v>
      </c>
      <c r="L365" s="41" t="e">
        <f t="shared" si="215"/>
        <v>#VALUE!</v>
      </c>
      <c r="M365" s="41" t="e">
        <f t="shared" si="215"/>
        <v>#VALUE!</v>
      </c>
      <c r="N365" s="41" t="e">
        <f t="shared" si="215"/>
        <v>#VALUE!</v>
      </c>
      <c r="O365" s="41" t="e">
        <f t="shared" si="215"/>
        <v>#VALUE!</v>
      </c>
      <c r="P365" s="41" t="e">
        <f t="shared" si="215"/>
        <v>#VALUE!</v>
      </c>
      <c r="Q365" s="41" t="e">
        <f t="shared" si="215"/>
        <v>#VALUE!</v>
      </c>
      <c r="R365" s="41" t="e">
        <f t="shared" si="215"/>
        <v>#VALUE!</v>
      </c>
      <c r="S365" s="41" t="e">
        <f t="shared" si="215"/>
        <v>#VALUE!</v>
      </c>
      <c r="T365" s="41" t="e">
        <f t="shared" si="215"/>
        <v>#VALUE!</v>
      </c>
      <c r="U365" s="41" t="e">
        <f t="shared" si="215"/>
        <v>#VALUE!</v>
      </c>
      <c r="V365" s="41" t="e">
        <f t="shared" si="215"/>
        <v>#VALUE!</v>
      </c>
      <c r="W365" s="41" t="e">
        <f t="shared" si="215"/>
        <v>#VALUE!</v>
      </c>
      <c r="X365" s="41" t="e">
        <f t="shared" si="215"/>
        <v>#VALUE!</v>
      </c>
      <c r="Y365" s="41" t="e">
        <f t="shared" si="215"/>
        <v>#VALUE!</v>
      </c>
      <c r="Z365" s="41" t="e">
        <f t="shared" si="215"/>
        <v>#VALUE!</v>
      </c>
      <c r="AA365" s="41" t="e">
        <f t="shared" si="215"/>
        <v>#VALUE!</v>
      </c>
      <c r="AB365" s="41" t="e">
        <f t="shared" si="215"/>
        <v>#VALUE!</v>
      </c>
      <c r="AC365" s="41" t="e">
        <f t="shared" si="215"/>
        <v>#VALUE!</v>
      </c>
      <c r="AD365" s="41" t="e">
        <f t="shared" si="215"/>
        <v>#VALUE!</v>
      </c>
      <c r="AE365" s="41" t="e">
        <f t="shared" si="215"/>
        <v>#VALUE!</v>
      </c>
      <c r="AF365" s="41" t="e">
        <f t="shared" si="215"/>
        <v>#VALUE!</v>
      </c>
      <c r="AG365" s="41" t="e">
        <f t="shared" si="215"/>
        <v>#VALUE!</v>
      </c>
      <c r="AH365" s="39" t="s">
        <v>26</v>
      </c>
      <c r="AI365" s="40">
        <f t="shared" si="208"/>
        <v>0</v>
      </c>
      <c r="AJ365" s="30"/>
    </row>
    <row r="366" spans="2:38" ht="18" customHeight="1" x14ac:dyDescent="0.4"/>
    <row r="367" spans="2:38" hidden="1" x14ac:dyDescent="0.4">
      <c r="C367" s="2" t="e">
        <f>YEAR(C370)</f>
        <v>#VALUE!</v>
      </c>
      <c r="D367" s="2" t="e">
        <f>MONTH(C370)</f>
        <v>#VALUE!</v>
      </c>
    </row>
    <row r="368" spans="2:38" x14ac:dyDescent="0.4">
      <c r="B368" s="5" t="s">
        <v>13</v>
      </c>
      <c r="C368" s="145" t="e">
        <f>C370</f>
        <v>#VALUE!</v>
      </c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  <c r="Z368" s="109"/>
      <c r="AA368" s="109"/>
      <c r="AB368" s="109"/>
      <c r="AC368" s="109"/>
      <c r="AD368" s="109"/>
      <c r="AE368" s="109"/>
      <c r="AF368" s="109"/>
      <c r="AG368" s="109"/>
      <c r="AH368" s="109"/>
      <c r="AI368" s="110"/>
    </row>
    <row r="369" spans="2:38" hidden="1" x14ac:dyDescent="0.4">
      <c r="B369" s="43"/>
      <c r="C369" s="25" t="e">
        <f>DATE($C367,$D367,1)</f>
        <v>#VALUE!</v>
      </c>
      <c r="D369" s="25" t="e">
        <f t="shared" ref="D369:AG369" si="216">C369+1</f>
        <v>#VALUE!</v>
      </c>
      <c r="E369" s="25" t="e">
        <f t="shared" si="216"/>
        <v>#VALUE!</v>
      </c>
      <c r="F369" s="25" t="e">
        <f t="shared" si="216"/>
        <v>#VALUE!</v>
      </c>
      <c r="G369" s="25" t="e">
        <f t="shared" si="216"/>
        <v>#VALUE!</v>
      </c>
      <c r="H369" s="25" t="e">
        <f t="shared" si="216"/>
        <v>#VALUE!</v>
      </c>
      <c r="I369" s="25" t="e">
        <f t="shared" si="216"/>
        <v>#VALUE!</v>
      </c>
      <c r="J369" s="25" t="e">
        <f t="shared" si="216"/>
        <v>#VALUE!</v>
      </c>
      <c r="K369" s="25" t="e">
        <f t="shared" si="216"/>
        <v>#VALUE!</v>
      </c>
      <c r="L369" s="25" t="e">
        <f t="shared" si="216"/>
        <v>#VALUE!</v>
      </c>
      <c r="M369" s="25" t="e">
        <f t="shared" si="216"/>
        <v>#VALUE!</v>
      </c>
      <c r="N369" s="25" t="e">
        <f t="shared" si="216"/>
        <v>#VALUE!</v>
      </c>
      <c r="O369" s="25" t="e">
        <f t="shared" si="216"/>
        <v>#VALUE!</v>
      </c>
      <c r="P369" s="25" t="e">
        <f t="shared" si="216"/>
        <v>#VALUE!</v>
      </c>
      <c r="Q369" s="25" t="e">
        <f t="shared" si="216"/>
        <v>#VALUE!</v>
      </c>
      <c r="R369" s="25" t="e">
        <f t="shared" si="216"/>
        <v>#VALUE!</v>
      </c>
      <c r="S369" s="25" t="e">
        <f t="shared" si="216"/>
        <v>#VALUE!</v>
      </c>
      <c r="T369" s="25" t="e">
        <f t="shared" si="216"/>
        <v>#VALUE!</v>
      </c>
      <c r="U369" s="25" t="e">
        <f t="shared" si="216"/>
        <v>#VALUE!</v>
      </c>
      <c r="V369" s="25" t="e">
        <f t="shared" si="216"/>
        <v>#VALUE!</v>
      </c>
      <c r="W369" s="25" t="e">
        <f t="shared" si="216"/>
        <v>#VALUE!</v>
      </c>
      <c r="X369" s="25" t="e">
        <f t="shared" si="216"/>
        <v>#VALUE!</v>
      </c>
      <c r="Y369" s="25" t="e">
        <f t="shared" si="216"/>
        <v>#VALUE!</v>
      </c>
      <c r="Z369" s="25" t="e">
        <f t="shared" si="216"/>
        <v>#VALUE!</v>
      </c>
      <c r="AA369" s="25" t="e">
        <f t="shared" si="216"/>
        <v>#VALUE!</v>
      </c>
      <c r="AB369" s="25" t="e">
        <f t="shared" si="216"/>
        <v>#VALUE!</v>
      </c>
      <c r="AC369" s="25" t="e">
        <f t="shared" si="216"/>
        <v>#VALUE!</v>
      </c>
      <c r="AD369" s="25" t="e">
        <f t="shared" si="216"/>
        <v>#VALUE!</v>
      </c>
      <c r="AE369" s="25" t="e">
        <f t="shared" si="216"/>
        <v>#VALUE!</v>
      </c>
      <c r="AF369" s="25" t="e">
        <f t="shared" si="216"/>
        <v>#VALUE!</v>
      </c>
      <c r="AG369" s="25" t="e">
        <f t="shared" si="216"/>
        <v>#VALUE!</v>
      </c>
      <c r="AH369" s="44"/>
      <c r="AI369" s="45"/>
    </row>
    <row r="370" spans="2:38" x14ac:dyDescent="0.4">
      <c r="B370" s="46" t="s">
        <v>14</v>
      </c>
      <c r="C370" s="47" t="e">
        <f>IF(EDATE(C349,1)&gt;$G$5,"",EDATE(C349,1))</f>
        <v>#VALUE!</v>
      </c>
      <c r="D370" s="25" t="e">
        <f t="shared" ref="D370:AG370" si="217">IF(D369&gt;$G$5,"",IF(C370=EOMONTH(DATE($C367,$D367,1),0),"",IF(C370="","",C370+1)))</f>
        <v>#VALUE!</v>
      </c>
      <c r="E370" s="25" t="e">
        <f t="shared" si="217"/>
        <v>#VALUE!</v>
      </c>
      <c r="F370" s="25" t="e">
        <f t="shared" si="217"/>
        <v>#VALUE!</v>
      </c>
      <c r="G370" s="25" t="e">
        <f t="shared" si="217"/>
        <v>#VALUE!</v>
      </c>
      <c r="H370" s="25" t="e">
        <f t="shared" si="217"/>
        <v>#VALUE!</v>
      </c>
      <c r="I370" s="25" t="e">
        <f t="shared" si="217"/>
        <v>#VALUE!</v>
      </c>
      <c r="J370" s="25" t="e">
        <f t="shared" si="217"/>
        <v>#VALUE!</v>
      </c>
      <c r="K370" s="25" t="e">
        <f t="shared" si="217"/>
        <v>#VALUE!</v>
      </c>
      <c r="L370" s="25" t="e">
        <f t="shared" si="217"/>
        <v>#VALUE!</v>
      </c>
      <c r="M370" s="25" t="e">
        <f t="shared" si="217"/>
        <v>#VALUE!</v>
      </c>
      <c r="N370" s="25" t="e">
        <f t="shared" si="217"/>
        <v>#VALUE!</v>
      </c>
      <c r="O370" s="25" t="e">
        <f t="shared" si="217"/>
        <v>#VALUE!</v>
      </c>
      <c r="P370" s="25" t="e">
        <f t="shared" si="217"/>
        <v>#VALUE!</v>
      </c>
      <c r="Q370" s="25" t="e">
        <f t="shared" si="217"/>
        <v>#VALUE!</v>
      </c>
      <c r="R370" s="25" t="e">
        <f t="shared" si="217"/>
        <v>#VALUE!</v>
      </c>
      <c r="S370" s="25" t="e">
        <f t="shared" si="217"/>
        <v>#VALUE!</v>
      </c>
      <c r="T370" s="25" t="e">
        <f t="shared" si="217"/>
        <v>#VALUE!</v>
      </c>
      <c r="U370" s="25" t="e">
        <f t="shared" si="217"/>
        <v>#VALUE!</v>
      </c>
      <c r="V370" s="25" t="e">
        <f t="shared" si="217"/>
        <v>#VALUE!</v>
      </c>
      <c r="W370" s="25" t="e">
        <f t="shared" si="217"/>
        <v>#VALUE!</v>
      </c>
      <c r="X370" s="25" t="e">
        <f t="shared" si="217"/>
        <v>#VALUE!</v>
      </c>
      <c r="Y370" s="25" t="e">
        <f t="shared" si="217"/>
        <v>#VALUE!</v>
      </c>
      <c r="Z370" s="25" t="e">
        <f t="shared" si="217"/>
        <v>#VALUE!</v>
      </c>
      <c r="AA370" s="25" t="e">
        <f t="shared" si="217"/>
        <v>#VALUE!</v>
      </c>
      <c r="AB370" s="25" t="e">
        <f t="shared" si="217"/>
        <v>#VALUE!</v>
      </c>
      <c r="AC370" s="25" t="e">
        <f t="shared" si="217"/>
        <v>#VALUE!</v>
      </c>
      <c r="AD370" s="25" t="e">
        <f t="shared" si="217"/>
        <v>#VALUE!</v>
      </c>
      <c r="AE370" s="25" t="e">
        <f t="shared" si="217"/>
        <v>#VALUE!</v>
      </c>
      <c r="AF370" s="25" t="e">
        <f t="shared" si="217"/>
        <v>#VALUE!</v>
      </c>
      <c r="AG370" s="25" t="e">
        <f t="shared" si="217"/>
        <v>#VALUE!</v>
      </c>
      <c r="AH370" s="26" t="s">
        <v>15</v>
      </c>
      <c r="AI370" s="27">
        <f>+COUNTIFS(C371:AG371,"土",C372:AG372,"")+COUNTIFS(C371:AG371,"日",C372:AG372,"")</f>
        <v>0</v>
      </c>
    </row>
    <row r="371" spans="2:38" x14ac:dyDescent="0.4">
      <c r="B371" s="19" t="s">
        <v>16</v>
      </c>
      <c r="C371" s="7" t="str">
        <f>IFERROR(TEXT(WEEKDAY(+C370),"aaa"),"")</f>
        <v/>
      </c>
      <c r="D371" s="7" t="str">
        <f t="shared" ref="D371:AG371" si="218">IFERROR(TEXT(WEEKDAY(+D370),"aaa"),"")</f>
        <v/>
      </c>
      <c r="E371" s="7" t="str">
        <f t="shared" si="218"/>
        <v/>
      </c>
      <c r="F371" s="7" t="str">
        <f t="shared" si="218"/>
        <v/>
      </c>
      <c r="G371" s="7" t="str">
        <f t="shared" si="218"/>
        <v/>
      </c>
      <c r="H371" s="7" t="str">
        <f t="shared" si="218"/>
        <v/>
      </c>
      <c r="I371" s="7" t="str">
        <f t="shared" si="218"/>
        <v/>
      </c>
      <c r="J371" s="7" t="str">
        <f t="shared" si="218"/>
        <v/>
      </c>
      <c r="K371" s="7" t="str">
        <f t="shared" si="218"/>
        <v/>
      </c>
      <c r="L371" s="7" t="str">
        <f t="shared" si="218"/>
        <v/>
      </c>
      <c r="M371" s="7" t="str">
        <f t="shared" si="218"/>
        <v/>
      </c>
      <c r="N371" s="7" t="str">
        <f t="shared" si="218"/>
        <v/>
      </c>
      <c r="O371" s="7" t="str">
        <f t="shared" si="218"/>
        <v/>
      </c>
      <c r="P371" s="7" t="str">
        <f t="shared" si="218"/>
        <v/>
      </c>
      <c r="Q371" s="7" t="str">
        <f t="shared" si="218"/>
        <v/>
      </c>
      <c r="R371" s="7" t="str">
        <f t="shared" si="218"/>
        <v/>
      </c>
      <c r="S371" s="7" t="str">
        <f t="shared" si="218"/>
        <v/>
      </c>
      <c r="T371" s="7" t="str">
        <f t="shared" si="218"/>
        <v/>
      </c>
      <c r="U371" s="7" t="str">
        <f t="shared" si="218"/>
        <v/>
      </c>
      <c r="V371" s="7" t="str">
        <f t="shared" si="218"/>
        <v/>
      </c>
      <c r="W371" s="7" t="str">
        <f t="shared" si="218"/>
        <v/>
      </c>
      <c r="X371" s="7" t="str">
        <f t="shared" si="218"/>
        <v/>
      </c>
      <c r="Y371" s="7" t="str">
        <f t="shared" si="218"/>
        <v/>
      </c>
      <c r="Z371" s="7" t="str">
        <f t="shared" si="218"/>
        <v/>
      </c>
      <c r="AA371" s="7" t="str">
        <f t="shared" si="218"/>
        <v/>
      </c>
      <c r="AB371" s="7" t="str">
        <f t="shared" si="218"/>
        <v/>
      </c>
      <c r="AC371" s="7" t="str">
        <f t="shared" si="218"/>
        <v/>
      </c>
      <c r="AD371" s="7" t="str">
        <f t="shared" si="218"/>
        <v/>
      </c>
      <c r="AE371" s="7" t="str">
        <f t="shared" si="218"/>
        <v/>
      </c>
      <c r="AF371" s="7" t="str">
        <f t="shared" si="218"/>
        <v/>
      </c>
      <c r="AG371" s="7" t="str">
        <f t="shared" si="218"/>
        <v/>
      </c>
      <c r="AH371" s="26" t="s">
        <v>17</v>
      </c>
      <c r="AI371" s="27">
        <f>+COUNTIF(C372:AG372,"夏休")+COUNTIF(C372:AG372,"冬休")+COUNTIF(C372:AG372,"中止")</f>
        <v>0</v>
      </c>
    </row>
    <row r="372" spans="2:38" ht="13.5" customHeight="1" x14ac:dyDescent="0.4">
      <c r="B372" s="111" t="s">
        <v>18</v>
      </c>
      <c r="C372" s="113"/>
      <c r="D372" s="108"/>
      <c r="E372" s="108"/>
      <c r="F372" s="108"/>
      <c r="G372" s="108"/>
      <c r="H372" s="108"/>
      <c r="I372" s="108"/>
      <c r="J372" s="108"/>
      <c r="K372" s="108"/>
      <c r="L372" s="108"/>
      <c r="M372" s="108"/>
      <c r="N372" s="108"/>
      <c r="O372" s="108"/>
      <c r="P372" s="108"/>
      <c r="Q372" s="108"/>
      <c r="R372" s="108"/>
      <c r="S372" s="108"/>
      <c r="T372" s="108"/>
      <c r="U372" s="108"/>
      <c r="V372" s="108"/>
      <c r="W372" s="108"/>
      <c r="X372" s="108"/>
      <c r="Y372" s="108"/>
      <c r="Z372" s="108"/>
      <c r="AA372" s="108"/>
      <c r="AB372" s="108"/>
      <c r="AC372" s="108"/>
      <c r="AD372" s="108"/>
      <c r="AE372" s="108"/>
      <c r="AF372" s="108"/>
      <c r="AG372" s="136"/>
      <c r="AH372" s="28" t="s">
        <v>0</v>
      </c>
      <c r="AI372" s="29">
        <f>COUNT(C370:AG370)-AI371</f>
        <v>0</v>
      </c>
    </row>
    <row r="373" spans="2:38" ht="13.5" customHeight="1" x14ac:dyDescent="0.4">
      <c r="B373" s="112"/>
      <c r="C373" s="113"/>
      <c r="D373" s="108"/>
      <c r="E373" s="108"/>
      <c r="F373" s="108"/>
      <c r="G373" s="108"/>
      <c r="H373" s="108"/>
      <c r="I373" s="108"/>
      <c r="J373" s="108"/>
      <c r="K373" s="108"/>
      <c r="L373" s="108"/>
      <c r="M373" s="108"/>
      <c r="N373" s="108"/>
      <c r="O373" s="108"/>
      <c r="P373" s="108"/>
      <c r="Q373" s="108"/>
      <c r="R373" s="108"/>
      <c r="S373" s="108"/>
      <c r="T373" s="108"/>
      <c r="U373" s="108"/>
      <c r="V373" s="108"/>
      <c r="W373" s="108"/>
      <c r="X373" s="108"/>
      <c r="Y373" s="108"/>
      <c r="Z373" s="108"/>
      <c r="AA373" s="108"/>
      <c r="AB373" s="108"/>
      <c r="AC373" s="108"/>
      <c r="AD373" s="108"/>
      <c r="AE373" s="108"/>
      <c r="AF373" s="108"/>
      <c r="AG373" s="136"/>
      <c r="AH373" s="28" t="s">
        <v>19</v>
      </c>
      <c r="AI373" s="29">
        <f>+COUNTIF(C374:AG375,"休")</f>
        <v>0</v>
      </c>
      <c r="AJ373" s="30" t="e">
        <f>IF(AI374&gt;0.285,"",IF(AI373&lt;AI370,"←計画日数が足りません",""))</f>
        <v>#DIV/0!</v>
      </c>
    </row>
    <row r="374" spans="2:38" ht="13.5" customHeight="1" x14ac:dyDescent="0.4">
      <c r="B374" s="137" t="s">
        <v>5</v>
      </c>
      <c r="C374" s="138"/>
      <c r="D374" s="135"/>
      <c r="E374" s="135"/>
      <c r="F374" s="135"/>
      <c r="G374" s="135"/>
      <c r="H374" s="135"/>
      <c r="I374" s="135"/>
      <c r="J374" s="135"/>
      <c r="K374" s="135"/>
      <c r="L374" s="135"/>
      <c r="M374" s="135"/>
      <c r="N374" s="135"/>
      <c r="O374" s="135"/>
      <c r="P374" s="135"/>
      <c r="Q374" s="135"/>
      <c r="R374" s="135"/>
      <c r="S374" s="135"/>
      <c r="T374" s="135"/>
      <c r="U374" s="135"/>
      <c r="V374" s="135"/>
      <c r="W374" s="135"/>
      <c r="X374" s="135"/>
      <c r="Y374" s="135"/>
      <c r="Z374" s="135"/>
      <c r="AA374" s="135"/>
      <c r="AB374" s="135"/>
      <c r="AC374" s="135"/>
      <c r="AD374" s="135"/>
      <c r="AE374" s="135"/>
      <c r="AF374" s="135"/>
      <c r="AG374" s="153"/>
      <c r="AH374" s="28" t="s">
        <v>20</v>
      </c>
      <c r="AI374" s="31" t="e">
        <f>+AI373/AI372</f>
        <v>#DIV/0!</v>
      </c>
    </row>
    <row r="375" spans="2:38" x14ac:dyDescent="0.4">
      <c r="B375" s="137"/>
      <c r="C375" s="138"/>
      <c r="D375" s="135"/>
      <c r="E375" s="135"/>
      <c r="F375" s="135"/>
      <c r="G375" s="135"/>
      <c r="H375" s="135"/>
      <c r="I375" s="135"/>
      <c r="J375" s="135"/>
      <c r="K375" s="135"/>
      <c r="L375" s="135"/>
      <c r="M375" s="135"/>
      <c r="N375" s="135"/>
      <c r="O375" s="135"/>
      <c r="P375" s="135"/>
      <c r="Q375" s="135"/>
      <c r="R375" s="135"/>
      <c r="S375" s="135"/>
      <c r="T375" s="135"/>
      <c r="U375" s="135"/>
      <c r="V375" s="135"/>
      <c r="W375" s="135"/>
      <c r="X375" s="135"/>
      <c r="Y375" s="135"/>
      <c r="Z375" s="135"/>
      <c r="AA375" s="135"/>
      <c r="AB375" s="135"/>
      <c r="AC375" s="135"/>
      <c r="AD375" s="135"/>
      <c r="AE375" s="135"/>
      <c r="AF375" s="135"/>
      <c r="AG375" s="153"/>
      <c r="AH375" s="28" t="s">
        <v>1</v>
      </c>
      <c r="AI375" s="29">
        <f>+COUNTA(C376:AG377)</f>
        <v>0</v>
      </c>
    </row>
    <row r="376" spans="2:38" x14ac:dyDescent="0.4">
      <c r="B376" s="141" t="s">
        <v>8</v>
      </c>
      <c r="C376" s="143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56"/>
      <c r="AH376" s="32" t="s">
        <v>21</v>
      </c>
      <c r="AI376" s="33" t="e">
        <f>+AI375/AI372</f>
        <v>#DIV/0!</v>
      </c>
      <c r="AL376" s="2">
        <f>+COUNTIF(C374:AG375,"休")</f>
        <v>0</v>
      </c>
    </row>
    <row r="377" spans="2:38" x14ac:dyDescent="0.4">
      <c r="B377" s="142"/>
      <c r="C377" s="144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  <c r="AC377" s="140"/>
      <c r="AD377" s="140"/>
      <c r="AE377" s="140"/>
      <c r="AF377" s="140"/>
      <c r="AG377" s="157"/>
      <c r="AH377" s="34" t="s">
        <v>22</v>
      </c>
      <c r="AI377" s="35" t="str">
        <f>IF(7&gt;AI372,"対象外",IF(OR(AI375&gt;=AI370,AI376&gt;=0.285),"OK","NG"))</f>
        <v>対象外</v>
      </c>
      <c r="AJ377" s="30" t="str">
        <f>IF(AI377="対象外","←７日間に満たない期間は達成判定の対象外",IF(AI377="NG","←月単位未達成","←月単位達成"))</f>
        <v>←７日間に満たない期間は達成判定の対象外</v>
      </c>
      <c r="AL377" s="36" t="str">
        <f>IF(7&gt;AI372,"対象外",IF(AL376&gt;=AI370,"OK","NG"))</f>
        <v>対象外</v>
      </c>
    </row>
    <row r="378" spans="2:38" hidden="1" x14ac:dyDescent="0.4">
      <c r="B378" s="37" t="s">
        <v>23</v>
      </c>
      <c r="C378" s="38" t="e">
        <f>IF(AND(DAY(C370)&gt;=22,DAY(C370)&lt;=28,C371="土"),1,0)</f>
        <v>#VALUE!</v>
      </c>
      <c r="D378" s="38" t="e">
        <f t="shared" ref="D378:AG378" si="219">IF(AND(DAY(D370)&gt;=22,DAY(D370)&lt;=28,D371="土"),1,0)</f>
        <v>#VALUE!</v>
      </c>
      <c r="E378" s="38" t="e">
        <f t="shared" si="219"/>
        <v>#VALUE!</v>
      </c>
      <c r="F378" s="38" t="e">
        <f t="shared" si="219"/>
        <v>#VALUE!</v>
      </c>
      <c r="G378" s="38" t="e">
        <f t="shared" si="219"/>
        <v>#VALUE!</v>
      </c>
      <c r="H378" s="38" t="e">
        <f t="shared" si="219"/>
        <v>#VALUE!</v>
      </c>
      <c r="I378" s="38" t="e">
        <f t="shared" si="219"/>
        <v>#VALUE!</v>
      </c>
      <c r="J378" s="38" t="e">
        <f t="shared" si="219"/>
        <v>#VALUE!</v>
      </c>
      <c r="K378" s="38" t="e">
        <f t="shared" si="219"/>
        <v>#VALUE!</v>
      </c>
      <c r="L378" s="38" t="e">
        <f t="shared" si="219"/>
        <v>#VALUE!</v>
      </c>
      <c r="M378" s="38" t="e">
        <f t="shared" si="219"/>
        <v>#VALUE!</v>
      </c>
      <c r="N378" s="38" t="e">
        <f t="shared" si="219"/>
        <v>#VALUE!</v>
      </c>
      <c r="O378" s="38" t="e">
        <f t="shared" si="219"/>
        <v>#VALUE!</v>
      </c>
      <c r="P378" s="38" t="e">
        <f t="shared" si="219"/>
        <v>#VALUE!</v>
      </c>
      <c r="Q378" s="38" t="e">
        <f t="shared" si="219"/>
        <v>#VALUE!</v>
      </c>
      <c r="R378" s="38" t="e">
        <f t="shared" si="219"/>
        <v>#VALUE!</v>
      </c>
      <c r="S378" s="38" t="e">
        <f t="shared" si="219"/>
        <v>#VALUE!</v>
      </c>
      <c r="T378" s="38" t="e">
        <f t="shared" si="219"/>
        <v>#VALUE!</v>
      </c>
      <c r="U378" s="38" t="e">
        <f t="shared" si="219"/>
        <v>#VALUE!</v>
      </c>
      <c r="V378" s="38" t="e">
        <f t="shared" si="219"/>
        <v>#VALUE!</v>
      </c>
      <c r="W378" s="38" t="e">
        <f t="shared" si="219"/>
        <v>#VALUE!</v>
      </c>
      <c r="X378" s="38" t="e">
        <f t="shared" si="219"/>
        <v>#VALUE!</v>
      </c>
      <c r="Y378" s="38" t="e">
        <f t="shared" si="219"/>
        <v>#VALUE!</v>
      </c>
      <c r="Z378" s="38" t="e">
        <f t="shared" si="219"/>
        <v>#VALUE!</v>
      </c>
      <c r="AA378" s="38" t="e">
        <f t="shared" si="219"/>
        <v>#VALUE!</v>
      </c>
      <c r="AB378" s="38" t="e">
        <f t="shared" si="219"/>
        <v>#VALUE!</v>
      </c>
      <c r="AC378" s="38" t="e">
        <f t="shared" si="219"/>
        <v>#VALUE!</v>
      </c>
      <c r="AD378" s="38" t="e">
        <f t="shared" si="219"/>
        <v>#VALUE!</v>
      </c>
      <c r="AE378" s="38" t="e">
        <f t="shared" si="219"/>
        <v>#VALUE!</v>
      </c>
      <c r="AF378" s="38" t="e">
        <f t="shared" si="219"/>
        <v>#VALUE!</v>
      </c>
      <c r="AG378" s="38" t="e">
        <f t="shared" si="219"/>
        <v>#VALUE!</v>
      </c>
      <c r="AH378" s="39" t="s">
        <v>24</v>
      </c>
      <c r="AI378" s="40">
        <f t="shared" ref="AI378:AI385" si="220">_xlfn.AGGREGATE(9,6,C378:AG378)</f>
        <v>0</v>
      </c>
      <c r="AJ378" s="30"/>
    </row>
    <row r="379" spans="2:38" hidden="1" x14ac:dyDescent="0.4">
      <c r="B379" s="37" t="s">
        <v>25</v>
      </c>
      <c r="C379" s="41" t="e">
        <f t="shared" ref="C379:AG379" si="221">IF(AND(DAY(C370)&gt;=22,DAY(C370)&lt;=28,C371="土",OR(C376="休",C376="雨")),1,0)</f>
        <v>#VALUE!</v>
      </c>
      <c r="D379" s="41" t="e">
        <f t="shared" si="221"/>
        <v>#VALUE!</v>
      </c>
      <c r="E379" s="41" t="e">
        <f t="shared" si="221"/>
        <v>#VALUE!</v>
      </c>
      <c r="F379" s="41" t="e">
        <f t="shared" si="221"/>
        <v>#VALUE!</v>
      </c>
      <c r="G379" s="41" t="e">
        <f t="shared" si="221"/>
        <v>#VALUE!</v>
      </c>
      <c r="H379" s="41" t="e">
        <f t="shared" si="221"/>
        <v>#VALUE!</v>
      </c>
      <c r="I379" s="41" t="e">
        <f t="shared" si="221"/>
        <v>#VALUE!</v>
      </c>
      <c r="J379" s="41" t="e">
        <f t="shared" si="221"/>
        <v>#VALUE!</v>
      </c>
      <c r="K379" s="41" t="e">
        <f t="shared" si="221"/>
        <v>#VALUE!</v>
      </c>
      <c r="L379" s="41" t="e">
        <f t="shared" si="221"/>
        <v>#VALUE!</v>
      </c>
      <c r="M379" s="41" t="e">
        <f t="shared" si="221"/>
        <v>#VALUE!</v>
      </c>
      <c r="N379" s="41" t="e">
        <f t="shared" si="221"/>
        <v>#VALUE!</v>
      </c>
      <c r="O379" s="41" t="e">
        <f t="shared" si="221"/>
        <v>#VALUE!</v>
      </c>
      <c r="P379" s="41" t="e">
        <f t="shared" si="221"/>
        <v>#VALUE!</v>
      </c>
      <c r="Q379" s="41" t="e">
        <f t="shared" si="221"/>
        <v>#VALUE!</v>
      </c>
      <c r="R379" s="41" t="e">
        <f t="shared" si="221"/>
        <v>#VALUE!</v>
      </c>
      <c r="S379" s="41" t="e">
        <f t="shared" si="221"/>
        <v>#VALUE!</v>
      </c>
      <c r="T379" s="41" t="e">
        <f t="shared" si="221"/>
        <v>#VALUE!</v>
      </c>
      <c r="U379" s="41" t="e">
        <f t="shared" si="221"/>
        <v>#VALUE!</v>
      </c>
      <c r="V379" s="41" t="e">
        <f t="shared" si="221"/>
        <v>#VALUE!</v>
      </c>
      <c r="W379" s="41" t="e">
        <f t="shared" si="221"/>
        <v>#VALUE!</v>
      </c>
      <c r="X379" s="41" t="e">
        <f t="shared" si="221"/>
        <v>#VALUE!</v>
      </c>
      <c r="Y379" s="41" t="e">
        <f t="shared" si="221"/>
        <v>#VALUE!</v>
      </c>
      <c r="Z379" s="41" t="e">
        <f t="shared" si="221"/>
        <v>#VALUE!</v>
      </c>
      <c r="AA379" s="41" t="e">
        <f t="shared" si="221"/>
        <v>#VALUE!</v>
      </c>
      <c r="AB379" s="41" t="e">
        <f t="shared" si="221"/>
        <v>#VALUE!</v>
      </c>
      <c r="AC379" s="41" t="e">
        <f t="shared" si="221"/>
        <v>#VALUE!</v>
      </c>
      <c r="AD379" s="41" t="e">
        <f t="shared" si="221"/>
        <v>#VALUE!</v>
      </c>
      <c r="AE379" s="41" t="e">
        <f t="shared" si="221"/>
        <v>#VALUE!</v>
      </c>
      <c r="AF379" s="41" t="e">
        <f t="shared" si="221"/>
        <v>#VALUE!</v>
      </c>
      <c r="AG379" s="41" t="e">
        <f t="shared" si="221"/>
        <v>#VALUE!</v>
      </c>
      <c r="AH379" s="39" t="s">
        <v>26</v>
      </c>
      <c r="AI379" s="40">
        <f t="shared" si="220"/>
        <v>0</v>
      </c>
      <c r="AJ379" s="30"/>
    </row>
    <row r="380" spans="2:38" hidden="1" x14ac:dyDescent="0.4">
      <c r="B380" s="37" t="s">
        <v>27</v>
      </c>
      <c r="C380" s="38" t="e">
        <f>IF(AND(DAY(C370)&gt;=8,DAY(C370)&lt;=14,C371="土"),1,0)</f>
        <v>#VALUE!</v>
      </c>
      <c r="D380" s="38" t="e">
        <f>IF(AND(DAY(D370)&gt;=8,DAY(D370)&lt;=14,D371="土"),1,0)</f>
        <v>#VALUE!</v>
      </c>
      <c r="E380" s="38" t="e">
        <f t="shared" ref="E380:AG380" si="222">IF(AND(DAY(E370)&gt;=8,DAY(E370)&lt;=14,E371="土"),1,0)</f>
        <v>#VALUE!</v>
      </c>
      <c r="F380" s="38" t="e">
        <f t="shared" si="222"/>
        <v>#VALUE!</v>
      </c>
      <c r="G380" s="38" t="e">
        <f t="shared" si="222"/>
        <v>#VALUE!</v>
      </c>
      <c r="H380" s="38" t="e">
        <f t="shared" si="222"/>
        <v>#VALUE!</v>
      </c>
      <c r="I380" s="38" t="e">
        <f t="shared" si="222"/>
        <v>#VALUE!</v>
      </c>
      <c r="J380" s="38" t="e">
        <f t="shared" si="222"/>
        <v>#VALUE!</v>
      </c>
      <c r="K380" s="38" t="e">
        <f t="shared" si="222"/>
        <v>#VALUE!</v>
      </c>
      <c r="L380" s="38" t="e">
        <f t="shared" si="222"/>
        <v>#VALUE!</v>
      </c>
      <c r="M380" s="38" t="e">
        <f t="shared" si="222"/>
        <v>#VALUE!</v>
      </c>
      <c r="N380" s="38" t="e">
        <f t="shared" si="222"/>
        <v>#VALUE!</v>
      </c>
      <c r="O380" s="38" t="e">
        <f t="shared" si="222"/>
        <v>#VALUE!</v>
      </c>
      <c r="P380" s="38" t="e">
        <f t="shared" si="222"/>
        <v>#VALUE!</v>
      </c>
      <c r="Q380" s="38" t="e">
        <f t="shared" si="222"/>
        <v>#VALUE!</v>
      </c>
      <c r="R380" s="38" t="e">
        <f t="shared" si="222"/>
        <v>#VALUE!</v>
      </c>
      <c r="S380" s="38" t="e">
        <f t="shared" si="222"/>
        <v>#VALUE!</v>
      </c>
      <c r="T380" s="38" t="e">
        <f t="shared" si="222"/>
        <v>#VALUE!</v>
      </c>
      <c r="U380" s="38" t="e">
        <f t="shared" si="222"/>
        <v>#VALUE!</v>
      </c>
      <c r="V380" s="38" t="e">
        <f t="shared" si="222"/>
        <v>#VALUE!</v>
      </c>
      <c r="W380" s="38" t="e">
        <f t="shared" si="222"/>
        <v>#VALUE!</v>
      </c>
      <c r="X380" s="38" t="e">
        <f t="shared" si="222"/>
        <v>#VALUE!</v>
      </c>
      <c r="Y380" s="38" t="e">
        <f t="shared" si="222"/>
        <v>#VALUE!</v>
      </c>
      <c r="Z380" s="38" t="e">
        <f t="shared" si="222"/>
        <v>#VALUE!</v>
      </c>
      <c r="AA380" s="38" t="e">
        <f t="shared" si="222"/>
        <v>#VALUE!</v>
      </c>
      <c r="AB380" s="38" t="e">
        <f t="shared" si="222"/>
        <v>#VALUE!</v>
      </c>
      <c r="AC380" s="38" t="e">
        <f t="shared" si="222"/>
        <v>#VALUE!</v>
      </c>
      <c r="AD380" s="38" t="e">
        <f t="shared" si="222"/>
        <v>#VALUE!</v>
      </c>
      <c r="AE380" s="38" t="e">
        <f t="shared" si="222"/>
        <v>#VALUE!</v>
      </c>
      <c r="AF380" s="38" t="e">
        <f t="shared" si="222"/>
        <v>#VALUE!</v>
      </c>
      <c r="AG380" s="38" t="e">
        <f t="shared" si="222"/>
        <v>#VALUE!</v>
      </c>
      <c r="AH380" s="39" t="s">
        <v>24</v>
      </c>
      <c r="AI380" s="40">
        <f t="shared" si="220"/>
        <v>0</v>
      </c>
      <c r="AJ380" s="30"/>
    </row>
    <row r="381" spans="2:38" hidden="1" x14ac:dyDescent="0.4">
      <c r="B381" s="37" t="s">
        <v>28</v>
      </c>
      <c r="C381" s="41" t="e">
        <f>IF(AND(DAY(C370)&gt;=8,DAY(C370)&lt;=14,C371="土",OR(C376="休",C376="雨")),1,0)</f>
        <v>#VALUE!</v>
      </c>
      <c r="D381" s="41" t="e">
        <f>IF(AND(DAY(D370)&gt;=8,DAY(D370)&lt;=14,D371="土",OR(D376="休",D376="雨")),1,0)</f>
        <v>#VALUE!</v>
      </c>
      <c r="E381" s="41" t="e">
        <f t="shared" ref="E381:AG381" si="223">IF(AND(DAY(E370)&gt;=8,DAY(E370)&lt;=14,E371="土",OR(E376="休",E376="雨")),1,0)</f>
        <v>#VALUE!</v>
      </c>
      <c r="F381" s="41" t="e">
        <f t="shared" si="223"/>
        <v>#VALUE!</v>
      </c>
      <c r="G381" s="41" t="e">
        <f t="shared" si="223"/>
        <v>#VALUE!</v>
      </c>
      <c r="H381" s="41" t="e">
        <f t="shared" si="223"/>
        <v>#VALUE!</v>
      </c>
      <c r="I381" s="41" t="e">
        <f t="shared" si="223"/>
        <v>#VALUE!</v>
      </c>
      <c r="J381" s="41" t="e">
        <f t="shared" si="223"/>
        <v>#VALUE!</v>
      </c>
      <c r="K381" s="41" t="e">
        <f t="shared" si="223"/>
        <v>#VALUE!</v>
      </c>
      <c r="L381" s="41" t="e">
        <f t="shared" si="223"/>
        <v>#VALUE!</v>
      </c>
      <c r="M381" s="41" t="e">
        <f t="shared" si="223"/>
        <v>#VALUE!</v>
      </c>
      <c r="N381" s="41" t="e">
        <f t="shared" si="223"/>
        <v>#VALUE!</v>
      </c>
      <c r="O381" s="41" t="e">
        <f t="shared" si="223"/>
        <v>#VALUE!</v>
      </c>
      <c r="P381" s="41" t="e">
        <f t="shared" si="223"/>
        <v>#VALUE!</v>
      </c>
      <c r="Q381" s="41" t="e">
        <f t="shared" si="223"/>
        <v>#VALUE!</v>
      </c>
      <c r="R381" s="41" t="e">
        <f t="shared" si="223"/>
        <v>#VALUE!</v>
      </c>
      <c r="S381" s="41" t="e">
        <f t="shared" si="223"/>
        <v>#VALUE!</v>
      </c>
      <c r="T381" s="41" t="e">
        <f t="shared" si="223"/>
        <v>#VALUE!</v>
      </c>
      <c r="U381" s="41" t="e">
        <f t="shared" si="223"/>
        <v>#VALUE!</v>
      </c>
      <c r="V381" s="41" t="e">
        <f t="shared" si="223"/>
        <v>#VALUE!</v>
      </c>
      <c r="W381" s="41" t="e">
        <f t="shared" si="223"/>
        <v>#VALUE!</v>
      </c>
      <c r="X381" s="41" t="e">
        <f t="shared" si="223"/>
        <v>#VALUE!</v>
      </c>
      <c r="Y381" s="41" t="e">
        <f t="shared" si="223"/>
        <v>#VALUE!</v>
      </c>
      <c r="Z381" s="41" t="e">
        <f t="shared" si="223"/>
        <v>#VALUE!</v>
      </c>
      <c r="AA381" s="41" t="e">
        <f t="shared" si="223"/>
        <v>#VALUE!</v>
      </c>
      <c r="AB381" s="41" t="e">
        <f t="shared" si="223"/>
        <v>#VALUE!</v>
      </c>
      <c r="AC381" s="41" t="e">
        <f t="shared" si="223"/>
        <v>#VALUE!</v>
      </c>
      <c r="AD381" s="41" t="e">
        <f t="shared" si="223"/>
        <v>#VALUE!</v>
      </c>
      <c r="AE381" s="41" t="e">
        <f t="shared" si="223"/>
        <v>#VALUE!</v>
      </c>
      <c r="AF381" s="41" t="e">
        <f t="shared" si="223"/>
        <v>#VALUE!</v>
      </c>
      <c r="AG381" s="41" t="e">
        <f t="shared" si="223"/>
        <v>#VALUE!</v>
      </c>
      <c r="AH381" s="39" t="s">
        <v>26</v>
      </c>
      <c r="AI381" s="40">
        <f t="shared" si="220"/>
        <v>0</v>
      </c>
      <c r="AJ381" s="30"/>
    </row>
    <row r="382" spans="2:38" hidden="1" x14ac:dyDescent="0.4">
      <c r="B382" s="37" t="s">
        <v>29</v>
      </c>
      <c r="C382" s="38" t="e">
        <f>IF(AND(DAY(C370)&gt;=22,DAY(C370)&lt;=28,C371="日"),1,0)</f>
        <v>#VALUE!</v>
      </c>
      <c r="D382" s="38" t="e">
        <f t="shared" ref="D382:AG382" si="224">IF(AND(DAY(D370)&gt;=22,DAY(D370)&lt;=28,D371="日"),1,0)</f>
        <v>#VALUE!</v>
      </c>
      <c r="E382" s="38" t="e">
        <f t="shared" si="224"/>
        <v>#VALUE!</v>
      </c>
      <c r="F382" s="38" t="e">
        <f t="shared" si="224"/>
        <v>#VALUE!</v>
      </c>
      <c r="G382" s="38" t="e">
        <f t="shared" si="224"/>
        <v>#VALUE!</v>
      </c>
      <c r="H382" s="38" t="e">
        <f t="shared" si="224"/>
        <v>#VALUE!</v>
      </c>
      <c r="I382" s="38" t="e">
        <f t="shared" si="224"/>
        <v>#VALUE!</v>
      </c>
      <c r="J382" s="38" t="e">
        <f t="shared" si="224"/>
        <v>#VALUE!</v>
      </c>
      <c r="K382" s="38" t="e">
        <f t="shared" si="224"/>
        <v>#VALUE!</v>
      </c>
      <c r="L382" s="38" t="e">
        <f t="shared" si="224"/>
        <v>#VALUE!</v>
      </c>
      <c r="M382" s="38" t="e">
        <f t="shared" si="224"/>
        <v>#VALUE!</v>
      </c>
      <c r="N382" s="38" t="e">
        <f t="shared" si="224"/>
        <v>#VALUE!</v>
      </c>
      <c r="O382" s="38" t="e">
        <f t="shared" si="224"/>
        <v>#VALUE!</v>
      </c>
      <c r="P382" s="38" t="e">
        <f t="shared" si="224"/>
        <v>#VALUE!</v>
      </c>
      <c r="Q382" s="38" t="e">
        <f t="shared" si="224"/>
        <v>#VALUE!</v>
      </c>
      <c r="R382" s="38" t="e">
        <f t="shared" si="224"/>
        <v>#VALUE!</v>
      </c>
      <c r="S382" s="38" t="e">
        <f t="shared" si="224"/>
        <v>#VALUE!</v>
      </c>
      <c r="T382" s="38" t="e">
        <f t="shared" si="224"/>
        <v>#VALUE!</v>
      </c>
      <c r="U382" s="38" t="e">
        <f t="shared" si="224"/>
        <v>#VALUE!</v>
      </c>
      <c r="V382" s="38" t="e">
        <f t="shared" si="224"/>
        <v>#VALUE!</v>
      </c>
      <c r="W382" s="38" t="e">
        <f t="shared" si="224"/>
        <v>#VALUE!</v>
      </c>
      <c r="X382" s="38" t="e">
        <f t="shared" si="224"/>
        <v>#VALUE!</v>
      </c>
      <c r="Y382" s="38" t="e">
        <f t="shared" si="224"/>
        <v>#VALUE!</v>
      </c>
      <c r="Z382" s="38" t="e">
        <f t="shared" si="224"/>
        <v>#VALUE!</v>
      </c>
      <c r="AA382" s="38" t="e">
        <f t="shared" si="224"/>
        <v>#VALUE!</v>
      </c>
      <c r="AB382" s="38" t="e">
        <f t="shared" si="224"/>
        <v>#VALUE!</v>
      </c>
      <c r="AC382" s="38" t="e">
        <f t="shared" si="224"/>
        <v>#VALUE!</v>
      </c>
      <c r="AD382" s="38" t="e">
        <f t="shared" si="224"/>
        <v>#VALUE!</v>
      </c>
      <c r="AE382" s="38" t="e">
        <f t="shared" si="224"/>
        <v>#VALUE!</v>
      </c>
      <c r="AF382" s="38" t="e">
        <f t="shared" si="224"/>
        <v>#VALUE!</v>
      </c>
      <c r="AG382" s="38" t="e">
        <f t="shared" si="224"/>
        <v>#VALUE!</v>
      </c>
      <c r="AH382" s="39" t="s">
        <v>24</v>
      </c>
      <c r="AI382" s="40">
        <f t="shared" si="220"/>
        <v>0</v>
      </c>
      <c r="AJ382" s="30"/>
    </row>
    <row r="383" spans="2:38" hidden="1" x14ac:dyDescent="0.4">
      <c r="B383" s="37" t="s">
        <v>30</v>
      </c>
      <c r="C383" s="41" t="e">
        <f>IF(AND(DAY(C370)&gt;=22,DAY(C370)&lt;=28,C371="日",OR(C376="休",C376="雨")),1,0)</f>
        <v>#VALUE!</v>
      </c>
      <c r="D383" s="41" t="e">
        <f t="shared" ref="D383:AG383" si="225">IF(AND(DAY(D370)&gt;=22,DAY(D370)&lt;=28,D371="日",OR(D376="休",D376="雨")),1,0)</f>
        <v>#VALUE!</v>
      </c>
      <c r="E383" s="41" t="e">
        <f t="shared" si="225"/>
        <v>#VALUE!</v>
      </c>
      <c r="F383" s="41" t="e">
        <f t="shared" si="225"/>
        <v>#VALUE!</v>
      </c>
      <c r="G383" s="41" t="e">
        <f t="shared" si="225"/>
        <v>#VALUE!</v>
      </c>
      <c r="H383" s="41" t="e">
        <f t="shared" si="225"/>
        <v>#VALUE!</v>
      </c>
      <c r="I383" s="41" t="e">
        <f t="shared" si="225"/>
        <v>#VALUE!</v>
      </c>
      <c r="J383" s="41" t="e">
        <f t="shared" si="225"/>
        <v>#VALUE!</v>
      </c>
      <c r="K383" s="41" t="e">
        <f t="shared" si="225"/>
        <v>#VALUE!</v>
      </c>
      <c r="L383" s="41" t="e">
        <f t="shared" si="225"/>
        <v>#VALUE!</v>
      </c>
      <c r="M383" s="41" t="e">
        <f t="shared" si="225"/>
        <v>#VALUE!</v>
      </c>
      <c r="N383" s="41" t="e">
        <f t="shared" si="225"/>
        <v>#VALUE!</v>
      </c>
      <c r="O383" s="41" t="e">
        <f t="shared" si="225"/>
        <v>#VALUE!</v>
      </c>
      <c r="P383" s="41" t="e">
        <f t="shared" si="225"/>
        <v>#VALUE!</v>
      </c>
      <c r="Q383" s="41" t="e">
        <f t="shared" si="225"/>
        <v>#VALUE!</v>
      </c>
      <c r="R383" s="41" t="e">
        <f t="shared" si="225"/>
        <v>#VALUE!</v>
      </c>
      <c r="S383" s="41" t="e">
        <f t="shared" si="225"/>
        <v>#VALUE!</v>
      </c>
      <c r="T383" s="41" t="e">
        <f t="shared" si="225"/>
        <v>#VALUE!</v>
      </c>
      <c r="U383" s="41" t="e">
        <f t="shared" si="225"/>
        <v>#VALUE!</v>
      </c>
      <c r="V383" s="41" t="e">
        <f t="shared" si="225"/>
        <v>#VALUE!</v>
      </c>
      <c r="W383" s="41" t="e">
        <f t="shared" si="225"/>
        <v>#VALUE!</v>
      </c>
      <c r="X383" s="41" t="e">
        <f t="shared" si="225"/>
        <v>#VALUE!</v>
      </c>
      <c r="Y383" s="41" t="e">
        <f t="shared" si="225"/>
        <v>#VALUE!</v>
      </c>
      <c r="Z383" s="41" t="e">
        <f t="shared" si="225"/>
        <v>#VALUE!</v>
      </c>
      <c r="AA383" s="41" t="e">
        <f t="shared" si="225"/>
        <v>#VALUE!</v>
      </c>
      <c r="AB383" s="41" t="e">
        <f t="shared" si="225"/>
        <v>#VALUE!</v>
      </c>
      <c r="AC383" s="41" t="e">
        <f t="shared" si="225"/>
        <v>#VALUE!</v>
      </c>
      <c r="AD383" s="41" t="e">
        <f t="shared" si="225"/>
        <v>#VALUE!</v>
      </c>
      <c r="AE383" s="41" t="e">
        <f t="shared" si="225"/>
        <v>#VALUE!</v>
      </c>
      <c r="AF383" s="41" t="e">
        <f t="shared" si="225"/>
        <v>#VALUE!</v>
      </c>
      <c r="AG383" s="41" t="e">
        <f t="shared" si="225"/>
        <v>#VALUE!</v>
      </c>
      <c r="AH383" s="39" t="s">
        <v>26</v>
      </c>
      <c r="AI383" s="40">
        <f t="shared" si="220"/>
        <v>0</v>
      </c>
      <c r="AJ383" s="30"/>
    </row>
    <row r="384" spans="2:38" hidden="1" x14ac:dyDescent="0.4">
      <c r="B384" s="37" t="s">
        <v>31</v>
      </c>
      <c r="C384" s="38" t="e">
        <f>IF(AND(DAY(C370)&gt;=8,DAY(C370)&lt;=14,C371="日"),1,0)</f>
        <v>#VALUE!</v>
      </c>
      <c r="D384" s="38" t="e">
        <f t="shared" ref="D384:AG384" si="226">IF(AND(DAY(D370)&gt;=8,DAY(D370)&lt;=14,D371="日"),1,0)</f>
        <v>#VALUE!</v>
      </c>
      <c r="E384" s="38" t="e">
        <f t="shared" si="226"/>
        <v>#VALUE!</v>
      </c>
      <c r="F384" s="38" t="e">
        <f t="shared" si="226"/>
        <v>#VALUE!</v>
      </c>
      <c r="G384" s="38" t="e">
        <f t="shared" si="226"/>
        <v>#VALUE!</v>
      </c>
      <c r="H384" s="38" t="e">
        <f t="shared" si="226"/>
        <v>#VALUE!</v>
      </c>
      <c r="I384" s="38" t="e">
        <f t="shared" si="226"/>
        <v>#VALUE!</v>
      </c>
      <c r="J384" s="38" t="e">
        <f t="shared" si="226"/>
        <v>#VALUE!</v>
      </c>
      <c r="K384" s="38" t="e">
        <f t="shared" si="226"/>
        <v>#VALUE!</v>
      </c>
      <c r="L384" s="38" t="e">
        <f t="shared" si="226"/>
        <v>#VALUE!</v>
      </c>
      <c r="M384" s="38" t="e">
        <f t="shared" si="226"/>
        <v>#VALUE!</v>
      </c>
      <c r="N384" s="38" t="e">
        <f t="shared" si="226"/>
        <v>#VALUE!</v>
      </c>
      <c r="O384" s="38" t="e">
        <f t="shared" si="226"/>
        <v>#VALUE!</v>
      </c>
      <c r="P384" s="38" t="e">
        <f t="shared" si="226"/>
        <v>#VALUE!</v>
      </c>
      <c r="Q384" s="38" t="e">
        <f t="shared" si="226"/>
        <v>#VALUE!</v>
      </c>
      <c r="R384" s="38" t="e">
        <f t="shared" si="226"/>
        <v>#VALUE!</v>
      </c>
      <c r="S384" s="38" t="e">
        <f t="shared" si="226"/>
        <v>#VALUE!</v>
      </c>
      <c r="T384" s="38" t="e">
        <f t="shared" si="226"/>
        <v>#VALUE!</v>
      </c>
      <c r="U384" s="38" t="e">
        <f t="shared" si="226"/>
        <v>#VALUE!</v>
      </c>
      <c r="V384" s="38" t="e">
        <f t="shared" si="226"/>
        <v>#VALUE!</v>
      </c>
      <c r="W384" s="38" t="e">
        <f t="shared" si="226"/>
        <v>#VALUE!</v>
      </c>
      <c r="X384" s="38" t="e">
        <f t="shared" si="226"/>
        <v>#VALUE!</v>
      </c>
      <c r="Y384" s="38" t="e">
        <f t="shared" si="226"/>
        <v>#VALUE!</v>
      </c>
      <c r="Z384" s="38" t="e">
        <f t="shared" si="226"/>
        <v>#VALUE!</v>
      </c>
      <c r="AA384" s="38" t="e">
        <f t="shared" si="226"/>
        <v>#VALUE!</v>
      </c>
      <c r="AB384" s="38" t="e">
        <f t="shared" si="226"/>
        <v>#VALUE!</v>
      </c>
      <c r="AC384" s="38" t="e">
        <f t="shared" si="226"/>
        <v>#VALUE!</v>
      </c>
      <c r="AD384" s="38" t="e">
        <f t="shared" si="226"/>
        <v>#VALUE!</v>
      </c>
      <c r="AE384" s="38" t="e">
        <f t="shared" si="226"/>
        <v>#VALUE!</v>
      </c>
      <c r="AF384" s="38" t="e">
        <f t="shared" si="226"/>
        <v>#VALUE!</v>
      </c>
      <c r="AG384" s="38" t="e">
        <f t="shared" si="226"/>
        <v>#VALUE!</v>
      </c>
      <c r="AH384" s="39" t="s">
        <v>24</v>
      </c>
      <c r="AI384" s="40">
        <f t="shared" si="220"/>
        <v>0</v>
      </c>
      <c r="AJ384" s="30"/>
    </row>
    <row r="385" spans="2:38" hidden="1" x14ac:dyDescent="0.4">
      <c r="B385" s="37" t="s">
        <v>32</v>
      </c>
      <c r="C385" s="41" t="e">
        <f>IF(AND(DAY(C370)&gt;=8,DAY(C370)&lt;=14,C371="日",OR(C376="休",C376="雨")),1,0)</f>
        <v>#VALUE!</v>
      </c>
      <c r="D385" s="41" t="e">
        <f t="shared" ref="D385:AG385" si="227">IF(AND(DAY(D370)&gt;=8,DAY(D370)&lt;=14,D371="日",OR(D376="休",D376="雨")),1,0)</f>
        <v>#VALUE!</v>
      </c>
      <c r="E385" s="41" t="e">
        <f t="shared" si="227"/>
        <v>#VALUE!</v>
      </c>
      <c r="F385" s="41" t="e">
        <f t="shared" si="227"/>
        <v>#VALUE!</v>
      </c>
      <c r="G385" s="41" t="e">
        <f t="shared" si="227"/>
        <v>#VALUE!</v>
      </c>
      <c r="H385" s="41" t="e">
        <f t="shared" si="227"/>
        <v>#VALUE!</v>
      </c>
      <c r="I385" s="41" t="e">
        <f t="shared" si="227"/>
        <v>#VALUE!</v>
      </c>
      <c r="J385" s="41" t="e">
        <f t="shared" si="227"/>
        <v>#VALUE!</v>
      </c>
      <c r="K385" s="41" t="e">
        <f t="shared" si="227"/>
        <v>#VALUE!</v>
      </c>
      <c r="L385" s="41" t="e">
        <f t="shared" si="227"/>
        <v>#VALUE!</v>
      </c>
      <c r="M385" s="41" t="e">
        <f t="shared" si="227"/>
        <v>#VALUE!</v>
      </c>
      <c r="N385" s="41" t="e">
        <f t="shared" si="227"/>
        <v>#VALUE!</v>
      </c>
      <c r="O385" s="41" t="e">
        <f t="shared" si="227"/>
        <v>#VALUE!</v>
      </c>
      <c r="P385" s="41" t="e">
        <f t="shared" si="227"/>
        <v>#VALUE!</v>
      </c>
      <c r="Q385" s="41" t="e">
        <f t="shared" si="227"/>
        <v>#VALUE!</v>
      </c>
      <c r="R385" s="41" t="e">
        <f t="shared" si="227"/>
        <v>#VALUE!</v>
      </c>
      <c r="S385" s="41" t="e">
        <f t="shared" si="227"/>
        <v>#VALUE!</v>
      </c>
      <c r="T385" s="41" t="e">
        <f t="shared" si="227"/>
        <v>#VALUE!</v>
      </c>
      <c r="U385" s="41" t="e">
        <f t="shared" si="227"/>
        <v>#VALUE!</v>
      </c>
      <c r="V385" s="41" t="e">
        <f t="shared" si="227"/>
        <v>#VALUE!</v>
      </c>
      <c r="W385" s="41" t="e">
        <f t="shared" si="227"/>
        <v>#VALUE!</v>
      </c>
      <c r="X385" s="41" t="e">
        <f t="shared" si="227"/>
        <v>#VALUE!</v>
      </c>
      <c r="Y385" s="41" t="e">
        <f t="shared" si="227"/>
        <v>#VALUE!</v>
      </c>
      <c r="Z385" s="41" t="e">
        <f t="shared" si="227"/>
        <v>#VALUE!</v>
      </c>
      <c r="AA385" s="41" t="e">
        <f t="shared" si="227"/>
        <v>#VALUE!</v>
      </c>
      <c r="AB385" s="41" t="e">
        <f t="shared" si="227"/>
        <v>#VALUE!</v>
      </c>
      <c r="AC385" s="41" t="e">
        <f t="shared" si="227"/>
        <v>#VALUE!</v>
      </c>
      <c r="AD385" s="41" t="e">
        <f t="shared" si="227"/>
        <v>#VALUE!</v>
      </c>
      <c r="AE385" s="41" t="e">
        <f t="shared" si="227"/>
        <v>#VALUE!</v>
      </c>
      <c r="AF385" s="41" t="e">
        <f t="shared" si="227"/>
        <v>#VALUE!</v>
      </c>
      <c r="AG385" s="41" t="e">
        <f t="shared" si="227"/>
        <v>#VALUE!</v>
      </c>
      <c r="AH385" s="39" t="s">
        <v>26</v>
      </c>
      <c r="AI385" s="40">
        <f t="shared" si="220"/>
        <v>0</v>
      </c>
      <c r="AJ385" s="30"/>
    </row>
    <row r="386" spans="2:38" ht="18" customHeight="1" x14ac:dyDescent="0.4"/>
    <row r="387" spans="2:38" hidden="1" x14ac:dyDescent="0.4">
      <c r="C387" s="2" t="e">
        <f>YEAR(C390)</f>
        <v>#VALUE!</v>
      </c>
      <c r="D387" s="2" t="e">
        <f>MONTH(C390)</f>
        <v>#VALUE!</v>
      </c>
    </row>
    <row r="388" spans="2:38" x14ac:dyDescent="0.4">
      <c r="B388" s="5" t="s">
        <v>13</v>
      </c>
      <c r="C388" s="145" t="e">
        <f>C390</f>
        <v>#VALUE!</v>
      </c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  <c r="Z388" s="109"/>
      <c r="AA388" s="109"/>
      <c r="AB388" s="109"/>
      <c r="AC388" s="109"/>
      <c r="AD388" s="109"/>
      <c r="AE388" s="109"/>
      <c r="AF388" s="109"/>
      <c r="AG388" s="109"/>
      <c r="AH388" s="109"/>
      <c r="AI388" s="110"/>
    </row>
    <row r="389" spans="2:38" hidden="1" x14ac:dyDescent="0.4">
      <c r="B389" s="43"/>
      <c r="C389" s="25" t="e">
        <f>DATE($C387,$D387,1)</f>
        <v>#VALUE!</v>
      </c>
      <c r="D389" s="25" t="e">
        <f t="shared" ref="D389:AG389" si="228">C389+1</f>
        <v>#VALUE!</v>
      </c>
      <c r="E389" s="25" t="e">
        <f t="shared" si="228"/>
        <v>#VALUE!</v>
      </c>
      <c r="F389" s="25" t="e">
        <f t="shared" si="228"/>
        <v>#VALUE!</v>
      </c>
      <c r="G389" s="25" t="e">
        <f t="shared" si="228"/>
        <v>#VALUE!</v>
      </c>
      <c r="H389" s="25" t="e">
        <f t="shared" si="228"/>
        <v>#VALUE!</v>
      </c>
      <c r="I389" s="25" t="e">
        <f t="shared" si="228"/>
        <v>#VALUE!</v>
      </c>
      <c r="J389" s="25" t="e">
        <f t="shared" si="228"/>
        <v>#VALUE!</v>
      </c>
      <c r="K389" s="25" t="e">
        <f t="shared" si="228"/>
        <v>#VALUE!</v>
      </c>
      <c r="L389" s="25" t="e">
        <f t="shared" si="228"/>
        <v>#VALUE!</v>
      </c>
      <c r="M389" s="25" t="e">
        <f t="shared" si="228"/>
        <v>#VALUE!</v>
      </c>
      <c r="N389" s="25" t="e">
        <f t="shared" si="228"/>
        <v>#VALUE!</v>
      </c>
      <c r="O389" s="25" t="e">
        <f t="shared" si="228"/>
        <v>#VALUE!</v>
      </c>
      <c r="P389" s="25" t="e">
        <f t="shared" si="228"/>
        <v>#VALUE!</v>
      </c>
      <c r="Q389" s="25" t="e">
        <f t="shared" si="228"/>
        <v>#VALUE!</v>
      </c>
      <c r="R389" s="25" t="e">
        <f t="shared" si="228"/>
        <v>#VALUE!</v>
      </c>
      <c r="S389" s="25" t="e">
        <f t="shared" si="228"/>
        <v>#VALUE!</v>
      </c>
      <c r="T389" s="25" t="e">
        <f t="shared" si="228"/>
        <v>#VALUE!</v>
      </c>
      <c r="U389" s="25" t="e">
        <f t="shared" si="228"/>
        <v>#VALUE!</v>
      </c>
      <c r="V389" s="25" t="e">
        <f t="shared" si="228"/>
        <v>#VALUE!</v>
      </c>
      <c r="W389" s="25" t="e">
        <f t="shared" si="228"/>
        <v>#VALUE!</v>
      </c>
      <c r="X389" s="25" t="e">
        <f t="shared" si="228"/>
        <v>#VALUE!</v>
      </c>
      <c r="Y389" s="25" t="e">
        <f t="shared" si="228"/>
        <v>#VALUE!</v>
      </c>
      <c r="Z389" s="25" t="e">
        <f t="shared" si="228"/>
        <v>#VALUE!</v>
      </c>
      <c r="AA389" s="25" t="e">
        <f t="shared" si="228"/>
        <v>#VALUE!</v>
      </c>
      <c r="AB389" s="25" t="e">
        <f t="shared" si="228"/>
        <v>#VALUE!</v>
      </c>
      <c r="AC389" s="25" t="e">
        <f t="shared" si="228"/>
        <v>#VALUE!</v>
      </c>
      <c r="AD389" s="25" t="e">
        <f t="shared" si="228"/>
        <v>#VALUE!</v>
      </c>
      <c r="AE389" s="25" t="e">
        <f t="shared" si="228"/>
        <v>#VALUE!</v>
      </c>
      <c r="AF389" s="25" t="e">
        <f t="shared" si="228"/>
        <v>#VALUE!</v>
      </c>
      <c r="AG389" s="25" t="e">
        <f t="shared" si="228"/>
        <v>#VALUE!</v>
      </c>
      <c r="AH389" s="44"/>
      <c r="AI389" s="45"/>
    </row>
    <row r="390" spans="2:38" x14ac:dyDescent="0.4">
      <c r="B390" s="46" t="s">
        <v>14</v>
      </c>
      <c r="C390" s="47" t="e">
        <f>IF(EDATE(C369,1)&gt;$G$5,"",EDATE(C369,1))</f>
        <v>#VALUE!</v>
      </c>
      <c r="D390" s="25" t="e">
        <f t="shared" ref="D390:AG390" si="229">IF(D389&gt;$G$5,"",IF(C390=EOMONTH(DATE($C387,$D387,1),0),"",IF(C390="","",C390+1)))</f>
        <v>#VALUE!</v>
      </c>
      <c r="E390" s="25" t="e">
        <f t="shared" si="229"/>
        <v>#VALUE!</v>
      </c>
      <c r="F390" s="25" t="e">
        <f t="shared" si="229"/>
        <v>#VALUE!</v>
      </c>
      <c r="G390" s="25" t="e">
        <f t="shared" si="229"/>
        <v>#VALUE!</v>
      </c>
      <c r="H390" s="25" t="e">
        <f t="shared" si="229"/>
        <v>#VALUE!</v>
      </c>
      <c r="I390" s="25" t="e">
        <f t="shared" si="229"/>
        <v>#VALUE!</v>
      </c>
      <c r="J390" s="25" t="e">
        <f t="shared" si="229"/>
        <v>#VALUE!</v>
      </c>
      <c r="K390" s="25" t="e">
        <f t="shared" si="229"/>
        <v>#VALUE!</v>
      </c>
      <c r="L390" s="25" t="e">
        <f t="shared" si="229"/>
        <v>#VALUE!</v>
      </c>
      <c r="M390" s="25" t="e">
        <f t="shared" si="229"/>
        <v>#VALUE!</v>
      </c>
      <c r="N390" s="25" t="e">
        <f t="shared" si="229"/>
        <v>#VALUE!</v>
      </c>
      <c r="O390" s="25" t="e">
        <f t="shared" si="229"/>
        <v>#VALUE!</v>
      </c>
      <c r="P390" s="25" t="e">
        <f t="shared" si="229"/>
        <v>#VALUE!</v>
      </c>
      <c r="Q390" s="25" t="e">
        <f t="shared" si="229"/>
        <v>#VALUE!</v>
      </c>
      <c r="R390" s="25" t="e">
        <f t="shared" si="229"/>
        <v>#VALUE!</v>
      </c>
      <c r="S390" s="25" t="e">
        <f t="shared" si="229"/>
        <v>#VALUE!</v>
      </c>
      <c r="T390" s="25" t="e">
        <f t="shared" si="229"/>
        <v>#VALUE!</v>
      </c>
      <c r="U390" s="25" t="e">
        <f t="shared" si="229"/>
        <v>#VALUE!</v>
      </c>
      <c r="V390" s="25" t="e">
        <f t="shared" si="229"/>
        <v>#VALUE!</v>
      </c>
      <c r="W390" s="25" t="e">
        <f t="shared" si="229"/>
        <v>#VALUE!</v>
      </c>
      <c r="X390" s="25" t="e">
        <f t="shared" si="229"/>
        <v>#VALUE!</v>
      </c>
      <c r="Y390" s="25" t="e">
        <f t="shared" si="229"/>
        <v>#VALUE!</v>
      </c>
      <c r="Z390" s="25" t="e">
        <f t="shared" si="229"/>
        <v>#VALUE!</v>
      </c>
      <c r="AA390" s="25" t="e">
        <f t="shared" si="229"/>
        <v>#VALUE!</v>
      </c>
      <c r="AB390" s="25" t="e">
        <f t="shared" si="229"/>
        <v>#VALUE!</v>
      </c>
      <c r="AC390" s="25" t="e">
        <f t="shared" si="229"/>
        <v>#VALUE!</v>
      </c>
      <c r="AD390" s="25" t="e">
        <f t="shared" si="229"/>
        <v>#VALUE!</v>
      </c>
      <c r="AE390" s="25" t="e">
        <f t="shared" si="229"/>
        <v>#VALUE!</v>
      </c>
      <c r="AF390" s="25" t="e">
        <f t="shared" si="229"/>
        <v>#VALUE!</v>
      </c>
      <c r="AG390" s="25" t="e">
        <f t="shared" si="229"/>
        <v>#VALUE!</v>
      </c>
      <c r="AH390" s="26" t="s">
        <v>15</v>
      </c>
      <c r="AI390" s="27">
        <f>+COUNTIFS(C391:AG391,"土",C392:AG392,"")+COUNTIFS(C391:AG391,"日",C392:AG392,"")</f>
        <v>0</v>
      </c>
    </row>
    <row r="391" spans="2:38" x14ac:dyDescent="0.4">
      <c r="B391" s="19" t="s">
        <v>16</v>
      </c>
      <c r="C391" s="7" t="str">
        <f>IFERROR(TEXT(WEEKDAY(+C390),"aaa"),"")</f>
        <v/>
      </c>
      <c r="D391" s="7" t="str">
        <f t="shared" ref="D391:AG391" si="230">IFERROR(TEXT(WEEKDAY(+D390),"aaa"),"")</f>
        <v/>
      </c>
      <c r="E391" s="7" t="str">
        <f t="shared" si="230"/>
        <v/>
      </c>
      <c r="F391" s="7" t="str">
        <f t="shared" si="230"/>
        <v/>
      </c>
      <c r="G391" s="7" t="str">
        <f t="shared" si="230"/>
        <v/>
      </c>
      <c r="H391" s="7" t="str">
        <f t="shared" si="230"/>
        <v/>
      </c>
      <c r="I391" s="7" t="str">
        <f t="shared" si="230"/>
        <v/>
      </c>
      <c r="J391" s="7" t="str">
        <f t="shared" si="230"/>
        <v/>
      </c>
      <c r="K391" s="7" t="str">
        <f t="shared" si="230"/>
        <v/>
      </c>
      <c r="L391" s="7" t="str">
        <f t="shared" si="230"/>
        <v/>
      </c>
      <c r="M391" s="7" t="str">
        <f t="shared" si="230"/>
        <v/>
      </c>
      <c r="N391" s="7" t="str">
        <f t="shared" si="230"/>
        <v/>
      </c>
      <c r="O391" s="7" t="str">
        <f t="shared" si="230"/>
        <v/>
      </c>
      <c r="P391" s="7" t="str">
        <f t="shared" si="230"/>
        <v/>
      </c>
      <c r="Q391" s="7" t="str">
        <f t="shared" si="230"/>
        <v/>
      </c>
      <c r="R391" s="7" t="str">
        <f t="shared" si="230"/>
        <v/>
      </c>
      <c r="S391" s="7" t="str">
        <f t="shared" si="230"/>
        <v/>
      </c>
      <c r="T391" s="7" t="str">
        <f t="shared" si="230"/>
        <v/>
      </c>
      <c r="U391" s="7" t="str">
        <f t="shared" si="230"/>
        <v/>
      </c>
      <c r="V391" s="7" t="str">
        <f t="shared" si="230"/>
        <v/>
      </c>
      <c r="W391" s="7" t="str">
        <f t="shared" si="230"/>
        <v/>
      </c>
      <c r="X391" s="7" t="str">
        <f t="shared" si="230"/>
        <v/>
      </c>
      <c r="Y391" s="7" t="str">
        <f t="shared" si="230"/>
        <v/>
      </c>
      <c r="Z391" s="7" t="str">
        <f t="shared" si="230"/>
        <v/>
      </c>
      <c r="AA391" s="7" t="str">
        <f t="shared" si="230"/>
        <v/>
      </c>
      <c r="AB391" s="7" t="str">
        <f t="shared" si="230"/>
        <v/>
      </c>
      <c r="AC391" s="7" t="str">
        <f t="shared" si="230"/>
        <v/>
      </c>
      <c r="AD391" s="7" t="str">
        <f t="shared" si="230"/>
        <v/>
      </c>
      <c r="AE391" s="7" t="str">
        <f t="shared" si="230"/>
        <v/>
      </c>
      <c r="AF391" s="7" t="str">
        <f t="shared" si="230"/>
        <v/>
      </c>
      <c r="AG391" s="7" t="str">
        <f t="shared" si="230"/>
        <v/>
      </c>
      <c r="AH391" s="26" t="s">
        <v>17</v>
      </c>
      <c r="AI391" s="27">
        <f>+COUNTIF(C392:AG392,"夏休")+COUNTIF(C392:AG392,"冬休")+COUNTIF(C392:AG392,"中止")</f>
        <v>0</v>
      </c>
    </row>
    <row r="392" spans="2:38" ht="13.5" customHeight="1" x14ac:dyDescent="0.4">
      <c r="B392" s="111" t="s">
        <v>18</v>
      </c>
      <c r="C392" s="113"/>
      <c r="D392" s="108"/>
      <c r="E392" s="108"/>
      <c r="F392" s="108"/>
      <c r="G392" s="108"/>
      <c r="H392" s="108"/>
      <c r="I392" s="108"/>
      <c r="J392" s="108"/>
      <c r="K392" s="108"/>
      <c r="L392" s="108"/>
      <c r="M392" s="108"/>
      <c r="N392" s="108"/>
      <c r="O392" s="108"/>
      <c r="P392" s="108"/>
      <c r="Q392" s="108"/>
      <c r="R392" s="108"/>
      <c r="S392" s="108"/>
      <c r="T392" s="108"/>
      <c r="U392" s="108"/>
      <c r="V392" s="108"/>
      <c r="W392" s="108"/>
      <c r="X392" s="108"/>
      <c r="Y392" s="108"/>
      <c r="Z392" s="108"/>
      <c r="AA392" s="108"/>
      <c r="AB392" s="108"/>
      <c r="AC392" s="108"/>
      <c r="AD392" s="108"/>
      <c r="AE392" s="108"/>
      <c r="AF392" s="108"/>
      <c r="AG392" s="136"/>
      <c r="AH392" s="28" t="s">
        <v>0</v>
      </c>
      <c r="AI392" s="29">
        <f>COUNT(C390:AG390)-AI391</f>
        <v>0</v>
      </c>
    </row>
    <row r="393" spans="2:38" ht="13.5" customHeight="1" x14ac:dyDescent="0.4">
      <c r="B393" s="112"/>
      <c r="C393" s="113"/>
      <c r="D393" s="108"/>
      <c r="E393" s="108"/>
      <c r="F393" s="108"/>
      <c r="G393" s="108"/>
      <c r="H393" s="108"/>
      <c r="I393" s="108"/>
      <c r="J393" s="108"/>
      <c r="K393" s="108"/>
      <c r="L393" s="108"/>
      <c r="M393" s="108"/>
      <c r="N393" s="108"/>
      <c r="O393" s="108"/>
      <c r="P393" s="108"/>
      <c r="Q393" s="108"/>
      <c r="R393" s="108"/>
      <c r="S393" s="108"/>
      <c r="T393" s="108"/>
      <c r="U393" s="108"/>
      <c r="V393" s="108"/>
      <c r="W393" s="108"/>
      <c r="X393" s="108"/>
      <c r="Y393" s="108"/>
      <c r="Z393" s="108"/>
      <c r="AA393" s="108"/>
      <c r="AB393" s="108"/>
      <c r="AC393" s="108"/>
      <c r="AD393" s="108"/>
      <c r="AE393" s="108"/>
      <c r="AF393" s="108"/>
      <c r="AG393" s="136"/>
      <c r="AH393" s="28" t="s">
        <v>19</v>
      </c>
      <c r="AI393" s="29">
        <f>+COUNTIF(C394:AG395,"休")</f>
        <v>0</v>
      </c>
      <c r="AJ393" s="30" t="e">
        <f>IF(AI394&gt;0.285,"",IF(AI393&lt;AI390,"←計画日数が足りません",""))</f>
        <v>#DIV/0!</v>
      </c>
    </row>
    <row r="394" spans="2:38" ht="13.5" customHeight="1" x14ac:dyDescent="0.4">
      <c r="B394" s="137" t="s">
        <v>5</v>
      </c>
      <c r="C394" s="138"/>
      <c r="D394" s="135"/>
      <c r="E394" s="135"/>
      <c r="F394" s="135"/>
      <c r="G394" s="135"/>
      <c r="H394" s="135"/>
      <c r="I394" s="135"/>
      <c r="J394" s="135"/>
      <c r="K394" s="135"/>
      <c r="L394" s="135"/>
      <c r="M394" s="135"/>
      <c r="N394" s="135"/>
      <c r="O394" s="135"/>
      <c r="P394" s="135"/>
      <c r="Q394" s="135"/>
      <c r="R394" s="135"/>
      <c r="S394" s="135"/>
      <c r="T394" s="135"/>
      <c r="U394" s="135"/>
      <c r="V394" s="135"/>
      <c r="W394" s="135"/>
      <c r="X394" s="135"/>
      <c r="Y394" s="135"/>
      <c r="Z394" s="135"/>
      <c r="AA394" s="135"/>
      <c r="AB394" s="135"/>
      <c r="AC394" s="135"/>
      <c r="AD394" s="135"/>
      <c r="AE394" s="135"/>
      <c r="AF394" s="135"/>
      <c r="AG394" s="153"/>
      <c r="AH394" s="28" t="s">
        <v>20</v>
      </c>
      <c r="AI394" s="31" t="e">
        <f>+AI393/AI392</f>
        <v>#DIV/0!</v>
      </c>
    </row>
    <row r="395" spans="2:38" x14ac:dyDescent="0.4">
      <c r="B395" s="137"/>
      <c r="C395" s="138"/>
      <c r="D395" s="135"/>
      <c r="E395" s="135"/>
      <c r="F395" s="135"/>
      <c r="G395" s="135"/>
      <c r="H395" s="135"/>
      <c r="I395" s="135"/>
      <c r="J395" s="135"/>
      <c r="K395" s="135"/>
      <c r="L395" s="135"/>
      <c r="M395" s="135"/>
      <c r="N395" s="135"/>
      <c r="O395" s="135"/>
      <c r="P395" s="135"/>
      <c r="Q395" s="135"/>
      <c r="R395" s="135"/>
      <c r="S395" s="135"/>
      <c r="T395" s="135"/>
      <c r="U395" s="135"/>
      <c r="V395" s="135"/>
      <c r="W395" s="135"/>
      <c r="X395" s="135"/>
      <c r="Y395" s="135"/>
      <c r="Z395" s="135"/>
      <c r="AA395" s="135"/>
      <c r="AB395" s="135"/>
      <c r="AC395" s="135"/>
      <c r="AD395" s="135"/>
      <c r="AE395" s="135"/>
      <c r="AF395" s="135"/>
      <c r="AG395" s="153"/>
      <c r="AH395" s="28" t="s">
        <v>1</v>
      </c>
      <c r="AI395" s="29">
        <f>+COUNTA(C396:AG397)</f>
        <v>0</v>
      </c>
    </row>
    <row r="396" spans="2:38" x14ac:dyDescent="0.4">
      <c r="B396" s="141" t="s">
        <v>8</v>
      </c>
      <c r="C396" s="143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39"/>
      <c r="T396" s="139"/>
      <c r="U396" s="139"/>
      <c r="V396" s="139"/>
      <c r="W396" s="139"/>
      <c r="X396" s="139"/>
      <c r="Y396" s="139"/>
      <c r="Z396" s="139"/>
      <c r="AA396" s="139"/>
      <c r="AB396" s="139"/>
      <c r="AC396" s="139"/>
      <c r="AD396" s="139"/>
      <c r="AE396" s="139"/>
      <c r="AF396" s="139"/>
      <c r="AG396" s="156"/>
      <c r="AH396" s="32" t="s">
        <v>21</v>
      </c>
      <c r="AI396" s="33" t="e">
        <f>+AI395/AI392</f>
        <v>#DIV/0!</v>
      </c>
      <c r="AL396" s="2">
        <f>+COUNTIF(C394:AG395,"休")</f>
        <v>0</v>
      </c>
    </row>
    <row r="397" spans="2:38" x14ac:dyDescent="0.4">
      <c r="B397" s="142"/>
      <c r="C397" s="144"/>
      <c r="D397" s="140"/>
      <c r="E397" s="140"/>
      <c r="F397" s="140"/>
      <c r="G397" s="140"/>
      <c r="H397" s="140"/>
      <c r="I397" s="140"/>
      <c r="J397" s="140"/>
      <c r="K397" s="140"/>
      <c r="L397" s="140"/>
      <c r="M397" s="140"/>
      <c r="N397" s="140"/>
      <c r="O397" s="140"/>
      <c r="P397" s="140"/>
      <c r="Q397" s="140"/>
      <c r="R397" s="140"/>
      <c r="S397" s="140"/>
      <c r="T397" s="140"/>
      <c r="U397" s="140"/>
      <c r="V397" s="140"/>
      <c r="W397" s="140"/>
      <c r="X397" s="140"/>
      <c r="Y397" s="140"/>
      <c r="Z397" s="140"/>
      <c r="AA397" s="140"/>
      <c r="AB397" s="140"/>
      <c r="AC397" s="140"/>
      <c r="AD397" s="140"/>
      <c r="AE397" s="140"/>
      <c r="AF397" s="140"/>
      <c r="AG397" s="157"/>
      <c r="AH397" s="34" t="s">
        <v>22</v>
      </c>
      <c r="AI397" s="35" t="str">
        <f>IF(7&gt;AI392,"対象外",IF(OR(AI395&gt;=AI390,AI396&gt;=0.285),"OK","NG"))</f>
        <v>対象外</v>
      </c>
      <c r="AJ397" s="30" t="str">
        <f>IF(AI397="対象外","←７日間に満たない期間は達成判定の対象外",IF(AI397="NG","←月単位未達成","←月単位達成"))</f>
        <v>←７日間に満たない期間は達成判定の対象外</v>
      </c>
      <c r="AL397" s="36" t="str">
        <f>IF(7&gt;AI392,"対象外",IF(AL396&gt;=AI390,"OK","NG"))</f>
        <v>対象外</v>
      </c>
    </row>
    <row r="398" spans="2:38" hidden="1" x14ac:dyDescent="0.4">
      <c r="B398" s="37" t="s">
        <v>23</v>
      </c>
      <c r="C398" s="38" t="e">
        <f t="shared" ref="C398:AG398" si="231">IF(AND(DAY(C390)&gt;=22,DAY(C390)&lt;=28,C391="土"),1,0)</f>
        <v>#VALUE!</v>
      </c>
      <c r="D398" s="38" t="e">
        <f t="shared" si="231"/>
        <v>#VALUE!</v>
      </c>
      <c r="E398" s="38" t="e">
        <f t="shared" si="231"/>
        <v>#VALUE!</v>
      </c>
      <c r="F398" s="38" t="e">
        <f t="shared" si="231"/>
        <v>#VALUE!</v>
      </c>
      <c r="G398" s="38" t="e">
        <f t="shared" si="231"/>
        <v>#VALUE!</v>
      </c>
      <c r="H398" s="38" t="e">
        <f t="shared" si="231"/>
        <v>#VALUE!</v>
      </c>
      <c r="I398" s="38" t="e">
        <f t="shared" si="231"/>
        <v>#VALUE!</v>
      </c>
      <c r="J398" s="38" t="e">
        <f t="shared" si="231"/>
        <v>#VALUE!</v>
      </c>
      <c r="K398" s="38" t="e">
        <f t="shared" si="231"/>
        <v>#VALUE!</v>
      </c>
      <c r="L398" s="38" t="e">
        <f t="shared" si="231"/>
        <v>#VALUE!</v>
      </c>
      <c r="M398" s="38" t="e">
        <f t="shared" si="231"/>
        <v>#VALUE!</v>
      </c>
      <c r="N398" s="38" t="e">
        <f t="shared" si="231"/>
        <v>#VALUE!</v>
      </c>
      <c r="O398" s="38" t="e">
        <f t="shared" si="231"/>
        <v>#VALUE!</v>
      </c>
      <c r="P398" s="38" t="e">
        <f t="shared" si="231"/>
        <v>#VALUE!</v>
      </c>
      <c r="Q398" s="38" t="e">
        <f t="shared" si="231"/>
        <v>#VALUE!</v>
      </c>
      <c r="R398" s="38" t="e">
        <f t="shared" si="231"/>
        <v>#VALUE!</v>
      </c>
      <c r="S398" s="38" t="e">
        <f t="shared" si="231"/>
        <v>#VALUE!</v>
      </c>
      <c r="T398" s="38" t="e">
        <f t="shared" si="231"/>
        <v>#VALUE!</v>
      </c>
      <c r="U398" s="38" t="e">
        <f t="shared" si="231"/>
        <v>#VALUE!</v>
      </c>
      <c r="V398" s="38" t="e">
        <f t="shared" si="231"/>
        <v>#VALUE!</v>
      </c>
      <c r="W398" s="38" t="e">
        <f t="shared" si="231"/>
        <v>#VALUE!</v>
      </c>
      <c r="X398" s="38" t="e">
        <f t="shared" si="231"/>
        <v>#VALUE!</v>
      </c>
      <c r="Y398" s="38" t="e">
        <f t="shared" si="231"/>
        <v>#VALUE!</v>
      </c>
      <c r="Z398" s="38" t="e">
        <f t="shared" si="231"/>
        <v>#VALUE!</v>
      </c>
      <c r="AA398" s="38" t="e">
        <f t="shared" si="231"/>
        <v>#VALUE!</v>
      </c>
      <c r="AB398" s="38" t="e">
        <f t="shared" si="231"/>
        <v>#VALUE!</v>
      </c>
      <c r="AC398" s="38" t="e">
        <f t="shared" si="231"/>
        <v>#VALUE!</v>
      </c>
      <c r="AD398" s="38" t="e">
        <f t="shared" si="231"/>
        <v>#VALUE!</v>
      </c>
      <c r="AE398" s="38" t="e">
        <f t="shared" si="231"/>
        <v>#VALUE!</v>
      </c>
      <c r="AF398" s="38" t="e">
        <f t="shared" si="231"/>
        <v>#VALUE!</v>
      </c>
      <c r="AG398" s="38" t="e">
        <f t="shared" si="231"/>
        <v>#VALUE!</v>
      </c>
      <c r="AH398" s="39" t="s">
        <v>24</v>
      </c>
      <c r="AI398" s="40">
        <f t="shared" ref="AI398:AI405" si="232">_xlfn.AGGREGATE(9,6,C398:AG398)</f>
        <v>0</v>
      </c>
      <c r="AJ398" s="30"/>
    </row>
    <row r="399" spans="2:38" hidden="1" x14ac:dyDescent="0.4">
      <c r="B399" s="37" t="s">
        <v>25</v>
      </c>
      <c r="C399" s="41" t="e">
        <f t="shared" ref="C399:AG399" si="233">IF(AND(DAY(C390)&gt;=22,DAY(C390)&lt;=28,C391="土",OR(C396="休",C396="雨")),1,0)</f>
        <v>#VALUE!</v>
      </c>
      <c r="D399" s="41" t="e">
        <f t="shared" si="233"/>
        <v>#VALUE!</v>
      </c>
      <c r="E399" s="41" t="e">
        <f t="shared" si="233"/>
        <v>#VALUE!</v>
      </c>
      <c r="F399" s="41" t="e">
        <f t="shared" si="233"/>
        <v>#VALUE!</v>
      </c>
      <c r="G399" s="41" t="e">
        <f t="shared" si="233"/>
        <v>#VALUE!</v>
      </c>
      <c r="H399" s="41" t="e">
        <f t="shared" si="233"/>
        <v>#VALUE!</v>
      </c>
      <c r="I399" s="41" t="e">
        <f t="shared" si="233"/>
        <v>#VALUE!</v>
      </c>
      <c r="J399" s="41" t="e">
        <f t="shared" si="233"/>
        <v>#VALUE!</v>
      </c>
      <c r="K399" s="41" t="e">
        <f t="shared" si="233"/>
        <v>#VALUE!</v>
      </c>
      <c r="L399" s="41" t="e">
        <f t="shared" si="233"/>
        <v>#VALUE!</v>
      </c>
      <c r="M399" s="41" t="e">
        <f t="shared" si="233"/>
        <v>#VALUE!</v>
      </c>
      <c r="N399" s="41" t="e">
        <f t="shared" si="233"/>
        <v>#VALUE!</v>
      </c>
      <c r="O399" s="41" t="e">
        <f t="shared" si="233"/>
        <v>#VALUE!</v>
      </c>
      <c r="P399" s="41" t="e">
        <f t="shared" si="233"/>
        <v>#VALUE!</v>
      </c>
      <c r="Q399" s="41" t="e">
        <f t="shared" si="233"/>
        <v>#VALUE!</v>
      </c>
      <c r="R399" s="41" t="e">
        <f t="shared" si="233"/>
        <v>#VALUE!</v>
      </c>
      <c r="S399" s="41" t="e">
        <f t="shared" si="233"/>
        <v>#VALUE!</v>
      </c>
      <c r="T399" s="41" t="e">
        <f t="shared" si="233"/>
        <v>#VALUE!</v>
      </c>
      <c r="U399" s="41" t="e">
        <f t="shared" si="233"/>
        <v>#VALUE!</v>
      </c>
      <c r="V399" s="41" t="e">
        <f t="shared" si="233"/>
        <v>#VALUE!</v>
      </c>
      <c r="W399" s="41" t="e">
        <f t="shared" si="233"/>
        <v>#VALUE!</v>
      </c>
      <c r="X399" s="41" t="e">
        <f t="shared" si="233"/>
        <v>#VALUE!</v>
      </c>
      <c r="Y399" s="41" t="e">
        <f t="shared" si="233"/>
        <v>#VALUE!</v>
      </c>
      <c r="Z399" s="41" t="e">
        <f t="shared" si="233"/>
        <v>#VALUE!</v>
      </c>
      <c r="AA399" s="41" t="e">
        <f t="shared" si="233"/>
        <v>#VALUE!</v>
      </c>
      <c r="AB399" s="41" t="e">
        <f t="shared" si="233"/>
        <v>#VALUE!</v>
      </c>
      <c r="AC399" s="41" t="e">
        <f t="shared" si="233"/>
        <v>#VALUE!</v>
      </c>
      <c r="AD399" s="41" t="e">
        <f t="shared" si="233"/>
        <v>#VALUE!</v>
      </c>
      <c r="AE399" s="41" t="e">
        <f t="shared" si="233"/>
        <v>#VALUE!</v>
      </c>
      <c r="AF399" s="41" t="e">
        <f t="shared" si="233"/>
        <v>#VALUE!</v>
      </c>
      <c r="AG399" s="41" t="e">
        <f t="shared" si="233"/>
        <v>#VALUE!</v>
      </c>
      <c r="AH399" s="39" t="s">
        <v>26</v>
      </c>
      <c r="AI399" s="40">
        <f t="shared" si="232"/>
        <v>0</v>
      </c>
      <c r="AJ399" s="30"/>
    </row>
    <row r="400" spans="2:38" hidden="1" x14ac:dyDescent="0.4">
      <c r="B400" s="37" t="s">
        <v>27</v>
      </c>
      <c r="C400" s="38" t="e">
        <f>IF(AND(DAY(C390)&gt;=8,DAY(C390)&lt;=14,C391="土"),1,0)</f>
        <v>#VALUE!</v>
      </c>
      <c r="D400" s="38" t="e">
        <f>IF(AND(DAY(D390)&gt;=8,DAY(D390)&lt;=14,D391="土"),1,0)</f>
        <v>#VALUE!</v>
      </c>
      <c r="E400" s="38" t="e">
        <f t="shared" ref="E400:AG400" si="234">IF(AND(DAY(E390)&gt;=8,DAY(E390)&lt;=14,E391="土"),1,0)</f>
        <v>#VALUE!</v>
      </c>
      <c r="F400" s="38" t="e">
        <f t="shared" si="234"/>
        <v>#VALUE!</v>
      </c>
      <c r="G400" s="38" t="e">
        <f t="shared" si="234"/>
        <v>#VALUE!</v>
      </c>
      <c r="H400" s="38" t="e">
        <f t="shared" si="234"/>
        <v>#VALUE!</v>
      </c>
      <c r="I400" s="38" t="e">
        <f t="shared" si="234"/>
        <v>#VALUE!</v>
      </c>
      <c r="J400" s="38" t="e">
        <f t="shared" si="234"/>
        <v>#VALUE!</v>
      </c>
      <c r="K400" s="38" t="e">
        <f t="shared" si="234"/>
        <v>#VALUE!</v>
      </c>
      <c r="L400" s="38" t="e">
        <f t="shared" si="234"/>
        <v>#VALUE!</v>
      </c>
      <c r="M400" s="38" t="e">
        <f t="shared" si="234"/>
        <v>#VALUE!</v>
      </c>
      <c r="N400" s="38" t="e">
        <f t="shared" si="234"/>
        <v>#VALUE!</v>
      </c>
      <c r="O400" s="38" t="e">
        <f t="shared" si="234"/>
        <v>#VALUE!</v>
      </c>
      <c r="P400" s="38" t="e">
        <f t="shared" si="234"/>
        <v>#VALUE!</v>
      </c>
      <c r="Q400" s="38" t="e">
        <f t="shared" si="234"/>
        <v>#VALUE!</v>
      </c>
      <c r="R400" s="38" t="e">
        <f t="shared" si="234"/>
        <v>#VALUE!</v>
      </c>
      <c r="S400" s="38" t="e">
        <f t="shared" si="234"/>
        <v>#VALUE!</v>
      </c>
      <c r="T400" s="38" t="e">
        <f t="shared" si="234"/>
        <v>#VALUE!</v>
      </c>
      <c r="U400" s="38" t="e">
        <f t="shared" si="234"/>
        <v>#VALUE!</v>
      </c>
      <c r="V400" s="38" t="e">
        <f t="shared" si="234"/>
        <v>#VALUE!</v>
      </c>
      <c r="W400" s="38" t="e">
        <f t="shared" si="234"/>
        <v>#VALUE!</v>
      </c>
      <c r="X400" s="38" t="e">
        <f t="shared" si="234"/>
        <v>#VALUE!</v>
      </c>
      <c r="Y400" s="38" t="e">
        <f t="shared" si="234"/>
        <v>#VALUE!</v>
      </c>
      <c r="Z400" s="38" t="e">
        <f t="shared" si="234"/>
        <v>#VALUE!</v>
      </c>
      <c r="AA400" s="38" t="e">
        <f t="shared" si="234"/>
        <v>#VALUE!</v>
      </c>
      <c r="AB400" s="38" t="e">
        <f t="shared" si="234"/>
        <v>#VALUE!</v>
      </c>
      <c r="AC400" s="38" t="e">
        <f t="shared" si="234"/>
        <v>#VALUE!</v>
      </c>
      <c r="AD400" s="38" t="e">
        <f t="shared" si="234"/>
        <v>#VALUE!</v>
      </c>
      <c r="AE400" s="38" t="e">
        <f t="shared" si="234"/>
        <v>#VALUE!</v>
      </c>
      <c r="AF400" s="38" t="e">
        <f t="shared" si="234"/>
        <v>#VALUE!</v>
      </c>
      <c r="AG400" s="38" t="e">
        <f t="shared" si="234"/>
        <v>#VALUE!</v>
      </c>
      <c r="AH400" s="39" t="s">
        <v>24</v>
      </c>
      <c r="AI400" s="40">
        <f t="shared" si="232"/>
        <v>0</v>
      </c>
      <c r="AJ400" s="30"/>
    </row>
    <row r="401" spans="2:38" hidden="1" x14ac:dyDescent="0.4">
      <c r="B401" s="37" t="s">
        <v>28</v>
      </c>
      <c r="C401" s="41" t="e">
        <f>IF(AND(DAY(C390)&gt;=8,DAY(C390)&lt;=14,C391="土",OR(C396="休",C396="雨")),1,0)</f>
        <v>#VALUE!</v>
      </c>
      <c r="D401" s="41" t="e">
        <f>IF(AND(DAY(D390)&gt;=8,DAY(D390)&lt;=14,D391="土",OR(D396="休",D396="雨")),1,0)</f>
        <v>#VALUE!</v>
      </c>
      <c r="E401" s="41" t="e">
        <f t="shared" ref="E401:AG401" si="235">IF(AND(DAY(E390)&gt;=8,DAY(E390)&lt;=14,E391="土",OR(E396="休",E396="雨")),1,0)</f>
        <v>#VALUE!</v>
      </c>
      <c r="F401" s="41" t="e">
        <f t="shared" si="235"/>
        <v>#VALUE!</v>
      </c>
      <c r="G401" s="41" t="e">
        <f t="shared" si="235"/>
        <v>#VALUE!</v>
      </c>
      <c r="H401" s="41" t="e">
        <f t="shared" si="235"/>
        <v>#VALUE!</v>
      </c>
      <c r="I401" s="41" t="e">
        <f t="shared" si="235"/>
        <v>#VALUE!</v>
      </c>
      <c r="J401" s="41" t="e">
        <f t="shared" si="235"/>
        <v>#VALUE!</v>
      </c>
      <c r="K401" s="41" t="e">
        <f t="shared" si="235"/>
        <v>#VALUE!</v>
      </c>
      <c r="L401" s="41" t="e">
        <f t="shared" si="235"/>
        <v>#VALUE!</v>
      </c>
      <c r="M401" s="41" t="e">
        <f t="shared" si="235"/>
        <v>#VALUE!</v>
      </c>
      <c r="N401" s="41" t="e">
        <f t="shared" si="235"/>
        <v>#VALUE!</v>
      </c>
      <c r="O401" s="41" t="e">
        <f t="shared" si="235"/>
        <v>#VALUE!</v>
      </c>
      <c r="P401" s="41" t="e">
        <f t="shared" si="235"/>
        <v>#VALUE!</v>
      </c>
      <c r="Q401" s="41" t="e">
        <f t="shared" si="235"/>
        <v>#VALUE!</v>
      </c>
      <c r="R401" s="41" t="e">
        <f t="shared" si="235"/>
        <v>#VALUE!</v>
      </c>
      <c r="S401" s="41" t="e">
        <f t="shared" si="235"/>
        <v>#VALUE!</v>
      </c>
      <c r="T401" s="41" t="e">
        <f t="shared" si="235"/>
        <v>#VALUE!</v>
      </c>
      <c r="U401" s="41" t="e">
        <f t="shared" si="235"/>
        <v>#VALUE!</v>
      </c>
      <c r="V401" s="41" t="e">
        <f t="shared" si="235"/>
        <v>#VALUE!</v>
      </c>
      <c r="W401" s="41" t="e">
        <f t="shared" si="235"/>
        <v>#VALUE!</v>
      </c>
      <c r="X401" s="41" t="e">
        <f t="shared" si="235"/>
        <v>#VALUE!</v>
      </c>
      <c r="Y401" s="41" t="e">
        <f t="shared" si="235"/>
        <v>#VALUE!</v>
      </c>
      <c r="Z401" s="41" t="e">
        <f t="shared" si="235"/>
        <v>#VALUE!</v>
      </c>
      <c r="AA401" s="41" t="e">
        <f t="shared" si="235"/>
        <v>#VALUE!</v>
      </c>
      <c r="AB401" s="41" t="e">
        <f t="shared" si="235"/>
        <v>#VALUE!</v>
      </c>
      <c r="AC401" s="41" t="e">
        <f t="shared" si="235"/>
        <v>#VALUE!</v>
      </c>
      <c r="AD401" s="41" t="e">
        <f t="shared" si="235"/>
        <v>#VALUE!</v>
      </c>
      <c r="AE401" s="41" t="e">
        <f t="shared" si="235"/>
        <v>#VALUE!</v>
      </c>
      <c r="AF401" s="41" t="e">
        <f t="shared" si="235"/>
        <v>#VALUE!</v>
      </c>
      <c r="AG401" s="41" t="e">
        <f t="shared" si="235"/>
        <v>#VALUE!</v>
      </c>
      <c r="AH401" s="39" t="s">
        <v>26</v>
      </c>
      <c r="AI401" s="40">
        <f t="shared" si="232"/>
        <v>0</v>
      </c>
      <c r="AJ401" s="30"/>
    </row>
    <row r="402" spans="2:38" hidden="1" x14ac:dyDescent="0.4">
      <c r="B402" s="37" t="s">
        <v>29</v>
      </c>
      <c r="C402" s="38" t="e">
        <f>IF(AND(DAY(C390)&gt;=22,DAY(C390)&lt;=28,C391="日"),1,0)</f>
        <v>#VALUE!</v>
      </c>
      <c r="D402" s="38" t="e">
        <f t="shared" ref="D402:AG402" si="236">IF(AND(DAY(D390)&gt;=22,DAY(D390)&lt;=28,D391="日"),1,0)</f>
        <v>#VALUE!</v>
      </c>
      <c r="E402" s="38" t="e">
        <f t="shared" si="236"/>
        <v>#VALUE!</v>
      </c>
      <c r="F402" s="38" t="e">
        <f t="shared" si="236"/>
        <v>#VALUE!</v>
      </c>
      <c r="G402" s="38" t="e">
        <f t="shared" si="236"/>
        <v>#VALUE!</v>
      </c>
      <c r="H402" s="38" t="e">
        <f t="shared" si="236"/>
        <v>#VALUE!</v>
      </c>
      <c r="I402" s="38" t="e">
        <f t="shared" si="236"/>
        <v>#VALUE!</v>
      </c>
      <c r="J402" s="38" t="e">
        <f t="shared" si="236"/>
        <v>#VALUE!</v>
      </c>
      <c r="K402" s="38" t="e">
        <f t="shared" si="236"/>
        <v>#VALUE!</v>
      </c>
      <c r="L402" s="38" t="e">
        <f t="shared" si="236"/>
        <v>#VALUE!</v>
      </c>
      <c r="M402" s="38" t="e">
        <f t="shared" si="236"/>
        <v>#VALUE!</v>
      </c>
      <c r="N402" s="38" t="e">
        <f t="shared" si="236"/>
        <v>#VALUE!</v>
      </c>
      <c r="O402" s="38" t="e">
        <f t="shared" si="236"/>
        <v>#VALUE!</v>
      </c>
      <c r="P402" s="38" t="e">
        <f t="shared" si="236"/>
        <v>#VALUE!</v>
      </c>
      <c r="Q402" s="38" t="e">
        <f t="shared" si="236"/>
        <v>#VALUE!</v>
      </c>
      <c r="R402" s="38" t="e">
        <f t="shared" si="236"/>
        <v>#VALUE!</v>
      </c>
      <c r="S402" s="38" t="e">
        <f t="shared" si="236"/>
        <v>#VALUE!</v>
      </c>
      <c r="T402" s="38" t="e">
        <f t="shared" si="236"/>
        <v>#VALUE!</v>
      </c>
      <c r="U402" s="38" t="e">
        <f t="shared" si="236"/>
        <v>#VALUE!</v>
      </c>
      <c r="V402" s="38" t="e">
        <f t="shared" si="236"/>
        <v>#VALUE!</v>
      </c>
      <c r="W402" s="38" t="e">
        <f t="shared" si="236"/>
        <v>#VALUE!</v>
      </c>
      <c r="X402" s="38" t="e">
        <f t="shared" si="236"/>
        <v>#VALUE!</v>
      </c>
      <c r="Y402" s="38" t="e">
        <f t="shared" si="236"/>
        <v>#VALUE!</v>
      </c>
      <c r="Z402" s="38" t="e">
        <f t="shared" si="236"/>
        <v>#VALUE!</v>
      </c>
      <c r="AA402" s="38" t="e">
        <f t="shared" si="236"/>
        <v>#VALUE!</v>
      </c>
      <c r="AB402" s="38" t="e">
        <f t="shared" si="236"/>
        <v>#VALUE!</v>
      </c>
      <c r="AC402" s="38" t="e">
        <f t="shared" si="236"/>
        <v>#VALUE!</v>
      </c>
      <c r="AD402" s="38" t="e">
        <f t="shared" si="236"/>
        <v>#VALUE!</v>
      </c>
      <c r="AE402" s="38" t="e">
        <f t="shared" si="236"/>
        <v>#VALUE!</v>
      </c>
      <c r="AF402" s="38" t="e">
        <f t="shared" si="236"/>
        <v>#VALUE!</v>
      </c>
      <c r="AG402" s="38" t="e">
        <f t="shared" si="236"/>
        <v>#VALUE!</v>
      </c>
      <c r="AH402" s="39" t="s">
        <v>24</v>
      </c>
      <c r="AI402" s="40">
        <f t="shared" si="232"/>
        <v>0</v>
      </c>
      <c r="AJ402" s="30"/>
    </row>
    <row r="403" spans="2:38" hidden="1" x14ac:dyDescent="0.4">
      <c r="B403" s="37" t="s">
        <v>30</v>
      </c>
      <c r="C403" s="41" t="e">
        <f>IF(AND(DAY(C390)&gt;=22,DAY(C390)&lt;=28,C391="日",OR(C396="休",C396="雨")),1,0)</f>
        <v>#VALUE!</v>
      </c>
      <c r="D403" s="41" t="e">
        <f t="shared" ref="D403:AG403" si="237">IF(AND(DAY(D390)&gt;=22,DAY(D390)&lt;=28,D391="日",OR(D396="休",D396="雨")),1,0)</f>
        <v>#VALUE!</v>
      </c>
      <c r="E403" s="41" t="e">
        <f t="shared" si="237"/>
        <v>#VALUE!</v>
      </c>
      <c r="F403" s="41" t="e">
        <f t="shared" si="237"/>
        <v>#VALUE!</v>
      </c>
      <c r="G403" s="41" t="e">
        <f t="shared" si="237"/>
        <v>#VALUE!</v>
      </c>
      <c r="H403" s="41" t="e">
        <f t="shared" si="237"/>
        <v>#VALUE!</v>
      </c>
      <c r="I403" s="41" t="e">
        <f t="shared" si="237"/>
        <v>#VALUE!</v>
      </c>
      <c r="J403" s="41" t="e">
        <f t="shared" si="237"/>
        <v>#VALUE!</v>
      </c>
      <c r="K403" s="41" t="e">
        <f t="shared" si="237"/>
        <v>#VALUE!</v>
      </c>
      <c r="L403" s="41" t="e">
        <f t="shared" si="237"/>
        <v>#VALUE!</v>
      </c>
      <c r="M403" s="41" t="e">
        <f t="shared" si="237"/>
        <v>#VALUE!</v>
      </c>
      <c r="N403" s="41" t="e">
        <f t="shared" si="237"/>
        <v>#VALUE!</v>
      </c>
      <c r="O403" s="41" t="e">
        <f t="shared" si="237"/>
        <v>#VALUE!</v>
      </c>
      <c r="P403" s="41" t="e">
        <f t="shared" si="237"/>
        <v>#VALUE!</v>
      </c>
      <c r="Q403" s="41" t="e">
        <f t="shared" si="237"/>
        <v>#VALUE!</v>
      </c>
      <c r="R403" s="41" t="e">
        <f t="shared" si="237"/>
        <v>#VALUE!</v>
      </c>
      <c r="S403" s="41" t="e">
        <f t="shared" si="237"/>
        <v>#VALUE!</v>
      </c>
      <c r="T403" s="41" t="e">
        <f t="shared" si="237"/>
        <v>#VALUE!</v>
      </c>
      <c r="U403" s="41" t="e">
        <f t="shared" si="237"/>
        <v>#VALUE!</v>
      </c>
      <c r="V403" s="41" t="e">
        <f t="shared" si="237"/>
        <v>#VALUE!</v>
      </c>
      <c r="W403" s="41" t="e">
        <f t="shared" si="237"/>
        <v>#VALUE!</v>
      </c>
      <c r="X403" s="41" t="e">
        <f t="shared" si="237"/>
        <v>#VALUE!</v>
      </c>
      <c r="Y403" s="41" t="e">
        <f t="shared" si="237"/>
        <v>#VALUE!</v>
      </c>
      <c r="Z403" s="41" t="e">
        <f t="shared" si="237"/>
        <v>#VALUE!</v>
      </c>
      <c r="AA403" s="41" t="e">
        <f t="shared" si="237"/>
        <v>#VALUE!</v>
      </c>
      <c r="AB403" s="41" t="e">
        <f t="shared" si="237"/>
        <v>#VALUE!</v>
      </c>
      <c r="AC403" s="41" t="e">
        <f t="shared" si="237"/>
        <v>#VALUE!</v>
      </c>
      <c r="AD403" s="41" t="e">
        <f t="shared" si="237"/>
        <v>#VALUE!</v>
      </c>
      <c r="AE403" s="41" t="e">
        <f t="shared" si="237"/>
        <v>#VALUE!</v>
      </c>
      <c r="AF403" s="41" t="e">
        <f t="shared" si="237"/>
        <v>#VALUE!</v>
      </c>
      <c r="AG403" s="41" t="e">
        <f t="shared" si="237"/>
        <v>#VALUE!</v>
      </c>
      <c r="AH403" s="39" t="s">
        <v>26</v>
      </c>
      <c r="AI403" s="40">
        <f t="shared" si="232"/>
        <v>0</v>
      </c>
      <c r="AJ403" s="30"/>
    </row>
    <row r="404" spans="2:38" hidden="1" x14ac:dyDescent="0.4">
      <c r="B404" s="37" t="s">
        <v>31</v>
      </c>
      <c r="C404" s="38" t="e">
        <f>IF(AND(DAY(C390)&gt;=8,DAY(C390)&lt;=14,C391="日"),1,0)</f>
        <v>#VALUE!</v>
      </c>
      <c r="D404" s="38" t="e">
        <f t="shared" ref="D404:AG404" si="238">IF(AND(DAY(D390)&gt;=8,DAY(D390)&lt;=14,D391="日"),1,0)</f>
        <v>#VALUE!</v>
      </c>
      <c r="E404" s="38" t="e">
        <f t="shared" si="238"/>
        <v>#VALUE!</v>
      </c>
      <c r="F404" s="38" t="e">
        <f t="shared" si="238"/>
        <v>#VALUE!</v>
      </c>
      <c r="G404" s="38" t="e">
        <f t="shared" si="238"/>
        <v>#VALUE!</v>
      </c>
      <c r="H404" s="38" t="e">
        <f t="shared" si="238"/>
        <v>#VALUE!</v>
      </c>
      <c r="I404" s="38" t="e">
        <f t="shared" si="238"/>
        <v>#VALUE!</v>
      </c>
      <c r="J404" s="38" t="e">
        <f t="shared" si="238"/>
        <v>#VALUE!</v>
      </c>
      <c r="K404" s="38" t="e">
        <f t="shared" si="238"/>
        <v>#VALUE!</v>
      </c>
      <c r="L404" s="38" t="e">
        <f t="shared" si="238"/>
        <v>#VALUE!</v>
      </c>
      <c r="M404" s="38" t="e">
        <f t="shared" si="238"/>
        <v>#VALUE!</v>
      </c>
      <c r="N404" s="38" t="e">
        <f t="shared" si="238"/>
        <v>#VALUE!</v>
      </c>
      <c r="O404" s="38" t="e">
        <f t="shared" si="238"/>
        <v>#VALUE!</v>
      </c>
      <c r="P404" s="38" t="e">
        <f t="shared" si="238"/>
        <v>#VALUE!</v>
      </c>
      <c r="Q404" s="38" t="e">
        <f t="shared" si="238"/>
        <v>#VALUE!</v>
      </c>
      <c r="R404" s="38" t="e">
        <f t="shared" si="238"/>
        <v>#VALUE!</v>
      </c>
      <c r="S404" s="38" t="e">
        <f t="shared" si="238"/>
        <v>#VALUE!</v>
      </c>
      <c r="T404" s="38" t="e">
        <f t="shared" si="238"/>
        <v>#VALUE!</v>
      </c>
      <c r="U404" s="38" t="e">
        <f t="shared" si="238"/>
        <v>#VALUE!</v>
      </c>
      <c r="V404" s="38" t="e">
        <f t="shared" si="238"/>
        <v>#VALUE!</v>
      </c>
      <c r="W404" s="38" t="e">
        <f t="shared" si="238"/>
        <v>#VALUE!</v>
      </c>
      <c r="X404" s="38" t="e">
        <f t="shared" si="238"/>
        <v>#VALUE!</v>
      </c>
      <c r="Y404" s="38" t="e">
        <f t="shared" si="238"/>
        <v>#VALUE!</v>
      </c>
      <c r="Z404" s="38" t="e">
        <f t="shared" si="238"/>
        <v>#VALUE!</v>
      </c>
      <c r="AA404" s="38" t="e">
        <f t="shared" si="238"/>
        <v>#VALUE!</v>
      </c>
      <c r="AB404" s="38" t="e">
        <f t="shared" si="238"/>
        <v>#VALUE!</v>
      </c>
      <c r="AC404" s="38" t="e">
        <f t="shared" si="238"/>
        <v>#VALUE!</v>
      </c>
      <c r="AD404" s="38" t="e">
        <f t="shared" si="238"/>
        <v>#VALUE!</v>
      </c>
      <c r="AE404" s="38" t="e">
        <f t="shared" si="238"/>
        <v>#VALUE!</v>
      </c>
      <c r="AF404" s="38" t="e">
        <f t="shared" si="238"/>
        <v>#VALUE!</v>
      </c>
      <c r="AG404" s="38" t="e">
        <f t="shared" si="238"/>
        <v>#VALUE!</v>
      </c>
      <c r="AH404" s="39" t="s">
        <v>24</v>
      </c>
      <c r="AI404" s="40">
        <f t="shared" si="232"/>
        <v>0</v>
      </c>
      <c r="AJ404" s="30"/>
    </row>
    <row r="405" spans="2:38" hidden="1" x14ac:dyDescent="0.4">
      <c r="B405" s="37" t="s">
        <v>32</v>
      </c>
      <c r="C405" s="41" t="e">
        <f>IF(AND(DAY(C390)&gt;=8,DAY(C390)&lt;=14,C391="日",OR(C396="休",C396="雨")),1,0)</f>
        <v>#VALUE!</v>
      </c>
      <c r="D405" s="41" t="e">
        <f t="shared" ref="D405:AG405" si="239">IF(AND(DAY(D390)&gt;=8,DAY(D390)&lt;=14,D391="日",OR(D396="休",D396="雨")),1,0)</f>
        <v>#VALUE!</v>
      </c>
      <c r="E405" s="41" t="e">
        <f t="shared" si="239"/>
        <v>#VALUE!</v>
      </c>
      <c r="F405" s="41" t="e">
        <f t="shared" si="239"/>
        <v>#VALUE!</v>
      </c>
      <c r="G405" s="41" t="e">
        <f t="shared" si="239"/>
        <v>#VALUE!</v>
      </c>
      <c r="H405" s="41" t="e">
        <f t="shared" si="239"/>
        <v>#VALUE!</v>
      </c>
      <c r="I405" s="41" t="e">
        <f t="shared" si="239"/>
        <v>#VALUE!</v>
      </c>
      <c r="J405" s="41" t="e">
        <f t="shared" si="239"/>
        <v>#VALUE!</v>
      </c>
      <c r="K405" s="41" t="e">
        <f t="shared" si="239"/>
        <v>#VALUE!</v>
      </c>
      <c r="L405" s="41" t="e">
        <f t="shared" si="239"/>
        <v>#VALUE!</v>
      </c>
      <c r="M405" s="41" t="e">
        <f t="shared" si="239"/>
        <v>#VALUE!</v>
      </c>
      <c r="N405" s="41" t="e">
        <f t="shared" si="239"/>
        <v>#VALUE!</v>
      </c>
      <c r="O405" s="41" t="e">
        <f t="shared" si="239"/>
        <v>#VALUE!</v>
      </c>
      <c r="P405" s="41" t="e">
        <f t="shared" si="239"/>
        <v>#VALUE!</v>
      </c>
      <c r="Q405" s="41" t="e">
        <f t="shared" si="239"/>
        <v>#VALUE!</v>
      </c>
      <c r="R405" s="41" t="e">
        <f t="shared" si="239"/>
        <v>#VALUE!</v>
      </c>
      <c r="S405" s="41" t="e">
        <f t="shared" si="239"/>
        <v>#VALUE!</v>
      </c>
      <c r="T405" s="41" t="e">
        <f t="shared" si="239"/>
        <v>#VALUE!</v>
      </c>
      <c r="U405" s="41" t="e">
        <f t="shared" si="239"/>
        <v>#VALUE!</v>
      </c>
      <c r="V405" s="41" t="e">
        <f t="shared" si="239"/>
        <v>#VALUE!</v>
      </c>
      <c r="W405" s="41" t="e">
        <f t="shared" si="239"/>
        <v>#VALUE!</v>
      </c>
      <c r="X405" s="41" t="e">
        <f t="shared" si="239"/>
        <v>#VALUE!</v>
      </c>
      <c r="Y405" s="41" t="e">
        <f t="shared" si="239"/>
        <v>#VALUE!</v>
      </c>
      <c r="Z405" s="41" t="e">
        <f t="shared" si="239"/>
        <v>#VALUE!</v>
      </c>
      <c r="AA405" s="41" t="e">
        <f t="shared" si="239"/>
        <v>#VALUE!</v>
      </c>
      <c r="AB405" s="41" t="e">
        <f t="shared" si="239"/>
        <v>#VALUE!</v>
      </c>
      <c r="AC405" s="41" t="e">
        <f t="shared" si="239"/>
        <v>#VALUE!</v>
      </c>
      <c r="AD405" s="41" t="e">
        <f t="shared" si="239"/>
        <v>#VALUE!</v>
      </c>
      <c r="AE405" s="41" t="e">
        <f t="shared" si="239"/>
        <v>#VALUE!</v>
      </c>
      <c r="AF405" s="41" t="e">
        <f t="shared" si="239"/>
        <v>#VALUE!</v>
      </c>
      <c r="AG405" s="41" t="e">
        <f t="shared" si="239"/>
        <v>#VALUE!</v>
      </c>
      <c r="AH405" s="39" t="s">
        <v>26</v>
      </c>
      <c r="AI405" s="40">
        <f t="shared" si="232"/>
        <v>0</v>
      </c>
      <c r="AJ405" s="30"/>
    </row>
    <row r="406" spans="2:38" ht="18" customHeight="1" x14ac:dyDescent="0.4"/>
    <row r="407" spans="2:38" hidden="1" x14ac:dyDescent="0.4">
      <c r="C407" s="2" t="e">
        <f>YEAR(C410)</f>
        <v>#VALUE!</v>
      </c>
      <c r="D407" s="2" t="e">
        <f>MONTH(C410)</f>
        <v>#VALUE!</v>
      </c>
    </row>
    <row r="408" spans="2:38" x14ac:dyDescent="0.4">
      <c r="B408" s="5" t="s">
        <v>13</v>
      </c>
      <c r="C408" s="145" t="e">
        <f>C410</f>
        <v>#VALUE!</v>
      </c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  <c r="Z408" s="109"/>
      <c r="AA408" s="109"/>
      <c r="AB408" s="109"/>
      <c r="AC408" s="109"/>
      <c r="AD408" s="109"/>
      <c r="AE408" s="109"/>
      <c r="AF408" s="109"/>
      <c r="AG408" s="109"/>
      <c r="AH408" s="109"/>
      <c r="AI408" s="110"/>
    </row>
    <row r="409" spans="2:38" hidden="1" x14ac:dyDescent="0.4">
      <c r="B409" s="43"/>
      <c r="C409" s="25" t="e">
        <f>DATE($C407,$D407,1)</f>
        <v>#VALUE!</v>
      </c>
      <c r="D409" s="25" t="e">
        <f t="shared" ref="D409:AG409" si="240">C409+1</f>
        <v>#VALUE!</v>
      </c>
      <c r="E409" s="25" t="e">
        <f t="shared" si="240"/>
        <v>#VALUE!</v>
      </c>
      <c r="F409" s="25" t="e">
        <f t="shared" si="240"/>
        <v>#VALUE!</v>
      </c>
      <c r="G409" s="25" t="e">
        <f t="shared" si="240"/>
        <v>#VALUE!</v>
      </c>
      <c r="H409" s="25" t="e">
        <f t="shared" si="240"/>
        <v>#VALUE!</v>
      </c>
      <c r="I409" s="25" t="e">
        <f t="shared" si="240"/>
        <v>#VALUE!</v>
      </c>
      <c r="J409" s="25" t="e">
        <f t="shared" si="240"/>
        <v>#VALUE!</v>
      </c>
      <c r="K409" s="25" t="e">
        <f t="shared" si="240"/>
        <v>#VALUE!</v>
      </c>
      <c r="L409" s="25" t="e">
        <f t="shared" si="240"/>
        <v>#VALUE!</v>
      </c>
      <c r="M409" s="25" t="e">
        <f t="shared" si="240"/>
        <v>#VALUE!</v>
      </c>
      <c r="N409" s="25" t="e">
        <f t="shared" si="240"/>
        <v>#VALUE!</v>
      </c>
      <c r="O409" s="25" t="e">
        <f t="shared" si="240"/>
        <v>#VALUE!</v>
      </c>
      <c r="P409" s="25" t="e">
        <f t="shared" si="240"/>
        <v>#VALUE!</v>
      </c>
      <c r="Q409" s="25" t="e">
        <f t="shared" si="240"/>
        <v>#VALUE!</v>
      </c>
      <c r="R409" s="25" t="e">
        <f t="shared" si="240"/>
        <v>#VALUE!</v>
      </c>
      <c r="S409" s="25" t="e">
        <f t="shared" si="240"/>
        <v>#VALUE!</v>
      </c>
      <c r="T409" s="25" t="e">
        <f t="shared" si="240"/>
        <v>#VALUE!</v>
      </c>
      <c r="U409" s="25" t="e">
        <f t="shared" si="240"/>
        <v>#VALUE!</v>
      </c>
      <c r="V409" s="25" t="e">
        <f t="shared" si="240"/>
        <v>#VALUE!</v>
      </c>
      <c r="W409" s="25" t="e">
        <f t="shared" si="240"/>
        <v>#VALUE!</v>
      </c>
      <c r="X409" s="25" t="e">
        <f t="shared" si="240"/>
        <v>#VALUE!</v>
      </c>
      <c r="Y409" s="25" t="e">
        <f t="shared" si="240"/>
        <v>#VALUE!</v>
      </c>
      <c r="Z409" s="25" t="e">
        <f t="shared" si="240"/>
        <v>#VALUE!</v>
      </c>
      <c r="AA409" s="25" t="e">
        <f t="shared" si="240"/>
        <v>#VALUE!</v>
      </c>
      <c r="AB409" s="25" t="e">
        <f t="shared" si="240"/>
        <v>#VALUE!</v>
      </c>
      <c r="AC409" s="25" t="e">
        <f t="shared" si="240"/>
        <v>#VALUE!</v>
      </c>
      <c r="AD409" s="25" t="e">
        <f t="shared" si="240"/>
        <v>#VALUE!</v>
      </c>
      <c r="AE409" s="25" t="e">
        <f t="shared" si="240"/>
        <v>#VALUE!</v>
      </c>
      <c r="AF409" s="25" t="e">
        <f t="shared" si="240"/>
        <v>#VALUE!</v>
      </c>
      <c r="AG409" s="25" t="e">
        <f t="shared" si="240"/>
        <v>#VALUE!</v>
      </c>
      <c r="AH409" s="44"/>
      <c r="AI409" s="45"/>
    </row>
    <row r="410" spans="2:38" x14ac:dyDescent="0.4">
      <c r="B410" s="46" t="s">
        <v>14</v>
      </c>
      <c r="C410" s="47" t="e">
        <f>IF(EDATE(C389,1)&gt;$G$5,"",EDATE(C389,1))</f>
        <v>#VALUE!</v>
      </c>
      <c r="D410" s="25" t="e">
        <f t="shared" ref="D410:AG410" si="241">IF(D409&gt;$G$5,"",IF(C410=EOMONTH(DATE($C407,$D407,1),0),"",IF(C410="","",C410+1)))</f>
        <v>#VALUE!</v>
      </c>
      <c r="E410" s="25" t="e">
        <f t="shared" si="241"/>
        <v>#VALUE!</v>
      </c>
      <c r="F410" s="25" t="e">
        <f t="shared" si="241"/>
        <v>#VALUE!</v>
      </c>
      <c r="G410" s="25" t="e">
        <f t="shared" si="241"/>
        <v>#VALUE!</v>
      </c>
      <c r="H410" s="25" t="e">
        <f t="shared" si="241"/>
        <v>#VALUE!</v>
      </c>
      <c r="I410" s="25" t="e">
        <f t="shared" si="241"/>
        <v>#VALUE!</v>
      </c>
      <c r="J410" s="25" t="e">
        <f t="shared" si="241"/>
        <v>#VALUE!</v>
      </c>
      <c r="K410" s="25" t="e">
        <f t="shared" si="241"/>
        <v>#VALUE!</v>
      </c>
      <c r="L410" s="25" t="e">
        <f t="shared" si="241"/>
        <v>#VALUE!</v>
      </c>
      <c r="M410" s="25" t="e">
        <f t="shared" si="241"/>
        <v>#VALUE!</v>
      </c>
      <c r="N410" s="25" t="e">
        <f t="shared" si="241"/>
        <v>#VALUE!</v>
      </c>
      <c r="O410" s="25" t="e">
        <f t="shared" si="241"/>
        <v>#VALUE!</v>
      </c>
      <c r="P410" s="25" t="e">
        <f t="shared" si="241"/>
        <v>#VALUE!</v>
      </c>
      <c r="Q410" s="25" t="e">
        <f t="shared" si="241"/>
        <v>#VALUE!</v>
      </c>
      <c r="R410" s="25" t="e">
        <f t="shared" si="241"/>
        <v>#VALUE!</v>
      </c>
      <c r="S410" s="25" t="e">
        <f t="shared" si="241"/>
        <v>#VALUE!</v>
      </c>
      <c r="T410" s="25" t="e">
        <f t="shared" si="241"/>
        <v>#VALUE!</v>
      </c>
      <c r="U410" s="25" t="e">
        <f t="shared" si="241"/>
        <v>#VALUE!</v>
      </c>
      <c r="V410" s="25" t="e">
        <f t="shared" si="241"/>
        <v>#VALUE!</v>
      </c>
      <c r="W410" s="25" t="e">
        <f t="shared" si="241"/>
        <v>#VALUE!</v>
      </c>
      <c r="X410" s="25" t="e">
        <f t="shared" si="241"/>
        <v>#VALUE!</v>
      </c>
      <c r="Y410" s="25" t="e">
        <f t="shared" si="241"/>
        <v>#VALUE!</v>
      </c>
      <c r="Z410" s="25" t="e">
        <f t="shared" si="241"/>
        <v>#VALUE!</v>
      </c>
      <c r="AA410" s="25" t="e">
        <f t="shared" si="241"/>
        <v>#VALUE!</v>
      </c>
      <c r="AB410" s="25" t="e">
        <f t="shared" si="241"/>
        <v>#VALUE!</v>
      </c>
      <c r="AC410" s="25" t="e">
        <f t="shared" si="241"/>
        <v>#VALUE!</v>
      </c>
      <c r="AD410" s="25" t="e">
        <f t="shared" si="241"/>
        <v>#VALUE!</v>
      </c>
      <c r="AE410" s="25" t="e">
        <f t="shared" si="241"/>
        <v>#VALUE!</v>
      </c>
      <c r="AF410" s="25" t="e">
        <f t="shared" si="241"/>
        <v>#VALUE!</v>
      </c>
      <c r="AG410" s="25" t="e">
        <f t="shared" si="241"/>
        <v>#VALUE!</v>
      </c>
      <c r="AH410" s="26" t="s">
        <v>15</v>
      </c>
      <c r="AI410" s="27">
        <f>+COUNTIFS(C411:AG411,"土",C412:AG412,"")+COUNTIFS(C411:AG411,"日",C412:AG412,"")</f>
        <v>0</v>
      </c>
    </row>
    <row r="411" spans="2:38" x14ac:dyDescent="0.4">
      <c r="B411" s="19" t="s">
        <v>16</v>
      </c>
      <c r="C411" s="7" t="str">
        <f>IFERROR(TEXT(WEEKDAY(+C410),"aaa"),"")</f>
        <v/>
      </c>
      <c r="D411" s="7" t="str">
        <f t="shared" ref="D411:AG411" si="242">IFERROR(TEXT(WEEKDAY(+D410),"aaa"),"")</f>
        <v/>
      </c>
      <c r="E411" s="7" t="str">
        <f t="shared" si="242"/>
        <v/>
      </c>
      <c r="F411" s="7" t="str">
        <f t="shared" si="242"/>
        <v/>
      </c>
      <c r="G411" s="7" t="str">
        <f t="shared" si="242"/>
        <v/>
      </c>
      <c r="H411" s="7" t="str">
        <f t="shared" si="242"/>
        <v/>
      </c>
      <c r="I411" s="7" t="str">
        <f t="shared" si="242"/>
        <v/>
      </c>
      <c r="J411" s="7" t="str">
        <f t="shared" si="242"/>
        <v/>
      </c>
      <c r="K411" s="7" t="str">
        <f t="shared" si="242"/>
        <v/>
      </c>
      <c r="L411" s="7" t="str">
        <f t="shared" si="242"/>
        <v/>
      </c>
      <c r="M411" s="7" t="str">
        <f t="shared" si="242"/>
        <v/>
      </c>
      <c r="N411" s="7" t="str">
        <f t="shared" si="242"/>
        <v/>
      </c>
      <c r="O411" s="7" t="str">
        <f t="shared" si="242"/>
        <v/>
      </c>
      <c r="P411" s="7" t="str">
        <f t="shared" si="242"/>
        <v/>
      </c>
      <c r="Q411" s="7" t="str">
        <f t="shared" si="242"/>
        <v/>
      </c>
      <c r="R411" s="7" t="str">
        <f t="shared" si="242"/>
        <v/>
      </c>
      <c r="S411" s="7" t="str">
        <f t="shared" si="242"/>
        <v/>
      </c>
      <c r="T411" s="7" t="str">
        <f t="shared" si="242"/>
        <v/>
      </c>
      <c r="U411" s="7" t="str">
        <f t="shared" si="242"/>
        <v/>
      </c>
      <c r="V411" s="7" t="str">
        <f t="shared" si="242"/>
        <v/>
      </c>
      <c r="W411" s="7" t="str">
        <f t="shared" si="242"/>
        <v/>
      </c>
      <c r="X411" s="7" t="str">
        <f t="shared" si="242"/>
        <v/>
      </c>
      <c r="Y411" s="7" t="str">
        <f t="shared" si="242"/>
        <v/>
      </c>
      <c r="Z411" s="7" t="str">
        <f t="shared" si="242"/>
        <v/>
      </c>
      <c r="AA411" s="7" t="str">
        <f t="shared" si="242"/>
        <v/>
      </c>
      <c r="AB411" s="7" t="str">
        <f t="shared" si="242"/>
        <v/>
      </c>
      <c r="AC411" s="7" t="str">
        <f t="shared" si="242"/>
        <v/>
      </c>
      <c r="AD411" s="7" t="str">
        <f t="shared" si="242"/>
        <v/>
      </c>
      <c r="AE411" s="7" t="str">
        <f t="shared" si="242"/>
        <v/>
      </c>
      <c r="AF411" s="7" t="str">
        <f t="shared" si="242"/>
        <v/>
      </c>
      <c r="AG411" s="7" t="str">
        <f t="shared" si="242"/>
        <v/>
      </c>
      <c r="AH411" s="26" t="s">
        <v>17</v>
      </c>
      <c r="AI411" s="27">
        <f>+COUNTIF(C412:AG412,"夏休")+COUNTIF(C412:AG412,"冬休")+COUNTIF(C412:AG412,"中止")</f>
        <v>0</v>
      </c>
    </row>
    <row r="412" spans="2:38" ht="13.5" customHeight="1" x14ac:dyDescent="0.4">
      <c r="B412" s="111" t="s">
        <v>18</v>
      </c>
      <c r="C412" s="113"/>
      <c r="D412" s="108"/>
      <c r="E412" s="108"/>
      <c r="F412" s="108"/>
      <c r="G412" s="108"/>
      <c r="H412" s="108"/>
      <c r="I412" s="108"/>
      <c r="J412" s="108"/>
      <c r="K412" s="108"/>
      <c r="L412" s="108"/>
      <c r="M412" s="108"/>
      <c r="N412" s="108"/>
      <c r="O412" s="108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08"/>
      <c r="AD412" s="108"/>
      <c r="AE412" s="108"/>
      <c r="AF412" s="108"/>
      <c r="AG412" s="136"/>
      <c r="AH412" s="28" t="s">
        <v>0</v>
      </c>
      <c r="AI412" s="29">
        <f>COUNT(C410:AG410)-AI411</f>
        <v>0</v>
      </c>
    </row>
    <row r="413" spans="2:38" ht="13.5" customHeight="1" x14ac:dyDescent="0.4">
      <c r="B413" s="112"/>
      <c r="C413" s="113"/>
      <c r="D413" s="108"/>
      <c r="E413" s="108"/>
      <c r="F413" s="108"/>
      <c r="G413" s="108"/>
      <c r="H413" s="108"/>
      <c r="I413" s="108"/>
      <c r="J413" s="108"/>
      <c r="K413" s="108"/>
      <c r="L413" s="108"/>
      <c r="M413" s="108"/>
      <c r="N413" s="108"/>
      <c r="O413" s="108"/>
      <c r="P413" s="108"/>
      <c r="Q413" s="108"/>
      <c r="R413" s="108"/>
      <c r="S413" s="108"/>
      <c r="T413" s="108"/>
      <c r="U413" s="108"/>
      <c r="V413" s="108"/>
      <c r="W413" s="108"/>
      <c r="X413" s="108"/>
      <c r="Y413" s="108"/>
      <c r="Z413" s="108"/>
      <c r="AA413" s="108"/>
      <c r="AB413" s="108"/>
      <c r="AC413" s="108"/>
      <c r="AD413" s="108"/>
      <c r="AE413" s="108"/>
      <c r="AF413" s="108"/>
      <c r="AG413" s="136"/>
      <c r="AH413" s="28" t="s">
        <v>19</v>
      </c>
      <c r="AI413" s="29">
        <f>+COUNTIF(C414:AG415,"休")</f>
        <v>0</v>
      </c>
      <c r="AJ413" s="30" t="e">
        <f>IF(AI414&gt;0.285,"",IF(AI413&lt;AI410,"←計画日数が足りません",""))</f>
        <v>#DIV/0!</v>
      </c>
    </row>
    <row r="414" spans="2:38" ht="13.5" customHeight="1" x14ac:dyDescent="0.4">
      <c r="B414" s="137" t="s">
        <v>5</v>
      </c>
      <c r="C414" s="138"/>
      <c r="D414" s="135"/>
      <c r="E414" s="135"/>
      <c r="F414" s="135"/>
      <c r="G414" s="135"/>
      <c r="H414" s="135"/>
      <c r="I414" s="135"/>
      <c r="J414" s="135"/>
      <c r="K414" s="135"/>
      <c r="L414" s="135"/>
      <c r="M414" s="135"/>
      <c r="N414" s="135"/>
      <c r="O414" s="135"/>
      <c r="P414" s="135"/>
      <c r="Q414" s="135"/>
      <c r="R414" s="135"/>
      <c r="S414" s="135"/>
      <c r="T414" s="135"/>
      <c r="U414" s="135"/>
      <c r="V414" s="135"/>
      <c r="W414" s="135"/>
      <c r="X414" s="135"/>
      <c r="Y414" s="135"/>
      <c r="Z414" s="135"/>
      <c r="AA414" s="135"/>
      <c r="AB414" s="135"/>
      <c r="AC414" s="135"/>
      <c r="AD414" s="135"/>
      <c r="AE414" s="135"/>
      <c r="AF414" s="135"/>
      <c r="AG414" s="153"/>
      <c r="AH414" s="28" t="s">
        <v>20</v>
      </c>
      <c r="AI414" s="31" t="e">
        <f>+AI413/AI412</f>
        <v>#DIV/0!</v>
      </c>
    </row>
    <row r="415" spans="2:38" x14ac:dyDescent="0.4">
      <c r="B415" s="137"/>
      <c r="C415" s="138"/>
      <c r="D415" s="135"/>
      <c r="E415" s="135"/>
      <c r="F415" s="135"/>
      <c r="G415" s="135"/>
      <c r="H415" s="135"/>
      <c r="I415" s="135"/>
      <c r="J415" s="135"/>
      <c r="K415" s="135"/>
      <c r="L415" s="135"/>
      <c r="M415" s="135"/>
      <c r="N415" s="135"/>
      <c r="O415" s="135"/>
      <c r="P415" s="135"/>
      <c r="Q415" s="135"/>
      <c r="R415" s="135"/>
      <c r="S415" s="135"/>
      <c r="T415" s="135"/>
      <c r="U415" s="135"/>
      <c r="V415" s="135"/>
      <c r="W415" s="135"/>
      <c r="X415" s="135"/>
      <c r="Y415" s="135"/>
      <c r="Z415" s="135"/>
      <c r="AA415" s="135"/>
      <c r="AB415" s="135"/>
      <c r="AC415" s="135"/>
      <c r="AD415" s="135"/>
      <c r="AE415" s="135"/>
      <c r="AF415" s="135"/>
      <c r="AG415" s="153"/>
      <c r="AH415" s="28" t="s">
        <v>1</v>
      </c>
      <c r="AI415" s="29">
        <f>+COUNTA(C416:AG417)</f>
        <v>0</v>
      </c>
    </row>
    <row r="416" spans="2:38" x14ac:dyDescent="0.4">
      <c r="B416" s="141" t="s">
        <v>8</v>
      </c>
      <c r="C416" s="143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39"/>
      <c r="T416" s="139"/>
      <c r="U416" s="139"/>
      <c r="V416" s="139"/>
      <c r="W416" s="139"/>
      <c r="X416" s="139"/>
      <c r="Y416" s="139"/>
      <c r="Z416" s="139"/>
      <c r="AA416" s="139"/>
      <c r="AB416" s="139"/>
      <c r="AC416" s="139"/>
      <c r="AD416" s="139"/>
      <c r="AE416" s="139"/>
      <c r="AF416" s="139"/>
      <c r="AG416" s="156"/>
      <c r="AH416" s="32" t="s">
        <v>21</v>
      </c>
      <c r="AI416" s="33" t="e">
        <f>+AI415/AI412</f>
        <v>#DIV/0!</v>
      </c>
      <c r="AL416" s="2">
        <f>+COUNTIF(C414:AG415,"休")</f>
        <v>0</v>
      </c>
    </row>
    <row r="417" spans="2:38" x14ac:dyDescent="0.4">
      <c r="B417" s="142"/>
      <c r="C417" s="144"/>
      <c r="D417" s="140"/>
      <c r="E417" s="140"/>
      <c r="F417" s="140"/>
      <c r="G417" s="140"/>
      <c r="H417" s="140"/>
      <c r="I417" s="140"/>
      <c r="J417" s="140"/>
      <c r="K417" s="140"/>
      <c r="L417" s="140"/>
      <c r="M417" s="140"/>
      <c r="N417" s="140"/>
      <c r="O417" s="140"/>
      <c r="P417" s="140"/>
      <c r="Q417" s="140"/>
      <c r="R417" s="140"/>
      <c r="S417" s="140"/>
      <c r="T417" s="140"/>
      <c r="U417" s="140"/>
      <c r="V417" s="140"/>
      <c r="W417" s="140"/>
      <c r="X417" s="140"/>
      <c r="Y417" s="140"/>
      <c r="Z417" s="140"/>
      <c r="AA417" s="140"/>
      <c r="AB417" s="140"/>
      <c r="AC417" s="140"/>
      <c r="AD417" s="140"/>
      <c r="AE417" s="140"/>
      <c r="AF417" s="140"/>
      <c r="AG417" s="157"/>
      <c r="AH417" s="34" t="s">
        <v>22</v>
      </c>
      <c r="AI417" s="35" t="str">
        <f>IF(7&gt;AI412,"対象外",IF(OR(AI415&gt;=AI410,AI416&gt;=0.285),"OK","NG"))</f>
        <v>対象外</v>
      </c>
      <c r="AJ417" s="30" t="str">
        <f>IF(AI417="対象外","←７日間に満たない期間は達成判定の対象外",IF(AI417="NG","←月単位未達成","←月単位達成"))</f>
        <v>←７日間に満たない期間は達成判定の対象外</v>
      </c>
      <c r="AL417" s="36" t="str">
        <f>IF(7&gt;AI412,"対象外",IF(AL416&gt;=AI410,"OK","NG"))</f>
        <v>対象外</v>
      </c>
    </row>
    <row r="418" spans="2:38" hidden="1" x14ac:dyDescent="0.4">
      <c r="B418" s="37" t="s">
        <v>23</v>
      </c>
      <c r="C418" s="38" t="e">
        <f t="shared" ref="C418:AG418" si="243">IF(AND(DAY(C410)&gt;=22,DAY(C410)&lt;=28,C411="土"),1,0)</f>
        <v>#VALUE!</v>
      </c>
      <c r="D418" s="38" t="e">
        <f t="shared" si="243"/>
        <v>#VALUE!</v>
      </c>
      <c r="E418" s="38" t="e">
        <f t="shared" si="243"/>
        <v>#VALUE!</v>
      </c>
      <c r="F418" s="38" t="e">
        <f t="shared" si="243"/>
        <v>#VALUE!</v>
      </c>
      <c r="G418" s="38" t="e">
        <f t="shared" si="243"/>
        <v>#VALUE!</v>
      </c>
      <c r="H418" s="38" t="e">
        <f t="shared" si="243"/>
        <v>#VALUE!</v>
      </c>
      <c r="I418" s="38" t="e">
        <f t="shared" si="243"/>
        <v>#VALUE!</v>
      </c>
      <c r="J418" s="38" t="e">
        <f t="shared" si="243"/>
        <v>#VALUE!</v>
      </c>
      <c r="K418" s="38" t="e">
        <f t="shared" si="243"/>
        <v>#VALUE!</v>
      </c>
      <c r="L418" s="38" t="e">
        <f t="shared" si="243"/>
        <v>#VALUE!</v>
      </c>
      <c r="M418" s="38" t="e">
        <f t="shared" si="243"/>
        <v>#VALUE!</v>
      </c>
      <c r="N418" s="38" t="e">
        <f t="shared" si="243"/>
        <v>#VALUE!</v>
      </c>
      <c r="O418" s="38" t="e">
        <f t="shared" si="243"/>
        <v>#VALUE!</v>
      </c>
      <c r="P418" s="38" t="e">
        <f t="shared" si="243"/>
        <v>#VALUE!</v>
      </c>
      <c r="Q418" s="38" t="e">
        <f t="shared" si="243"/>
        <v>#VALUE!</v>
      </c>
      <c r="R418" s="38" t="e">
        <f t="shared" si="243"/>
        <v>#VALUE!</v>
      </c>
      <c r="S418" s="38" t="e">
        <f t="shared" si="243"/>
        <v>#VALUE!</v>
      </c>
      <c r="T418" s="38" t="e">
        <f t="shared" si="243"/>
        <v>#VALUE!</v>
      </c>
      <c r="U418" s="38" t="e">
        <f t="shared" si="243"/>
        <v>#VALUE!</v>
      </c>
      <c r="V418" s="38" t="e">
        <f t="shared" si="243"/>
        <v>#VALUE!</v>
      </c>
      <c r="W418" s="38" t="e">
        <f t="shared" si="243"/>
        <v>#VALUE!</v>
      </c>
      <c r="X418" s="38" t="e">
        <f t="shared" si="243"/>
        <v>#VALUE!</v>
      </c>
      <c r="Y418" s="38" t="e">
        <f t="shared" si="243"/>
        <v>#VALUE!</v>
      </c>
      <c r="Z418" s="38" t="e">
        <f t="shared" si="243"/>
        <v>#VALUE!</v>
      </c>
      <c r="AA418" s="38" t="e">
        <f t="shared" si="243"/>
        <v>#VALUE!</v>
      </c>
      <c r="AB418" s="38" t="e">
        <f t="shared" si="243"/>
        <v>#VALUE!</v>
      </c>
      <c r="AC418" s="38" t="e">
        <f t="shared" si="243"/>
        <v>#VALUE!</v>
      </c>
      <c r="AD418" s="38" t="e">
        <f t="shared" si="243"/>
        <v>#VALUE!</v>
      </c>
      <c r="AE418" s="38" t="e">
        <f t="shared" si="243"/>
        <v>#VALUE!</v>
      </c>
      <c r="AF418" s="38" t="e">
        <f t="shared" si="243"/>
        <v>#VALUE!</v>
      </c>
      <c r="AG418" s="38" t="e">
        <f t="shared" si="243"/>
        <v>#VALUE!</v>
      </c>
      <c r="AH418" s="39" t="s">
        <v>24</v>
      </c>
      <c r="AI418" s="40">
        <f t="shared" ref="AI418:AI425" si="244">_xlfn.AGGREGATE(9,6,C418:AG418)</f>
        <v>0</v>
      </c>
      <c r="AJ418" s="30"/>
    </row>
    <row r="419" spans="2:38" hidden="1" x14ac:dyDescent="0.4">
      <c r="B419" s="37" t="s">
        <v>25</v>
      </c>
      <c r="C419" s="41" t="e">
        <f t="shared" ref="C419:AG419" si="245">IF(AND(DAY(C410)&gt;=22,DAY(C410)&lt;=28,C411="土",OR(C416="休",C416="雨")),1,0)</f>
        <v>#VALUE!</v>
      </c>
      <c r="D419" s="41" t="e">
        <f t="shared" si="245"/>
        <v>#VALUE!</v>
      </c>
      <c r="E419" s="41" t="e">
        <f t="shared" si="245"/>
        <v>#VALUE!</v>
      </c>
      <c r="F419" s="41" t="e">
        <f t="shared" si="245"/>
        <v>#VALUE!</v>
      </c>
      <c r="G419" s="41" t="e">
        <f t="shared" si="245"/>
        <v>#VALUE!</v>
      </c>
      <c r="H419" s="41" t="e">
        <f t="shared" si="245"/>
        <v>#VALUE!</v>
      </c>
      <c r="I419" s="41" t="e">
        <f t="shared" si="245"/>
        <v>#VALUE!</v>
      </c>
      <c r="J419" s="41" t="e">
        <f t="shared" si="245"/>
        <v>#VALUE!</v>
      </c>
      <c r="K419" s="41" t="e">
        <f t="shared" si="245"/>
        <v>#VALUE!</v>
      </c>
      <c r="L419" s="41" t="e">
        <f t="shared" si="245"/>
        <v>#VALUE!</v>
      </c>
      <c r="M419" s="41" t="e">
        <f t="shared" si="245"/>
        <v>#VALUE!</v>
      </c>
      <c r="N419" s="41" t="e">
        <f t="shared" si="245"/>
        <v>#VALUE!</v>
      </c>
      <c r="O419" s="41" t="e">
        <f t="shared" si="245"/>
        <v>#VALUE!</v>
      </c>
      <c r="P419" s="41" t="e">
        <f t="shared" si="245"/>
        <v>#VALUE!</v>
      </c>
      <c r="Q419" s="41" t="e">
        <f t="shared" si="245"/>
        <v>#VALUE!</v>
      </c>
      <c r="R419" s="41" t="e">
        <f t="shared" si="245"/>
        <v>#VALUE!</v>
      </c>
      <c r="S419" s="41" t="e">
        <f t="shared" si="245"/>
        <v>#VALUE!</v>
      </c>
      <c r="T419" s="41" t="e">
        <f t="shared" si="245"/>
        <v>#VALUE!</v>
      </c>
      <c r="U419" s="41" t="e">
        <f t="shared" si="245"/>
        <v>#VALUE!</v>
      </c>
      <c r="V419" s="41" t="e">
        <f t="shared" si="245"/>
        <v>#VALUE!</v>
      </c>
      <c r="W419" s="41" t="e">
        <f t="shared" si="245"/>
        <v>#VALUE!</v>
      </c>
      <c r="X419" s="41" t="e">
        <f t="shared" si="245"/>
        <v>#VALUE!</v>
      </c>
      <c r="Y419" s="41" t="e">
        <f t="shared" si="245"/>
        <v>#VALUE!</v>
      </c>
      <c r="Z419" s="41" t="e">
        <f t="shared" si="245"/>
        <v>#VALUE!</v>
      </c>
      <c r="AA419" s="41" t="e">
        <f t="shared" si="245"/>
        <v>#VALUE!</v>
      </c>
      <c r="AB419" s="41" t="e">
        <f t="shared" si="245"/>
        <v>#VALUE!</v>
      </c>
      <c r="AC419" s="41" t="e">
        <f t="shared" si="245"/>
        <v>#VALUE!</v>
      </c>
      <c r="AD419" s="41" t="e">
        <f t="shared" si="245"/>
        <v>#VALUE!</v>
      </c>
      <c r="AE419" s="41" t="e">
        <f t="shared" si="245"/>
        <v>#VALUE!</v>
      </c>
      <c r="AF419" s="41" t="e">
        <f t="shared" si="245"/>
        <v>#VALUE!</v>
      </c>
      <c r="AG419" s="41" t="e">
        <f t="shared" si="245"/>
        <v>#VALUE!</v>
      </c>
      <c r="AH419" s="39" t="s">
        <v>26</v>
      </c>
      <c r="AI419" s="40">
        <f t="shared" si="244"/>
        <v>0</v>
      </c>
      <c r="AJ419" s="30"/>
    </row>
    <row r="420" spans="2:38" hidden="1" x14ac:dyDescent="0.4">
      <c r="B420" s="37" t="s">
        <v>27</v>
      </c>
      <c r="C420" s="38" t="e">
        <f>IF(AND(DAY(C410)&gt;=8,DAY(C410)&lt;=14,C411="土"),1,0)</f>
        <v>#VALUE!</v>
      </c>
      <c r="D420" s="38" t="e">
        <f>IF(AND(DAY(D410)&gt;=8,DAY(D410)&lt;=14,D411="土"),1,0)</f>
        <v>#VALUE!</v>
      </c>
      <c r="E420" s="38" t="e">
        <f t="shared" ref="E420:AG420" si="246">IF(AND(DAY(E410)&gt;=8,DAY(E410)&lt;=14,E411="土"),1,0)</f>
        <v>#VALUE!</v>
      </c>
      <c r="F420" s="38" t="e">
        <f t="shared" si="246"/>
        <v>#VALUE!</v>
      </c>
      <c r="G420" s="38" t="e">
        <f t="shared" si="246"/>
        <v>#VALUE!</v>
      </c>
      <c r="H420" s="38" t="e">
        <f t="shared" si="246"/>
        <v>#VALUE!</v>
      </c>
      <c r="I420" s="38" t="e">
        <f t="shared" si="246"/>
        <v>#VALUE!</v>
      </c>
      <c r="J420" s="38" t="e">
        <f t="shared" si="246"/>
        <v>#VALUE!</v>
      </c>
      <c r="K420" s="38" t="e">
        <f t="shared" si="246"/>
        <v>#VALUE!</v>
      </c>
      <c r="L420" s="38" t="e">
        <f t="shared" si="246"/>
        <v>#VALUE!</v>
      </c>
      <c r="M420" s="38" t="e">
        <f t="shared" si="246"/>
        <v>#VALUE!</v>
      </c>
      <c r="N420" s="38" t="e">
        <f t="shared" si="246"/>
        <v>#VALUE!</v>
      </c>
      <c r="O420" s="38" t="e">
        <f t="shared" si="246"/>
        <v>#VALUE!</v>
      </c>
      <c r="P420" s="38" t="e">
        <f t="shared" si="246"/>
        <v>#VALUE!</v>
      </c>
      <c r="Q420" s="38" t="e">
        <f t="shared" si="246"/>
        <v>#VALUE!</v>
      </c>
      <c r="R420" s="38" t="e">
        <f t="shared" si="246"/>
        <v>#VALUE!</v>
      </c>
      <c r="S420" s="38" t="e">
        <f t="shared" si="246"/>
        <v>#VALUE!</v>
      </c>
      <c r="T420" s="38" t="e">
        <f t="shared" si="246"/>
        <v>#VALUE!</v>
      </c>
      <c r="U420" s="38" t="e">
        <f t="shared" si="246"/>
        <v>#VALUE!</v>
      </c>
      <c r="V420" s="38" t="e">
        <f t="shared" si="246"/>
        <v>#VALUE!</v>
      </c>
      <c r="W420" s="38" t="e">
        <f t="shared" si="246"/>
        <v>#VALUE!</v>
      </c>
      <c r="X420" s="38" t="e">
        <f t="shared" si="246"/>
        <v>#VALUE!</v>
      </c>
      <c r="Y420" s="38" t="e">
        <f t="shared" si="246"/>
        <v>#VALUE!</v>
      </c>
      <c r="Z420" s="38" t="e">
        <f t="shared" si="246"/>
        <v>#VALUE!</v>
      </c>
      <c r="AA420" s="38" t="e">
        <f t="shared" si="246"/>
        <v>#VALUE!</v>
      </c>
      <c r="AB420" s="38" t="e">
        <f t="shared" si="246"/>
        <v>#VALUE!</v>
      </c>
      <c r="AC420" s="38" t="e">
        <f t="shared" si="246"/>
        <v>#VALUE!</v>
      </c>
      <c r="AD420" s="38" t="e">
        <f t="shared" si="246"/>
        <v>#VALUE!</v>
      </c>
      <c r="AE420" s="38" t="e">
        <f t="shared" si="246"/>
        <v>#VALUE!</v>
      </c>
      <c r="AF420" s="38" t="e">
        <f t="shared" si="246"/>
        <v>#VALUE!</v>
      </c>
      <c r="AG420" s="38" t="e">
        <f t="shared" si="246"/>
        <v>#VALUE!</v>
      </c>
      <c r="AH420" s="39" t="s">
        <v>24</v>
      </c>
      <c r="AI420" s="40">
        <f t="shared" si="244"/>
        <v>0</v>
      </c>
      <c r="AJ420" s="30"/>
    </row>
    <row r="421" spans="2:38" hidden="1" x14ac:dyDescent="0.4">
      <c r="B421" s="37" t="s">
        <v>28</v>
      </c>
      <c r="C421" s="41" t="e">
        <f>IF(AND(DAY(C410)&gt;=8,DAY(C410)&lt;=14,C411="土",OR(C416="休",C416="雨")),1,0)</f>
        <v>#VALUE!</v>
      </c>
      <c r="D421" s="41" t="e">
        <f>IF(AND(DAY(D410)&gt;=8,DAY(D410)&lt;=14,D411="土",OR(D416="休",D416="雨")),1,0)</f>
        <v>#VALUE!</v>
      </c>
      <c r="E421" s="41" t="e">
        <f t="shared" ref="E421:AG421" si="247">IF(AND(DAY(E410)&gt;=8,DAY(E410)&lt;=14,E411="土",OR(E416="休",E416="雨")),1,0)</f>
        <v>#VALUE!</v>
      </c>
      <c r="F421" s="41" t="e">
        <f t="shared" si="247"/>
        <v>#VALUE!</v>
      </c>
      <c r="G421" s="41" t="e">
        <f t="shared" si="247"/>
        <v>#VALUE!</v>
      </c>
      <c r="H421" s="41" t="e">
        <f t="shared" si="247"/>
        <v>#VALUE!</v>
      </c>
      <c r="I421" s="41" t="e">
        <f t="shared" si="247"/>
        <v>#VALUE!</v>
      </c>
      <c r="J421" s="41" t="e">
        <f t="shared" si="247"/>
        <v>#VALUE!</v>
      </c>
      <c r="K421" s="41" t="e">
        <f t="shared" si="247"/>
        <v>#VALUE!</v>
      </c>
      <c r="L421" s="41" t="e">
        <f t="shared" si="247"/>
        <v>#VALUE!</v>
      </c>
      <c r="M421" s="41" t="e">
        <f t="shared" si="247"/>
        <v>#VALUE!</v>
      </c>
      <c r="N421" s="41" t="e">
        <f t="shared" si="247"/>
        <v>#VALUE!</v>
      </c>
      <c r="O421" s="41" t="e">
        <f t="shared" si="247"/>
        <v>#VALUE!</v>
      </c>
      <c r="P421" s="41" t="e">
        <f t="shared" si="247"/>
        <v>#VALUE!</v>
      </c>
      <c r="Q421" s="41" t="e">
        <f t="shared" si="247"/>
        <v>#VALUE!</v>
      </c>
      <c r="R421" s="41" t="e">
        <f t="shared" si="247"/>
        <v>#VALUE!</v>
      </c>
      <c r="S421" s="41" t="e">
        <f t="shared" si="247"/>
        <v>#VALUE!</v>
      </c>
      <c r="T421" s="41" t="e">
        <f t="shared" si="247"/>
        <v>#VALUE!</v>
      </c>
      <c r="U421" s="41" t="e">
        <f t="shared" si="247"/>
        <v>#VALUE!</v>
      </c>
      <c r="V421" s="41" t="e">
        <f t="shared" si="247"/>
        <v>#VALUE!</v>
      </c>
      <c r="W421" s="41" t="e">
        <f t="shared" si="247"/>
        <v>#VALUE!</v>
      </c>
      <c r="X421" s="41" t="e">
        <f t="shared" si="247"/>
        <v>#VALUE!</v>
      </c>
      <c r="Y421" s="41" t="e">
        <f t="shared" si="247"/>
        <v>#VALUE!</v>
      </c>
      <c r="Z421" s="41" t="e">
        <f t="shared" si="247"/>
        <v>#VALUE!</v>
      </c>
      <c r="AA421" s="41" t="e">
        <f t="shared" si="247"/>
        <v>#VALUE!</v>
      </c>
      <c r="AB421" s="41" t="e">
        <f t="shared" si="247"/>
        <v>#VALUE!</v>
      </c>
      <c r="AC421" s="41" t="e">
        <f t="shared" si="247"/>
        <v>#VALUE!</v>
      </c>
      <c r="AD421" s="41" t="e">
        <f t="shared" si="247"/>
        <v>#VALUE!</v>
      </c>
      <c r="AE421" s="41" t="e">
        <f t="shared" si="247"/>
        <v>#VALUE!</v>
      </c>
      <c r="AF421" s="41" t="e">
        <f t="shared" si="247"/>
        <v>#VALUE!</v>
      </c>
      <c r="AG421" s="41" t="e">
        <f t="shared" si="247"/>
        <v>#VALUE!</v>
      </c>
      <c r="AH421" s="39" t="s">
        <v>26</v>
      </c>
      <c r="AI421" s="40">
        <f t="shared" si="244"/>
        <v>0</v>
      </c>
      <c r="AJ421" s="30"/>
    </row>
    <row r="422" spans="2:38" hidden="1" x14ac:dyDescent="0.4">
      <c r="B422" s="37" t="s">
        <v>29</v>
      </c>
      <c r="C422" s="38" t="e">
        <f>IF(AND(DAY(C410)&gt;=22,DAY(C410)&lt;=28,C411="日"),1,0)</f>
        <v>#VALUE!</v>
      </c>
      <c r="D422" s="38" t="e">
        <f t="shared" ref="D422:AG422" si="248">IF(AND(DAY(D410)&gt;=22,DAY(D410)&lt;=28,D411="日"),1,0)</f>
        <v>#VALUE!</v>
      </c>
      <c r="E422" s="38" t="e">
        <f t="shared" si="248"/>
        <v>#VALUE!</v>
      </c>
      <c r="F422" s="38" t="e">
        <f t="shared" si="248"/>
        <v>#VALUE!</v>
      </c>
      <c r="G422" s="38" t="e">
        <f t="shared" si="248"/>
        <v>#VALUE!</v>
      </c>
      <c r="H422" s="38" t="e">
        <f t="shared" si="248"/>
        <v>#VALUE!</v>
      </c>
      <c r="I422" s="38" t="e">
        <f t="shared" si="248"/>
        <v>#VALUE!</v>
      </c>
      <c r="J422" s="38" t="e">
        <f t="shared" si="248"/>
        <v>#VALUE!</v>
      </c>
      <c r="K422" s="38" t="e">
        <f t="shared" si="248"/>
        <v>#VALUE!</v>
      </c>
      <c r="L422" s="38" t="e">
        <f t="shared" si="248"/>
        <v>#VALUE!</v>
      </c>
      <c r="M422" s="38" t="e">
        <f t="shared" si="248"/>
        <v>#VALUE!</v>
      </c>
      <c r="N422" s="38" t="e">
        <f t="shared" si="248"/>
        <v>#VALUE!</v>
      </c>
      <c r="O422" s="38" t="e">
        <f t="shared" si="248"/>
        <v>#VALUE!</v>
      </c>
      <c r="P422" s="38" t="e">
        <f t="shared" si="248"/>
        <v>#VALUE!</v>
      </c>
      <c r="Q422" s="38" t="e">
        <f t="shared" si="248"/>
        <v>#VALUE!</v>
      </c>
      <c r="R422" s="38" t="e">
        <f t="shared" si="248"/>
        <v>#VALUE!</v>
      </c>
      <c r="S422" s="38" t="e">
        <f t="shared" si="248"/>
        <v>#VALUE!</v>
      </c>
      <c r="T422" s="38" t="e">
        <f t="shared" si="248"/>
        <v>#VALUE!</v>
      </c>
      <c r="U422" s="38" t="e">
        <f t="shared" si="248"/>
        <v>#VALUE!</v>
      </c>
      <c r="V422" s="38" t="e">
        <f t="shared" si="248"/>
        <v>#VALUE!</v>
      </c>
      <c r="W422" s="38" t="e">
        <f t="shared" si="248"/>
        <v>#VALUE!</v>
      </c>
      <c r="X422" s="38" t="e">
        <f t="shared" si="248"/>
        <v>#VALUE!</v>
      </c>
      <c r="Y422" s="38" t="e">
        <f t="shared" si="248"/>
        <v>#VALUE!</v>
      </c>
      <c r="Z422" s="38" t="e">
        <f t="shared" si="248"/>
        <v>#VALUE!</v>
      </c>
      <c r="AA422" s="38" t="e">
        <f t="shared" si="248"/>
        <v>#VALUE!</v>
      </c>
      <c r="AB422" s="38" t="e">
        <f t="shared" si="248"/>
        <v>#VALUE!</v>
      </c>
      <c r="AC422" s="38" t="e">
        <f t="shared" si="248"/>
        <v>#VALUE!</v>
      </c>
      <c r="AD422" s="38" t="e">
        <f t="shared" si="248"/>
        <v>#VALUE!</v>
      </c>
      <c r="AE422" s="38" t="e">
        <f t="shared" si="248"/>
        <v>#VALUE!</v>
      </c>
      <c r="AF422" s="38" t="e">
        <f t="shared" si="248"/>
        <v>#VALUE!</v>
      </c>
      <c r="AG422" s="38" t="e">
        <f t="shared" si="248"/>
        <v>#VALUE!</v>
      </c>
      <c r="AH422" s="39" t="s">
        <v>24</v>
      </c>
      <c r="AI422" s="40">
        <f t="shared" si="244"/>
        <v>0</v>
      </c>
    </row>
    <row r="423" spans="2:38" hidden="1" x14ac:dyDescent="0.4">
      <c r="B423" s="37" t="s">
        <v>30</v>
      </c>
      <c r="C423" s="41" t="e">
        <f>IF(AND(DAY(C410)&gt;=22,DAY(C410)&lt;=28,C411="日",OR(C416="休",C416="雨")),1,0)</f>
        <v>#VALUE!</v>
      </c>
      <c r="D423" s="41" t="e">
        <f t="shared" ref="D423:AG423" si="249">IF(AND(DAY(D410)&gt;=22,DAY(D410)&lt;=28,D411="日",OR(D416="休",D416="雨")),1,0)</f>
        <v>#VALUE!</v>
      </c>
      <c r="E423" s="41" t="e">
        <f t="shared" si="249"/>
        <v>#VALUE!</v>
      </c>
      <c r="F423" s="41" t="e">
        <f t="shared" si="249"/>
        <v>#VALUE!</v>
      </c>
      <c r="G423" s="41" t="e">
        <f t="shared" si="249"/>
        <v>#VALUE!</v>
      </c>
      <c r="H423" s="41" t="e">
        <f t="shared" si="249"/>
        <v>#VALUE!</v>
      </c>
      <c r="I423" s="41" t="e">
        <f t="shared" si="249"/>
        <v>#VALUE!</v>
      </c>
      <c r="J423" s="41" t="e">
        <f t="shared" si="249"/>
        <v>#VALUE!</v>
      </c>
      <c r="K423" s="41" t="e">
        <f t="shared" si="249"/>
        <v>#VALUE!</v>
      </c>
      <c r="L423" s="41" t="e">
        <f t="shared" si="249"/>
        <v>#VALUE!</v>
      </c>
      <c r="M423" s="41" t="e">
        <f t="shared" si="249"/>
        <v>#VALUE!</v>
      </c>
      <c r="N423" s="41" t="e">
        <f t="shared" si="249"/>
        <v>#VALUE!</v>
      </c>
      <c r="O423" s="41" t="e">
        <f t="shared" si="249"/>
        <v>#VALUE!</v>
      </c>
      <c r="P423" s="41" t="e">
        <f t="shared" si="249"/>
        <v>#VALUE!</v>
      </c>
      <c r="Q423" s="41" t="e">
        <f t="shared" si="249"/>
        <v>#VALUE!</v>
      </c>
      <c r="R423" s="41" t="e">
        <f t="shared" si="249"/>
        <v>#VALUE!</v>
      </c>
      <c r="S423" s="41" t="e">
        <f t="shared" si="249"/>
        <v>#VALUE!</v>
      </c>
      <c r="T423" s="41" t="e">
        <f t="shared" si="249"/>
        <v>#VALUE!</v>
      </c>
      <c r="U423" s="41" t="e">
        <f t="shared" si="249"/>
        <v>#VALUE!</v>
      </c>
      <c r="V423" s="41" t="e">
        <f t="shared" si="249"/>
        <v>#VALUE!</v>
      </c>
      <c r="W423" s="41" t="e">
        <f t="shared" si="249"/>
        <v>#VALUE!</v>
      </c>
      <c r="X423" s="41" t="e">
        <f t="shared" si="249"/>
        <v>#VALUE!</v>
      </c>
      <c r="Y423" s="41" t="e">
        <f t="shared" si="249"/>
        <v>#VALUE!</v>
      </c>
      <c r="Z423" s="41" t="e">
        <f t="shared" si="249"/>
        <v>#VALUE!</v>
      </c>
      <c r="AA423" s="41" t="e">
        <f t="shared" si="249"/>
        <v>#VALUE!</v>
      </c>
      <c r="AB423" s="41" t="e">
        <f t="shared" si="249"/>
        <v>#VALUE!</v>
      </c>
      <c r="AC423" s="41" t="e">
        <f t="shared" si="249"/>
        <v>#VALUE!</v>
      </c>
      <c r="AD423" s="41" t="e">
        <f t="shared" si="249"/>
        <v>#VALUE!</v>
      </c>
      <c r="AE423" s="41" t="e">
        <f t="shared" si="249"/>
        <v>#VALUE!</v>
      </c>
      <c r="AF423" s="41" t="e">
        <f t="shared" si="249"/>
        <v>#VALUE!</v>
      </c>
      <c r="AG423" s="41" t="e">
        <f t="shared" si="249"/>
        <v>#VALUE!</v>
      </c>
      <c r="AH423" s="39" t="s">
        <v>26</v>
      </c>
      <c r="AI423" s="40">
        <f t="shared" si="244"/>
        <v>0</v>
      </c>
    </row>
    <row r="424" spans="2:38" hidden="1" x14ac:dyDescent="0.4">
      <c r="B424" s="37" t="s">
        <v>31</v>
      </c>
      <c r="C424" s="38" t="e">
        <f>IF(AND(DAY(C410)&gt;=8,DAY(C410)&lt;=14,C411="日"),1,0)</f>
        <v>#VALUE!</v>
      </c>
      <c r="D424" s="38" t="e">
        <f t="shared" ref="D424:AG424" si="250">IF(AND(DAY(D410)&gt;=8,DAY(D410)&lt;=14,D411="日"),1,0)</f>
        <v>#VALUE!</v>
      </c>
      <c r="E424" s="38" t="e">
        <f t="shared" si="250"/>
        <v>#VALUE!</v>
      </c>
      <c r="F424" s="38" t="e">
        <f t="shared" si="250"/>
        <v>#VALUE!</v>
      </c>
      <c r="G424" s="38" t="e">
        <f t="shared" si="250"/>
        <v>#VALUE!</v>
      </c>
      <c r="H424" s="38" t="e">
        <f t="shared" si="250"/>
        <v>#VALUE!</v>
      </c>
      <c r="I424" s="38" t="e">
        <f t="shared" si="250"/>
        <v>#VALUE!</v>
      </c>
      <c r="J424" s="38" t="e">
        <f t="shared" si="250"/>
        <v>#VALUE!</v>
      </c>
      <c r="K424" s="38" t="e">
        <f t="shared" si="250"/>
        <v>#VALUE!</v>
      </c>
      <c r="L424" s="38" t="e">
        <f t="shared" si="250"/>
        <v>#VALUE!</v>
      </c>
      <c r="M424" s="38" t="e">
        <f t="shared" si="250"/>
        <v>#VALUE!</v>
      </c>
      <c r="N424" s="38" t="e">
        <f t="shared" si="250"/>
        <v>#VALUE!</v>
      </c>
      <c r="O424" s="38" t="e">
        <f t="shared" si="250"/>
        <v>#VALUE!</v>
      </c>
      <c r="P424" s="38" t="e">
        <f t="shared" si="250"/>
        <v>#VALUE!</v>
      </c>
      <c r="Q424" s="38" t="e">
        <f t="shared" si="250"/>
        <v>#VALUE!</v>
      </c>
      <c r="R424" s="38" t="e">
        <f t="shared" si="250"/>
        <v>#VALUE!</v>
      </c>
      <c r="S424" s="38" t="e">
        <f t="shared" si="250"/>
        <v>#VALUE!</v>
      </c>
      <c r="T424" s="38" t="e">
        <f t="shared" si="250"/>
        <v>#VALUE!</v>
      </c>
      <c r="U424" s="38" t="e">
        <f t="shared" si="250"/>
        <v>#VALUE!</v>
      </c>
      <c r="V424" s="38" t="e">
        <f t="shared" si="250"/>
        <v>#VALUE!</v>
      </c>
      <c r="W424" s="38" t="e">
        <f t="shared" si="250"/>
        <v>#VALUE!</v>
      </c>
      <c r="X424" s="38" t="e">
        <f t="shared" si="250"/>
        <v>#VALUE!</v>
      </c>
      <c r="Y424" s="38" t="e">
        <f t="shared" si="250"/>
        <v>#VALUE!</v>
      </c>
      <c r="Z424" s="38" t="e">
        <f t="shared" si="250"/>
        <v>#VALUE!</v>
      </c>
      <c r="AA424" s="38" t="e">
        <f t="shared" si="250"/>
        <v>#VALUE!</v>
      </c>
      <c r="AB424" s="38" t="e">
        <f t="shared" si="250"/>
        <v>#VALUE!</v>
      </c>
      <c r="AC424" s="38" t="e">
        <f t="shared" si="250"/>
        <v>#VALUE!</v>
      </c>
      <c r="AD424" s="38" t="e">
        <f t="shared" si="250"/>
        <v>#VALUE!</v>
      </c>
      <c r="AE424" s="38" t="e">
        <f t="shared" si="250"/>
        <v>#VALUE!</v>
      </c>
      <c r="AF424" s="38" t="e">
        <f t="shared" si="250"/>
        <v>#VALUE!</v>
      </c>
      <c r="AG424" s="38" t="e">
        <f t="shared" si="250"/>
        <v>#VALUE!</v>
      </c>
      <c r="AH424" s="39" t="s">
        <v>24</v>
      </c>
      <c r="AI424" s="40">
        <f t="shared" si="244"/>
        <v>0</v>
      </c>
    </row>
    <row r="425" spans="2:38" hidden="1" x14ac:dyDescent="0.4">
      <c r="B425" s="37" t="s">
        <v>32</v>
      </c>
      <c r="C425" s="41" t="e">
        <f>IF(AND(DAY(C410)&gt;=8,DAY(C410)&lt;=14,C411="日",OR(C416="休",C416="雨")),1,0)</f>
        <v>#VALUE!</v>
      </c>
      <c r="D425" s="41" t="e">
        <f t="shared" ref="D425:AG425" si="251">IF(AND(DAY(D410)&gt;=8,DAY(D410)&lt;=14,D411="日",OR(D416="休",D416="雨")),1,0)</f>
        <v>#VALUE!</v>
      </c>
      <c r="E425" s="41" t="e">
        <f t="shared" si="251"/>
        <v>#VALUE!</v>
      </c>
      <c r="F425" s="41" t="e">
        <f t="shared" si="251"/>
        <v>#VALUE!</v>
      </c>
      <c r="G425" s="41" t="e">
        <f t="shared" si="251"/>
        <v>#VALUE!</v>
      </c>
      <c r="H425" s="41" t="e">
        <f t="shared" si="251"/>
        <v>#VALUE!</v>
      </c>
      <c r="I425" s="41" t="e">
        <f t="shared" si="251"/>
        <v>#VALUE!</v>
      </c>
      <c r="J425" s="41" t="e">
        <f t="shared" si="251"/>
        <v>#VALUE!</v>
      </c>
      <c r="K425" s="41" t="e">
        <f t="shared" si="251"/>
        <v>#VALUE!</v>
      </c>
      <c r="L425" s="41" t="e">
        <f t="shared" si="251"/>
        <v>#VALUE!</v>
      </c>
      <c r="M425" s="41" t="e">
        <f t="shared" si="251"/>
        <v>#VALUE!</v>
      </c>
      <c r="N425" s="41" t="e">
        <f t="shared" si="251"/>
        <v>#VALUE!</v>
      </c>
      <c r="O425" s="41" t="e">
        <f t="shared" si="251"/>
        <v>#VALUE!</v>
      </c>
      <c r="P425" s="41" t="e">
        <f t="shared" si="251"/>
        <v>#VALUE!</v>
      </c>
      <c r="Q425" s="41" t="e">
        <f t="shared" si="251"/>
        <v>#VALUE!</v>
      </c>
      <c r="R425" s="41" t="e">
        <f t="shared" si="251"/>
        <v>#VALUE!</v>
      </c>
      <c r="S425" s="41" t="e">
        <f t="shared" si="251"/>
        <v>#VALUE!</v>
      </c>
      <c r="T425" s="41" t="e">
        <f t="shared" si="251"/>
        <v>#VALUE!</v>
      </c>
      <c r="U425" s="41" t="e">
        <f t="shared" si="251"/>
        <v>#VALUE!</v>
      </c>
      <c r="V425" s="41" t="e">
        <f t="shared" si="251"/>
        <v>#VALUE!</v>
      </c>
      <c r="W425" s="41" t="e">
        <f t="shared" si="251"/>
        <v>#VALUE!</v>
      </c>
      <c r="X425" s="41" t="e">
        <f t="shared" si="251"/>
        <v>#VALUE!</v>
      </c>
      <c r="Y425" s="41" t="e">
        <f t="shared" si="251"/>
        <v>#VALUE!</v>
      </c>
      <c r="Z425" s="41" t="e">
        <f t="shared" si="251"/>
        <v>#VALUE!</v>
      </c>
      <c r="AA425" s="41" t="e">
        <f t="shared" si="251"/>
        <v>#VALUE!</v>
      </c>
      <c r="AB425" s="41" t="e">
        <f t="shared" si="251"/>
        <v>#VALUE!</v>
      </c>
      <c r="AC425" s="41" t="e">
        <f t="shared" si="251"/>
        <v>#VALUE!</v>
      </c>
      <c r="AD425" s="41" t="e">
        <f t="shared" si="251"/>
        <v>#VALUE!</v>
      </c>
      <c r="AE425" s="41" t="e">
        <f t="shared" si="251"/>
        <v>#VALUE!</v>
      </c>
      <c r="AF425" s="41" t="e">
        <f t="shared" si="251"/>
        <v>#VALUE!</v>
      </c>
      <c r="AG425" s="41" t="e">
        <f t="shared" si="251"/>
        <v>#VALUE!</v>
      </c>
      <c r="AH425" s="39" t="s">
        <v>26</v>
      </c>
      <c r="AI425" s="40">
        <f t="shared" si="244"/>
        <v>0</v>
      </c>
    </row>
  </sheetData>
  <mergeCells count="2064">
    <mergeCell ref="G3:P3"/>
    <mergeCell ref="AG416:AG417"/>
    <mergeCell ref="AA416:AA417"/>
    <mergeCell ref="AB416:AB417"/>
    <mergeCell ref="AC416:AC417"/>
    <mergeCell ref="AD416:AD417"/>
    <mergeCell ref="AE416:AE417"/>
    <mergeCell ref="AF416:AF417"/>
    <mergeCell ref="U416:U417"/>
    <mergeCell ref="V416:V417"/>
    <mergeCell ref="W416:W417"/>
    <mergeCell ref="X416:X417"/>
    <mergeCell ref="Y416:Y417"/>
    <mergeCell ref="Z416:Z417"/>
    <mergeCell ref="O416:O417"/>
    <mergeCell ref="P416:P417"/>
    <mergeCell ref="Q416:Q417"/>
    <mergeCell ref="R416:R417"/>
    <mergeCell ref="S416:S417"/>
    <mergeCell ref="T416:T417"/>
    <mergeCell ref="I416:I417"/>
    <mergeCell ref="J416:J417"/>
    <mergeCell ref="K416:K417"/>
    <mergeCell ref="L416:L417"/>
    <mergeCell ref="M416:M417"/>
    <mergeCell ref="N416:N417"/>
    <mergeCell ref="AE414:AE415"/>
    <mergeCell ref="AF414:AF415"/>
    <mergeCell ref="AG414:AG415"/>
    <mergeCell ref="AC412:AC413"/>
    <mergeCell ref="AD412:AD413"/>
    <mergeCell ref="AE412:AE413"/>
    <mergeCell ref="B416:B417"/>
    <mergeCell ref="C416:C417"/>
    <mergeCell ref="D416:D417"/>
    <mergeCell ref="E416:E417"/>
    <mergeCell ref="F416:F417"/>
    <mergeCell ref="G416:G417"/>
    <mergeCell ref="H416:H417"/>
    <mergeCell ref="Y414:Y415"/>
    <mergeCell ref="Z414:Z415"/>
    <mergeCell ref="AA414:AA415"/>
    <mergeCell ref="AB414:AB415"/>
    <mergeCell ref="AC414:AC415"/>
    <mergeCell ref="AD414:AD415"/>
    <mergeCell ref="S414:S415"/>
    <mergeCell ref="T414:T415"/>
    <mergeCell ref="U414:U415"/>
    <mergeCell ref="V414:V415"/>
    <mergeCell ref="W414:W415"/>
    <mergeCell ref="X414:X415"/>
    <mergeCell ref="M414:M415"/>
    <mergeCell ref="N414:N415"/>
    <mergeCell ref="O414:O415"/>
    <mergeCell ref="P414:P415"/>
    <mergeCell ref="Q414:Q415"/>
    <mergeCell ref="R414:R415"/>
    <mergeCell ref="G414:G415"/>
    <mergeCell ref="H414:H415"/>
    <mergeCell ref="I414:I415"/>
    <mergeCell ref="J414:J415"/>
    <mergeCell ref="K414:K415"/>
    <mergeCell ref="L414:L415"/>
    <mergeCell ref="AF412:AF413"/>
    <mergeCell ref="AG412:AG413"/>
    <mergeCell ref="B414:B415"/>
    <mergeCell ref="C414:C415"/>
    <mergeCell ref="D414:D415"/>
    <mergeCell ref="E414:E415"/>
    <mergeCell ref="F414:F415"/>
    <mergeCell ref="W412:W413"/>
    <mergeCell ref="X412:X413"/>
    <mergeCell ref="Y412:Y413"/>
    <mergeCell ref="Z412:Z413"/>
    <mergeCell ref="AA412:AA413"/>
    <mergeCell ref="AB412:AB413"/>
    <mergeCell ref="Q412:Q413"/>
    <mergeCell ref="R412:R413"/>
    <mergeCell ref="S412:S413"/>
    <mergeCell ref="T412:T413"/>
    <mergeCell ref="U412:U413"/>
    <mergeCell ref="V412:V413"/>
    <mergeCell ref="K412:K413"/>
    <mergeCell ref="L412:L413"/>
    <mergeCell ref="M412:M413"/>
    <mergeCell ref="N412:N413"/>
    <mergeCell ref="O412:O413"/>
    <mergeCell ref="P412:P413"/>
    <mergeCell ref="C408:AI408"/>
    <mergeCell ref="B412:B413"/>
    <mergeCell ref="C412:C413"/>
    <mergeCell ref="D412:D413"/>
    <mergeCell ref="E412:E413"/>
    <mergeCell ref="F412:F413"/>
    <mergeCell ref="G412:G413"/>
    <mergeCell ref="H412:H413"/>
    <mergeCell ref="I412:I413"/>
    <mergeCell ref="J412:J413"/>
    <mergeCell ref="AB396:AB397"/>
    <mergeCell ref="AC396:AC397"/>
    <mergeCell ref="AD396:AD397"/>
    <mergeCell ref="AE396:AE397"/>
    <mergeCell ref="AF396:AF397"/>
    <mergeCell ref="AG396:AG397"/>
    <mergeCell ref="V396:V397"/>
    <mergeCell ref="W396:W397"/>
    <mergeCell ref="X396:X397"/>
    <mergeCell ref="Y396:Y397"/>
    <mergeCell ref="Z396:Z397"/>
    <mergeCell ref="AA396:AA397"/>
    <mergeCell ref="P396:P397"/>
    <mergeCell ref="Q396:Q397"/>
    <mergeCell ref="R396:R397"/>
    <mergeCell ref="S396:S397"/>
    <mergeCell ref="T396:T397"/>
    <mergeCell ref="U396:U397"/>
    <mergeCell ref="J396:J397"/>
    <mergeCell ref="K396:K397"/>
    <mergeCell ref="L396:L397"/>
    <mergeCell ref="M396:M397"/>
    <mergeCell ref="N396:N397"/>
    <mergeCell ref="O396:O397"/>
    <mergeCell ref="AF394:AF395"/>
    <mergeCell ref="AG394:AG395"/>
    <mergeCell ref="B396:B397"/>
    <mergeCell ref="C396:C397"/>
    <mergeCell ref="D396:D397"/>
    <mergeCell ref="E396:E397"/>
    <mergeCell ref="F396:F397"/>
    <mergeCell ref="G396:G397"/>
    <mergeCell ref="H396:H397"/>
    <mergeCell ref="I396:I397"/>
    <mergeCell ref="Z394:Z395"/>
    <mergeCell ref="AA394:AA395"/>
    <mergeCell ref="AB394:AB395"/>
    <mergeCell ref="AC394:AC395"/>
    <mergeCell ref="AD394:AD395"/>
    <mergeCell ref="AE394:AE395"/>
    <mergeCell ref="T394:T395"/>
    <mergeCell ref="U394:U395"/>
    <mergeCell ref="V394:V395"/>
    <mergeCell ref="W394:W395"/>
    <mergeCell ref="X394:X395"/>
    <mergeCell ref="Y394:Y395"/>
    <mergeCell ref="N394:N395"/>
    <mergeCell ref="O394:O395"/>
    <mergeCell ref="P394:P395"/>
    <mergeCell ref="Q394:Q395"/>
    <mergeCell ref="R394:R395"/>
    <mergeCell ref="S394:S395"/>
    <mergeCell ref="H394:H395"/>
    <mergeCell ref="I394:I395"/>
    <mergeCell ref="J394:J395"/>
    <mergeCell ref="K394:K395"/>
    <mergeCell ref="L394:L395"/>
    <mergeCell ref="M394:M395"/>
    <mergeCell ref="B394:B395"/>
    <mergeCell ref="C394:C395"/>
    <mergeCell ref="D394:D395"/>
    <mergeCell ref="E394:E395"/>
    <mergeCell ref="F394:F395"/>
    <mergeCell ref="G394:G395"/>
    <mergeCell ref="AB392:AB393"/>
    <mergeCell ref="AC392:AC393"/>
    <mergeCell ref="AD392:AD393"/>
    <mergeCell ref="AE392:AE393"/>
    <mergeCell ref="AF392:AF393"/>
    <mergeCell ref="AG392:AG393"/>
    <mergeCell ref="V392:V393"/>
    <mergeCell ref="W392:W393"/>
    <mergeCell ref="X392:X393"/>
    <mergeCell ref="Y392:Y393"/>
    <mergeCell ref="Z392:Z393"/>
    <mergeCell ref="AA392:AA393"/>
    <mergeCell ref="P392:P393"/>
    <mergeCell ref="Q392:Q393"/>
    <mergeCell ref="R392:R393"/>
    <mergeCell ref="S392:S393"/>
    <mergeCell ref="T392:T393"/>
    <mergeCell ref="U392:U393"/>
    <mergeCell ref="J392:J393"/>
    <mergeCell ref="K392:K393"/>
    <mergeCell ref="L392:L393"/>
    <mergeCell ref="M392:M393"/>
    <mergeCell ref="N392:N393"/>
    <mergeCell ref="O392:O393"/>
    <mergeCell ref="AG376:AG377"/>
    <mergeCell ref="C388:AI388"/>
    <mergeCell ref="B392:B393"/>
    <mergeCell ref="C392:C393"/>
    <mergeCell ref="D392:D393"/>
    <mergeCell ref="E392:E393"/>
    <mergeCell ref="F392:F393"/>
    <mergeCell ref="G392:G393"/>
    <mergeCell ref="H392:H393"/>
    <mergeCell ref="I392:I393"/>
    <mergeCell ref="AA376:AA377"/>
    <mergeCell ref="AB376:AB377"/>
    <mergeCell ref="AC376:AC377"/>
    <mergeCell ref="AD376:AD377"/>
    <mergeCell ref="AE376:AE377"/>
    <mergeCell ref="AF376:AF377"/>
    <mergeCell ref="U376:U377"/>
    <mergeCell ref="V376:V377"/>
    <mergeCell ref="W376:W377"/>
    <mergeCell ref="X376:X377"/>
    <mergeCell ref="Y376:Y377"/>
    <mergeCell ref="Z376:Z377"/>
    <mergeCell ref="O376:O377"/>
    <mergeCell ref="P376:P377"/>
    <mergeCell ref="Q376:Q377"/>
    <mergeCell ref="R376:R377"/>
    <mergeCell ref="S376:S377"/>
    <mergeCell ref="T376:T377"/>
    <mergeCell ref="I376:I377"/>
    <mergeCell ref="J376:J377"/>
    <mergeCell ref="K376:K377"/>
    <mergeCell ref="L376:L377"/>
    <mergeCell ref="M376:M377"/>
    <mergeCell ref="N376:N377"/>
    <mergeCell ref="AE374:AE375"/>
    <mergeCell ref="AF374:AF375"/>
    <mergeCell ref="AG374:AG375"/>
    <mergeCell ref="B376:B377"/>
    <mergeCell ref="C376:C377"/>
    <mergeCell ref="D376:D377"/>
    <mergeCell ref="E376:E377"/>
    <mergeCell ref="F376:F377"/>
    <mergeCell ref="G376:G377"/>
    <mergeCell ref="H376:H377"/>
    <mergeCell ref="Y374:Y375"/>
    <mergeCell ref="Z374:Z375"/>
    <mergeCell ref="AA374:AA375"/>
    <mergeCell ref="AB374:AB375"/>
    <mergeCell ref="AC374:AC375"/>
    <mergeCell ref="AD374:AD375"/>
    <mergeCell ref="S374:S375"/>
    <mergeCell ref="T374:T375"/>
    <mergeCell ref="U374:U375"/>
    <mergeCell ref="V374:V375"/>
    <mergeCell ref="W374:W375"/>
    <mergeCell ref="X374:X375"/>
    <mergeCell ref="M374:M375"/>
    <mergeCell ref="N374:N375"/>
    <mergeCell ref="O374:O375"/>
    <mergeCell ref="P374:P375"/>
    <mergeCell ref="Q374:Q375"/>
    <mergeCell ref="R374:R375"/>
    <mergeCell ref="G374:G375"/>
    <mergeCell ref="H374:H375"/>
    <mergeCell ref="I374:I375"/>
    <mergeCell ref="J374:J375"/>
    <mergeCell ref="K374:K375"/>
    <mergeCell ref="L374:L375"/>
    <mergeCell ref="AC372:AC373"/>
    <mergeCell ref="AD372:AD373"/>
    <mergeCell ref="AE372:AE373"/>
    <mergeCell ref="AF372:AF373"/>
    <mergeCell ref="AG372:AG373"/>
    <mergeCell ref="B374:B375"/>
    <mergeCell ref="C374:C375"/>
    <mergeCell ref="D374:D375"/>
    <mergeCell ref="E374:E375"/>
    <mergeCell ref="F374:F375"/>
    <mergeCell ref="W372:W373"/>
    <mergeCell ref="X372:X373"/>
    <mergeCell ref="Y372:Y373"/>
    <mergeCell ref="Z372:Z373"/>
    <mergeCell ref="AA372:AA373"/>
    <mergeCell ref="AB372:AB373"/>
    <mergeCell ref="Q372:Q373"/>
    <mergeCell ref="R372:R373"/>
    <mergeCell ref="S372:S373"/>
    <mergeCell ref="T372:T373"/>
    <mergeCell ref="U372:U373"/>
    <mergeCell ref="V372:V373"/>
    <mergeCell ref="K372:K373"/>
    <mergeCell ref="L372:L373"/>
    <mergeCell ref="M372:M373"/>
    <mergeCell ref="N372:N373"/>
    <mergeCell ref="O372:O373"/>
    <mergeCell ref="P372:P373"/>
    <mergeCell ref="C368:AI368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J372:J373"/>
    <mergeCell ref="AB356:AB357"/>
    <mergeCell ref="AC356:AC357"/>
    <mergeCell ref="AD356:AD357"/>
    <mergeCell ref="AE356:AE357"/>
    <mergeCell ref="AF356:AF357"/>
    <mergeCell ref="AG356:AG357"/>
    <mergeCell ref="V356:V357"/>
    <mergeCell ref="W356:W357"/>
    <mergeCell ref="X356:X357"/>
    <mergeCell ref="Y356:Y357"/>
    <mergeCell ref="Z356:Z357"/>
    <mergeCell ref="AA356:AA357"/>
    <mergeCell ref="P356:P357"/>
    <mergeCell ref="Q356:Q357"/>
    <mergeCell ref="R356:R357"/>
    <mergeCell ref="S356:S357"/>
    <mergeCell ref="T356:T357"/>
    <mergeCell ref="U356:U357"/>
    <mergeCell ref="J356:J357"/>
    <mergeCell ref="K356:K357"/>
    <mergeCell ref="L356:L357"/>
    <mergeCell ref="M356:M357"/>
    <mergeCell ref="N356:N357"/>
    <mergeCell ref="O356:O357"/>
    <mergeCell ref="AF354:AF355"/>
    <mergeCell ref="AG354:AG355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Z354:Z355"/>
    <mergeCell ref="AA354:AA355"/>
    <mergeCell ref="AB354:AB355"/>
    <mergeCell ref="AC354:AC355"/>
    <mergeCell ref="AD354:AD355"/>
    <mergeCell ref="AE354:AE355"/>
    <mergeCell ref="T354:T355"/>
    <mergeCell ref="U354:U355"/>
    <mergeCell ref="V354:V355"/>
    <mergeCell ref="W354:W355"/>
    <mergeCell ref="X354:X355"/>
    <mergeCell ref="Y354:Y355"/>
    <mergeCell ref="N354:N355"/>
    <mergeCell ref="O354:O355"/>
    <mergeCell ref="P354:P355"/>
    <mergeCell ref="Q354:Q355"/>
    <mergeCell ref="R354:R355"/>
    <mergeCell ref="S354:S355"/>
    <mergeCell ref="H354:H355"/>
    <mergeCell ref="I354:I355"/>
    <mergeCell ref="J354:J355"/>
    <mergeCell ref="K354:K355"/>
    <mergeCell ref="L354:L355"/>
    <mergeCell ref="M354:M355"/>
    <mergeCell ref="B354:B355"/>
    <mergeCell ref="C354:C355"/>
    <mergeCell ref="D354:D355"/>
    <mergeCell ref="E354:E355"/>
    <mergeCell ref="F354:F355"/>
    <mergeCell ref="G354:G355"/>
    <mergeCell ref="AB352:AB353"/>
    <mergeCell ref="AC352:AC353"/>
    <mergeCell ref="AD352:AD353"/>
    <mergeCell ref="AE352:AE353"/>
    <mergeCell ref="AF352:AF353"/>
    <mergeCell ref="AG352:AG353"/>
    <mergeCell ref="V352:V353"/>
    <mergeCell ref="W352:W353"/>
    <mergeCell ref="X352:X353"/>
    <mergeCell ref="Y352:Y353"/>
    <mergeCell ref="Z352:Z353"/>
    <mergeCell ref="AA352:AA353"/>
    <mergeCell ref="P352:P353"/>
    <mergeCell ref="Q352:Q353"/>
    <mergeCell ref="R352:R353"/>
    <mergeCell ref="S352:S353"/>
    <mergeCell ref="T352:T353"/>
    <mergeCell ref="U352:U353"/>
    <mergeCell ref="J352:J353"/>
    <mergeCell ref="K352:K353"/>
    <mergeCell ref="L352:L353"/>
    <mergeCell ref="M352:M353"/>
    <mergeCell ref="N352:N353"/>
    <mergeCell ref="O352:O353"/>
    <mergeCell ref="AG336:AG337"/>
    <mergeCell ref="C348:AI348"/>
    <mergeCell ref="B352:B353"/>
    <mergeCell ref="C352:C353"/>
    <mergeCell ref="D352:D353"/>
    <mergeCell ref="E352:E353"/>
    <mergeCell ref="F352:F353"/>
    <mergeCell ref="G352:G353"/>
    <mergeCell ref="H352:H353"/>
    <mergeCell ref="I352:I353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16:AB317"/>
    <mergeCell ref="AC316:AC317"/>
    <mergeCell ref="AD316:AD317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AF314:AF315"/>
    <mergeCell ref="AG314:AG315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Z314:Z315"/>
    <mergeCell ref="AA314:AA315"/>
    <mergeCell ref="AB314:AB315"/>
    <mergeCell ref="AC314:AC315"/>
    <mergeCell ref="AD314:AD315"/>
    <mergeCell ref="AE314:AE315"/>
    <mergeCell ref="T314:T315"/>
    <mergeCell ref="U314:U315"/>
    <mergeCell ref="V314:V315"/>
    <mergeCell ref="W314:W315"/>
    <mergeCell ref="X314:X315"/>
    <mergeCell ref="Y314:Y315"/>
    <mergeCell ref="N314:N315"/>
    <mergeCell ref="O314:O315"/>
    <mergeCell ref="P314:P315"/>
    <mergeCell ref="Q314:Q315"/>
    <mergeCell ref="R314:R315"/>
    <mergeCell ref="S314:S315"/>
    <mergeCell ref="H314:H315"/>
    <mergeCell ref="I314:I315"/>
    <mergeCell ref="J314:J315"/>
    <mergeCell ref="K314:K315"/>
    <mergeCell ref="L314:L315"/>
    <mergeCell ref="M314:M315"/>
    <mergeCell ref="B314:B315"/>
    <mergeCell ref="C314:C315"/>
    <mergeCell ref="D314:D315"/>
    <mergeCell ref="E314:E315"/>
    <mergeCell ref="F314:F315"/>
    <mergeCell ref="G314:G315"/>
    <mergeCell ref="AB312:AB313"/>
    <mergeCell ref="AC312:AC313"/>
    <mergeCell ref="AD312:AD313"/>
    <mergeCell ref="AE312:AE313"/>
    <mergeCell ref="AF312:AF313"/>
    <mergeCell ref="AG312:AG313"/>
    <mergeCell ref="V312:V313"/>
    <mergeCell ref="W312:W313"/>
    <mergeCell ref="X312:X313"/>
    <mergeCell ref="Y312:Y313"/>
    <mergeCell ref="Z312:Z313"/>
    <mergeCell ref="AA312:AA313"/>
    <mergeCell ref="P312:P313"/>
    <mergeCell ref="Q312:Q313"/>
    <mergeCell ref="R312:R313"/>
    <mergeCell ref="S312:S313"/>
    <mergeCell ref="T312:T313"/>
    <mergeCell ref="U312:U313"/>
    <mergeCell ref="J312:J313"/>
    <mergeCell ref="K312:K313"/>
    <mergeCell ref="L312:L313"/>
    <mergeCell ref="M312:M313"/>
    <mergeCell ref="N312:N313"/>
    <mergeCell ref="O312:O313"/>
    <mergeCell ref="AG296:AG297"/>
    <mergeCell ref="C308:AI308"/>
    <mergeCell ref="B312:B313"/>
    <mergeCell ref="C312:C313"/>
    <mergeCell ref="D312:D313"/>
    <mergeCell ref="E312:E313"/>
    <mergeCell ref="F312:F313"/>
    <mergeCell ref="G312:G313"/>
    <mergeCell ref="H312:H313"/>
    <mergeCell ref="I312:I313"/>
    <mergeCell ref="AA296:AA297"/>
    <mergeCell ref="AB296:AB297"/>
    <mergeCell ref="AC296:AC297"/>
    <mergeCell ref="AD296:AD297"/>
    <mergeCell ref="AE296:AE297"/>
    <mergeCell ref="AF296:AF297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Y294:Y295"/>
    <mergeCell ref="Z294:Z295"/>
    <mergeCell ref="AA294:AA295"/>
    <mergeCell ref="AB294:AB295"/>
    <mergeCell ref="AC294:AC295"/>
    <mergeCell ref="AD294:AD295"/>
    <mergeCell ref="S294:S295"/>
    <mergeCell ref="T294:T295"/>
    <mergeCell ref="U294:U295"/>
    <mergeCell ref="V294:V295"/>
    <mergeCell ref="W294:W295"/>
    <mergeCell ref="X294:X295"/>
    <mergeCell ref="M294:M295"/>
    <mergeCell ref="N294:N295"/>
    <mergeCell ref="O294:O295"/>
    <mergeCell ref="P294:P295"/>
    <mergeCell ref="Q294:Q295"/>
    <mergeCell ref="R294:R295"/>
    <mergeCell ref="G294:G295"/>
    <mergeCell ref="H294:H295"/>
    <mergeCell ref="I294:I295"/>
    <mergeCell ref="J294:J295"/>
    <mergeCell ref="K294:K295"/>
    <mergeCell ref="L294:L295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W292:W293"/>
    <mergeCell ref="X292:X293"/>
    <mergeCell ref="Y292:Y293"/>
    <mergeCell ref="Z292:Z293"/>
    <mergeCell ref="AA292:AA293"/>
    <mergeCell ref="AB292:AB293"/>
    <mergeCell ref="Q292:Q293"/>
    <mergeCell ref="R292:R293"/>
    <mergeCell ref="S292:S293"/>
    <mergeCell ref="T292:T293"/>
    <mergeCell ref="U292:U293"/>
    <mergeCell ref="V292:V293"/>
    <mergeCell ref="K292:K293"/>
    <mergeCell ref="L292:L293"/>
    <mergeCell ref="M292:M293"/>
    <mergeCell ref="N292:N293"/>
    <mergeCell ref="O292:O293"/>
    <mergeCell ref="P292:P293"/>
    <mergeCell ref="C288:AI288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AB276:AB277"/>
    <mergeCell ref="AC276:AC277"/>
    <mergeCell ref="AD276:AD277"/>
    <mergeCell ref="AE276:AE277"/>
    <mergeCell ref="AF276:AF277"/>
    <mergeCell ref="AG276:AG277"/>
    <mergeCell ref="V276:V277"/>
    <mergeCell ref="W276:W277"/>
    <mergeCell ref="X276:X277"/>
    <mergeCell ref="Y276:Y277"/>
    <mergeCell ref="Z276:Z277"/>
    <mergeCell ref="AA276:AA277"/>
    <mergeCell ref="P276:P277"/>
    <mergeCell ref="Q276:Q277"/>
    <mergeCell ref="R276:R277"/>
    <mergeCell ref="S276:S277"/>
    <mergeCell ref="T276:T277"/>
    <mergeCell ref="U276:U277"/>
    <mergeCell ref="J276:J277"/>
    <mergeCell ref="K276:K277"/>
    <mergeCell ref="L276:L277"/>
    <mergeCell ref="M276:M277"/>
    <mergeCell ref="N276:N277"/>
    <mergeCell ref="O276:O277"/>
    <mergeCell ref="AF274:AF275"/>
    <mergeCell ref="AG274:AG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Z274:Z275"/>
    <mergeCell ref="AA274:AA275"/>
    <mergeCell ref="AB274:AB275"/>
    <mergeCell ref="AC274:AC275"/>
    <mergeCell ref="AD274:AD275"/>
    <mergeCell ref="AE274:AE275"/>
    <mergeCell ref="T274:T275"/>
    <mergeCell ref="U274:U275"/>
    <mergeCell ref="V274:V275"/>
    <mergeCell ref="W274:W275"/>
    <mergeCell ref="X274:X275"/>
    <mergeCell ref="Y274:Y275"/>
    <mergeCell ref="N274:N275"/>
    <mergeCell ref="O274:O275"/>
    <mergeCell ref="P274:P275"/>
    <mergeCell ref="Q274:Q275"/>
    <mergeCell ref="R274:R275"/>
    <mergeCell ref="S274:S275"/>
    <mergeCell ref="H274:H275"/>
    <mergeCell ref="I274:I275"/>
    <mergeCell ref="J274:J275"/>
    <mergeCell ref="K274:K275"/>
    <mergeCell ref="L274:L275"/>
    <mergeCell ref="M274:M275"/>
    <mergeCell ref="B274:B275"/>
    <mergeCell ref="C274:C275"/>
    <mergeCell ref="D274:D275"/>
    <mergeCell ref="E274:E275"/>
    <mergeCell ref="F274:F275"/>
    <mergeCell ref="G274:G275"/>
    <mergeCell ref="AB272:AB273"/>
    <mergeCell ref="AC272:AC273"/>
    <mergeCell ref="AD272:AD273"/>
    <mergeCell ref="AE272:AE273"/>
    <mergeCell ref="AF272:AF273"/>
    <mergeCell ref="AG272:AG273"/>
    <mergeCell ref="V272:V273"/>
    <mergeCell ref="W272:W273"/>
    <mergeCell ref="X272:X273"/>
    <mergeCell ref="Y272:Y273"/>
    <mergeCell ref="Z272:Z273"/>
    <mergeCell ref="AA272:AA273"/>
    <mergeCell ref="P272:P273"/>
    <mergeCell ref="Q272:Q273"/>
    <mergeCell ref="R272:R273"/>
    <mergeCell ref="S272:S273"/>
    <mergeCell ref="T272:T273"/>
    <mergeCell ref="U272:U273"/>
    <mergeCell ref="J272:J273"/>
    <mergeCell ref="K272:K273"/>
    <mergeCell ref="L272:L273"/>
    <mergeCell ref="M272:M273"/>
    <mergeCell ref="N272:N273"/>
    <mergeCell ref="O272:O273"/>
    <mergeCell ref="AG256:AG257"/>
    <mergeCell ref="C268:AI268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AA256:AA257"/>
    <mergeCell ref="AB256:AB257"/>
    <mergeCell ref="AC256:AC257"/>
    <mergeCell ref="AD256:AD257"/>
    <mergeCell ref="AE256:AE257"/>
    <mergeCell ref="AF256:AF257"/>
    <mergeCell ref="U256:U257"/>
    <mergeCell ref="V256:V257"/>
    <mergeCell ref="W256:W257"/>
    <mergeCell ref="X256:X257"/>
    <mergeCell ref="Y256:Y257"/>
    <mergeCell ref="Z256:Z257"/>
    <mergeCell ref="O256:O257"/>
    <mergeCell ref="P256:P257"/>
    <mergeCell ref="Q256:Q257"/>
    <mergeCell ref="R256:R257"/>
    <mergeCell ref="S256:S257"/>
    <mergeCell ref="T256:T257"/>
    <mergeCell ref="I256:I257"/>
    <mergeCell ref="J256:J257"/>
    <mergeCell ref="K256:K257"/>
    <mergeCell ref="L256:L257"/>
    <mergeCell ref="M256:M257"/>
    <mergeCell ref="N256:N257"/>
    <mergeCell ref="AE254:AE255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Y254:Y255"/>
    <mergeCell ref="Z254:Z255"/>
    <mergeCell ref="AA254:AA255"/>
    <mergeCell ref="AB254:AB255"/>
    <mergeCell ref="AC254:AC255"/>
    <mergeCell ref="AD254:AD255"/>
    <mergeCell ref="S254:S255"/>
    <mergeCell ref="T254:T255"/>
    <mergeCell ref="U254:U255"/>
    <mergeCell ref="V254:V255"/>
    <mergeCell ref="W254:W255"/>
    <mergeCell ref="X254:X255"/>
    <mergeCell ref="M254:M255"/>
    <mergeCell ref="N254:N255"/>
    <mergeCell ref="O254:O255"/>
    <mergeCell ref="P254:P255"/>
    <mergeCell ref="Q254:Q255"/>
    <mergeCell ref="R254:R255"/>
    <mergeCell ref="G254:G255"/>
    <mergeCell ref="H254:H255"/>
    <mergeCell ref="I254:I255"/>
    <mergeCell ref="J254:J255"/>
    <mergeCell ref="K254:K255"/>
    <mergeCell ref="L254:L255"/>
    <mergeCell ref="AC252:AC253"/>
    <mergeCell ref="AD252:AD253"/>
    <mergeCell ref="AE252:AE253"/>
    <mergeCell ref="AF252:AF253"/>
    <mergeCell ref="AG252:AG253"/>
    <mergeCell ref="B254:B255"/>
    <mergeCell ref="C254:C255"/>
    <mergeCell ref="D254:D255"/>
    <mergeCell ref="E254:E255"/>
    <mergeCell ref="F254:F255"/>
    <mergeCell ref="W252:W253"/>
    <mergeCell ref="X252:X253"/>
    <mergeCell ref="Y252:Y253"/>
    <mergeCell ref="Z252:Z253"/>
    <mergeCell ref="AA252:AA253"/>
    <mergeCell ref="AB252:AB253"/>
    <mergeCell ref="Q252:Q253"/>
    <mergeCell ref="R252:R253"/>
    <mergeCell ref="S252:S253"/>
    <mergeCell ref="T252:T253"/>
    <mergeCell ref="U252:U253"/>
    <mergeCell ref="V252:V253"/>
    <mergeCell ref="K252:K253"/>
    <mergeCell ref="L252:L253"/>
    <mergeCell ref="M252:M253"/>
    <mergeCell ref="N252:N253"/>
    <mergeCell ref="O252:O253"/>
    <mergeCell ref="P252:P253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AB236:AB237"/>
    <mergeCell ref="AC236:AC237"/>
    <mergeCell ref="AD236:AD237"/>
    <mergeCell ref="AE236:AE237"/>
    <mergeCell ref="AF236:AF237"/>
    <mergeCell ref="AG236:AG237"/>
    <mergeCell ref="V236:V237"/>
    <mergeCell ref="W236:W237"/>
    <mergeCell ref="X236:X237"/>
    <mergeCell ref="Y236:Y237"/>
    <mergeCell ref="Z236:Z237"/>
    <mergeCell ref="AA236:AA237"/>
    <mergeCell ref="P236:P237"/>
    <mergeCell ref="Q236:Q237"/>
    <mergeCell ref="R236:R237"/>
    <mergeCell ref="S236:S237"/>
    <mergeCell ref="T236:T237"/>
    <mergeCell ref="U236:U237"/>
    <mergeCell ref="J236:J237"/>
    <mergeCell ref="K236:K237"/>
    <mergeCell ref="L236:L237"/>
    <mergeCell ref="M236:M237"/>
    <mergeCell ref="N236:N237"/>
    <mergeCell ref="O236:O237"/>
    <mergeCell ref="AF234:AF235"/>
    <mergeCell ref="AG234:AG235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Z234:Z235"/>
    <mergeCell ref="AA234:AA235"/>
    <mergeCell ref="AB234:AB235"/>
    <mergeCell ref="AC234:AC235"/>
    <mergeCell ref="AD234:AD235"/>
    <mergeCell ref="AE234:AE235"/>
    <mergeCell ref="T234:T235"/>
    <mergeCell ref="U234:U235"/>
    <mergeCell ref="V234:V235"/>
    <mergeCell ref="W234:W235"/>
    <mergeCell ref="X234:X235"/>
    <mergeCell ref="Y234:Y235"/>
    <mergeCell ref="N234:N235"/>
    <mergeCell ref="O234:O235"/>
    <mergeCell ref="P234:P235"/>
    <mergeCell ref="Q234:Q235"/>
    <mergeCell ref="R234:R235"/>
    <mergeCell ref="S234:S235"/>
    <mergeCell ref="H234:H235"/>
    <mergeCell ref="I234:I235"/>
    <mergeCell ref="J234:J235"/>
    <mergeCell ref="K234:K235"/>
    <mergeCell ref="L234:L235"/>
    <mergeCell ref="M234:M235"/>
    <mergeCell ref="B234:B235"/>
    <mergeCell ref="C234:C235"/>
    <mergeCell ref="D234:D235"/>
    <mergeCell ref="E234:E235"/>
    <mergeCell ref="F234:F235"/>
    <mergeCell ref="G234:G235"/>
    <mergeCell ref="AB232:AB233"/>
    <mergeCell ref="AC232:AC233"/>
    <mergeCell ref="AD232:AD233"/>
    <mergeCell ref="AE232:AE233"/>
    <mergeCell ref="AF232:AF233"/>
    <mergeCell ref="AG232:AG233"/>
    <mergeCell ref="V232:V233"/>
    <mergeCell ref="W232:W233"/>
    <mergeCell ref="X232:X233"/>
    <mergeCell ref="Y232:Y233"/>
    <mergeCell ref="Z232:Z233"/>
    <mergeCell ref="AA232:AA233"/>
    <mergeCell ref="P232:P233"/>
    <mergeCell ref="Q232:Q233"/>
    <mergeCell ref="R232:R233"/>
    <mergeCell ref="S232:S233"/>
    <mergeCell ref="T232:T233"/>
    <mergeCell ref="U232:U233"/>
    <mergeCell ref="J232:J233"/>
    <mergeCell ref="K232:K233"/>
    <mergeCell ref="L232:L233"/>
    <mergeCell ref="M232:M233"/>
    <mergeCell ref="N232:N233"/>
    <mergeCell ref="O232:O233"/>
    <mergeCell ref="AG216:AG217"/>
    <mergeCell ref="C228:AI228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AA216:AA217"/>
    <mergeCell ref="AB216:AB217"/>
    <mergeCell ref="AC216:AC217"/>
    <mergeCell ref="AD216:AD217"/>
    <mergeCell ref="AE216:AE217"/>
    <mergeCell ref="AF216:AF217"/>
    <mergeCell ref="U216:U217"/>
    <mergeCell ref="V216:V217"/>
    <mergeCell ref="W216:W217"/>
    <mergeCell ref="X216:X217"/>
    <mergeCell ref="Y216:Y217"/>
    <mergeCell ref="Z216:Z217"/>
    <mergeCell ref="O216:O217"/>
    <mergeCell ref="P216:P217"/>
    <mergeCell ref="Q216:Q217"/>
    <mergeCell ref="R216:R217"/>
    <mergeCell ref="S216:S217"/>
    <mergeCell ref="T216:T217"/>
    <mergeCell ref="I216:I217"/>
    <mergeCell ref="J216:J217"/>
    <mergeCell ref="K216:K217"/>
    <mergeCell ref="L216:L217"/>
    <mergeCell ref="M216:M217"/>
    <mergeCell ref="N216:N217"/>
    <mergeCell ref="AE214:AE215"/>
    <mergeCell ref="AF214:AF215"/>
    <mergeCell ref="AG214:AG215"/>
    <mergeCell ref="B216:B217"/>
    <mergeCell ref="C216:C217"/>
    <mergeCell ref="D216:D217"/>
    <mergeCell ref="E216:E217"/>
    <mergeCell ref="F216:F217"/>
    <mergeCell ref="G216:G217"/>
    <mergeCell ref="H216:H217"/>
    <mergeCell ref="Y214:Y215"/>
    <mergeCell ref="Z214:Z215"/>
    <mergeCell ref="AA214:AA215"/>
    <mergeCell ref="AB214:AB215"/>
    <mergeCell ref="AC214:AC215"/>
    <mergeCell ref="AD214:AD215"/>
    <mergeCell ref="S214:S215"/>
    <mergeCell ref="T214:T215"/>
    <mergeCell ref="U214:U215"/>
    <mergeCell ref="V214:V215"/>
    <mergeCell ref="W214:W215"/>
    <mergeCell ref="X214:X215"/>
    <mergeCell ref="M214:M215"/>
    <mergeCell ref="N214:N215"/>
    <mergeCell ref="O214:O215"/>
    <mergeCell ref="P214:P215"/>
    <mergeCell ref="Q214:Q215"/>
    <mergeCell ref="R214:R215"/>
    <mergeCell ref="G214:G215"/>
    <mergeCell ref="H214:H215"/>
    <mergeCell ref="I214:I215"/>
    <mergeCell ref="J214:J215"/>
    <mergeCell ref="K214:K215"/>
    <mergeCell ref="L214:L215"/>
    <mergeCell ref="AC212:AC213"/>
    <mergeCell ref="AD212:AD213"/>
    <mergeCell ref="AE212:AE213"/>
    <mergeCell ref="AF212:AF213"/>
    <mergeCell ref="AG212:AG213"/>
    <mergeCell ref="B214:B215"/>
    <mergeCell ref="C214:C215"/>
    <mergeCell ref="D214:D215"/>
    <mergeCell ref="E214:E215"/>
    <mergeCell ref="F214:F215"/>
    <mergeCell ref="W212:W213"/>
    <mergeCell ref="X212:X213"/>
    <mergeCell ref="Y212:Y213"/>
    <mergeCell ref="Z212:Z213"/>
    <mergeCell ref="AA212:AA213"/>
    <mergeCell ref="AB212:AB213"/>
    <mergeCell ref="Q212:Q213"/>
    <mergeCell ref="R212:R213"/>
    <mergeCell ref="S212:S213"/>
    <mergeCell ref="T212:T213"/>
    <mergeCell ref="U212:U213"/>
    <mergeCell ref="V212:V213"/>
    <mergeCell ref="K212:K213"/>
    <mergeCell ref="L212:L213"/>
    <mergeCell ref="M212:M213"/>
    <mergeCell ref="N212:N213"/>
    <mergeCell ref="O212:O213"/>
    <mergeCell ref="P212:P213"/>
    <mergeCell ref="C208:AI208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AB196:AB197"/>
    <mergeCell ref="AC196:AC197"/>
    <mergeCell ref="AD196:AD197"/>
    <mergeCell ref="AE196:AE197"/>
    <mergeCell ref="AF196:AF197"/>
    <mergeCell ref="AG196:AG197"/>
    <mergeCell ref="V196:V197"/>
    <mergeCell ref="W196:W197"/>
    <mergeCell ref="X196:X197"/>
    <mergeCell ref="Y196:Y197"/>
    <mergeCell ref="Z196:Z197"/>
    <mergeCell ref="AA196:AA197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N196:N197"/>
    <mergeCell ref="O196:O197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Z194:Z195"/>
    <mergeCell ref="AA194:AA195"/>
    <mergeCell ref="AB194:AB195"/>
    <mergeCell ref="AC194:AC195"/>
    <mergeCell ref="AD194:AD195"/>
    <mergeCell ref="AE194:AE195"/>
    <mergeCell ref="T194:T195"/>
    <mergeCell ref="U194:U195"/>
    <mergeCell ref="V194:V195"/>
    <mergeCell ref="W194:W195"/>
    <mergeCell ref="X194:X195"/>
    <mergeCell ref="Y194:Y195"/>
    <mergeCell ref="N194:N195"/>
    <mergeCell ref="O194:O195"/>
    <mergeCell ref="P194:P195"/>
    <mergeCell ref="Q194:Q195"/>
    <mergeCell ref="R194:R195"/>
    <mergeCell ref="S194:S195"/>
    <mergeCell ref="H194:H195"/>
    <mergeCell ref="I194:I195"/>
    <mergeCell ref="J194:J195"/>
    <mergeCell ref="K194:K195"/>
    <mergeCell ref="L194:L195"/>
    <mergeCell ref="M194:M195"/>
    <mergeCell ref="B194:B195"/>
    <mergeCell ref="C194:C195"/>
    <mergeCell ref="D194:D195"/>
    <mergeCell ref="E194:E195"/>
    <mergeCell ref="F194:F195"/>
    <mergeCell ref="G194:G19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L192:L193"/>
    <mergeCell ref="M192:M193"/>
    <mergeCell ref="N192:N193"/>
    <mergeCell ref="O192:O193"/>
    <mergeCell ref="AG176:AG177"/>
    <mergeCell ref="C188:AI188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56:N157"/>
    <mergeCell ref="O156:O157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Z154:Z155"/>
    <mergeCell ref="AA154:AA155"/>
    <mergeCell ref="AB154:AB155"/>
    <mergeCell ref="AC154:AC155"/>
    <mergeCell ref="AD154:AD155"/>
    <mergeCell ref="AE154:AE155"/>
    <mergeCell ref="T154:T155"/>
    <mergeCell ref="U154:U155"/>
    <mergeCell ref="V154:V155"/>
    <mergeCell ref="W154:W155"/>
    <mergeCell ref="X154:X155"/>
    <mergeCell ref="Y154:Y155"/>
    <mergeCell ref="N154:N155"/>
    <mergeCell ref="O154:O155"/>
    <mergeCell ref="P154:P155"/>
    <mergeCell ref="Q154:Q155"/>
    <mergeCell ref="R154:R155"/>
    <mergeCell ref="S154:S155"/>
    <mergeCell ref="H154:H155"/>
    <mergeCell ref="I154:I155"/>
    <mergeCell ref="J154:J155"/>
    <mergeCell ref="K154:K155"/>
    <mergeCell ref="L154:L155"/>
    <mergeCell ref="M154:M155"/>
    <mergeCell ref="B154:B155"/>
    <mergeCell ref="C154:C155"/>
    <mergeCell ref="D154:D155"/>
    <mergeCell ref="E154:E155"/>
    <mergeCell ref="F154:F155"/>
    <mergeCell ref="G154:G155"/>
    <mergeCell ref="AB152:AB153"/>
    <mergeCell ref="AC152:AC153"/>
    <mergeCell ref="AD152:AD153"/>
    <mergeCell ref="AE152:AE153"/>
    <mergeCell ref="AF152:AF153"/>
    <mergeCell ref="AG152:AG153"/>
    <mergeCell ref="V152:V153"/>
    <mergeCell ref="W152:W153"/>
    <mergeCell ref="X152:X153"/>
    <mergeCell ref="Y152:Y153"/>
    <mergeCell ref="Z152:Z153"/>
    <mergeCell ref="AA152:AA153"/>
    <mergeCell ref="P152:P153"/>
    <mergeCell ref="Q152:Q153"/>
    <mergeCell ref="R152:R153"/>
    <mergeCell ref="S152:S153"/>
    <mergeCell ref="T152:T153"/>
    <mergeCell ref="U152:U153"/>
    <mergeCell ref="J152:J153"/>
    <mergeCell ref="K152:K153"/>
    <mergeCell ref="L152:L153"/>
    <mergeCell ref="M152:M153"/>
    <mergeCell ref="N152:N153"/>
    <mergeCell ref="O152:O153"/>
    <mergeCell ref="AG136:AG137"/>
    <mergeCell ref="C148:AI148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AA136:AA137"/>
    <mergeCell ref="AB136:AB137"/>
    <mergeCell ref="AC136:AC137"/>
    <mergeCell ref="AD136:AD137"/>
    <mergeCell ref="AE136:AE137"/>
    <mergeCell ref="AF136:AF137"/>
    <mergeCell ref="U136:U137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I136:I137"/>
    <mergeCell ref="J136:J137"/>
    <mergeCell ref="K136:K137"/>
    <mergeCell ref="L136:L137"/>
    <mergeCell ref="M136:M137"/>
    <mergeCell ref="N136:N137"/>
    <mergeCell ref="AE134:AE135"/>
    <mergeCell ref="AF134:AF135"/>
    <mergeCell ref="AG134:AG135"/>
    <mergeCell ref="B136:B137"/>
    <mergeCell ref="C136:C137"/>
    <mergeCell ref="D136:D137"/>
    <mergeCell ref="E136:E137"/>
    <mergeCell ref="F136:F137"/>
    <mergeCell ref="G136:G137"/>
    <mergeCell ref="H136:H137"/>
    <mergeCell ref="Y134:Y135"/>
    <mergeCell ref="Z134:Z135"/>
    <mergeCell ref="AA134:AA135"/>
    <mergeCell ref="AB134:AB135"/>
    <mergeCell ref="AC134:AC135"/>
    <mergeCell ref="AD134:AD135"/>
    <mergeCell ref="S134:S135"/>
    <mergeCell ref="T134:T135"/>
    <mergeCell ref="U134:U135"/>
    <mergeCell ref="V134:V135"/>
    <mergeCell ref="W134:W135"/>
    <mergeCell ref="X134:X135"/>
    <mergeCell ref="M134:M135"/>
    <mergeCell ref="N134:N135"/>
    <mergeCell ref="O134:O135"/>
    <mergeCell ref="P134:P135"/>
    <mergeCell ref="Q134:Q135"/>
    <mergeCell ref="R134:R135"/>
    <mergeCell ref="G134:G135"/>
    <mergeCell ref="H134:H135"/>
    <mergeCell ref="I134:I135"/>
    <mergeCell ref="J134:J135"/>
    <mergeCell ref="K134:K135"/>
    <mergeCell ref="L134:L135"/>
    <mergeCell ref="AC132:AC133"/>
    <mergeCell ref="AD132:AD133"/>
    <mergeCell ref="AE132:AE133"/>
    <mergeCell ref="AF132:AF133"/>
    <mergeCell ref="AG132:AG133"/>
    <mergeCell ref="B134:B135"/>
    <mergeCell ref="C134:C135"/>
    <mergeCell ref="D134:D135"/>
    <mergeCell ref="E134:E135"/>
    <mergeCell ref="F134:F135"/>
    <mergeCell ref="W132:W133"/>
    <mergeCell ref="X132:X133"/>
    <mergeCell ref="Y132:Y133"/>
    <mergeCell ref="Z132:Z133"/>
    <mergeCell ref="AA132:AA133"/>
    <mergeCell ref="AB132:AB133"/>
    <mergeCell ref="Q132:Q133"/>
    <mergeCell ref="R132:R133"/>
    <mergeCell ref="S132:S133"/>
    <mergeCell ref="T132:T133"/>
    <mergeCell ref="U132:U133"/>
    <mergeCell ref="V132:V133"/>
    <mergeCell ref="K132:K133"/>
    <mergeCell ref="L132:L133"/>
    <mergeCell ref="M132:M133"/>
    <mergeCell ref="N132:N133"/>
    <mergeCell ref="O132:O133"/>
    <mergeCell ref="P132:P133"/>
    <mergeCell ref="C128:AI128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AB116:AB117"/>
    <mergeCell ref="AC116:AC117"/>
    <mergeCell ref="AD116:AD117"/>
    <mergeCell ref="AE116:AE117"/>
    <mergeCell ref="AF116:AF117"/>
    <mergeCell ref="AG116:AG117"/>
    <mergeCell ref="V116:V117"/>
    <mergeCell ref="W116:W117"/>
    <mergeCell ref="X116:X117"/>
    <mergeCell ref="Y116:Y117"/>
    <mergeCell ref="Z116:Z117"/>
    <mergeCell ref="AA116:AA117"/>
    <mergeCell ref="P116:P117"/>
    <mergeCell ref="Q116:Q117"/>
    <mergeCell ref="R116:R117"/>
    <mergeCell ref="S116:S117"/>
    <mergeCell ref="T116:T117"/>
    <mergeCell ref="U116:U117"/>
    <mergeCell ref="J116:J117"/>
    <mergeCell ref="K116:K117"/>
    <mergeCell ref="L116:L117"/>
    <mergeCell ref="M116:M117"/>
    <mergeCell ref="N116:N117"/>
    <mergeCell ref="O116:O117"/>
    <mergeCell ref="AF114:AF115"/>
    <mergeCell ref="AG114:AG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Z114:Z115"/>
    <mergeCell ref="AA114:AA115"/>
    <mergeCell ref="AB114:AB115"/>
    <mergeCell ref="AC114:AC115"/>
    <mergeCell ref="AD114:AD115"/>
    <mergeCell ref="AE114:AE115"/>
    <mergeCell ref="T114:T115"/>
    <mergeCell ref="U114:U115"/>
    <mergeCell ref="V114:V115"/>
    <mergeCell ref="W114:W115"/>
    <mergeCell ref="X114:X115"/>
    <mergeCell ref="Y114:Y115"/>
    <mergeCell ref="N114:N115"/>
    <mergeCell ref="O114:O115"/>
    <mergeCell ref="P114:P115"/>
    <mergeCell ref="Q114:Q115"/>
    <mergeCell ref="R114:R115"/>
    <mergeCell ref="S114:S115"/>
    <mergeCell ref="H114:H115"/>
    <mergeCell ref="I114:I115"/>
    <mergeCell ref="J114:J115"/>
    <mergeCell ref="K114:K115"/>
    <mergeCell ref="L114:L115"/>
    <mergeCell ref="M114:M115"/>
    <mergeCell ref="B114:B115"/>
    <mergeCell ref="C114:C115"/>
    <mergeCell ref="D114:D115"/>
    <mergeCell ref="E114:E115"/>
    <mergeCell ref="F114:F115"/>
    <mergeCell ref="G114:G115"/>
    <mergeCell ref="AB112:AB113"/>
    <mergeCell ref="AC112:AC113"/>
    <mergeCell ref="AD112:AD113"/>
    <mergeCell ref="AE112:AE113"/>
    <mergeCell ref="AF112:AF113"/>
    <mergeCell ref="AG112:AG113"/>
    <mergeCell ref="V112:V113"/>
    <mergeCell ref="W112:W113"/>
    <mergeCell ref="X112:X113"/>
    <mergeCell ref="Y112:Y113"/>
    <mergeCell ref="Z112:Z113"/>
    <mergeCell ref="AA112:AA113"/>
    <mergeCell ref="P112:P113"/>
    <mergeCell ref="Q112:Q113"/>
    <mergeCell ref="R112:R113"/>
    <mergeCell ref="S112:S113"/>
    <mergeCell ref="T112:T113"/>
    <mergeCell ref="U112:U113"/>
    <mergeCell ref="J112:J113"/>
    <mergeCell ref="K112:K113"/>
    <mergeCell ref="L112:L113"/>
    <mergeCell ref="M112:M113"/>
    <mergeCell ref="N112:N113"/>
    <mergeCell ref="O112:O113"/>
    <mergeCell ref="AG96:AG97"/>
    <mergeCell ref="C108:AI108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AA96:AA97"/>
    <mergeCell ref="AB96:AB97"/>
    <mergeCell ref="AC96:AC97"/>
    <mergeCell ref="AD96:AD97"/>
    <mergeCell ref="AE96:AE97"/>
    <mergeCell ref="AF96:AF97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K96:K97"/>
    <mergeCell ref="L96:L97"/>
    <mergeCell ref="M96:M97"/>
    <mergeCell ref="N96:N97"/>
    <mergeCell ref="AE94:AE95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Y94:Y95"/>
    <mergeCell ref="Z94:Z95"/>
    <mergeCell ref="AA94:AA95"/>
    <mergeCell ref="AB94:AB95"/>
    <mergeCell ref="AC94:AC95"/>
    <mergeCell ref="AD94:AD95"/>
    <mergeCell ref="S94:S95"/>
    <mergeCell ref="T94:T95"/>
    <mergeCell ref="U94:U95"/>
    <mergeCell ref="V94:V95"/>
    <mergeCell ref="W94:W95"/>
    <mergeCell ref="X94:X95"/>
    <mergeCell ref="M94:M95"/>
    <mergeCell ref="N94:N95"/>
    <mergeCell ref="O94:O95"/>
    <mergeCell ref="P94:P95"/>
    <mergeCell ref="Q94:Q95"/>
    <mergeCell ref="R94:R95"/>
    <mergeCell ref="G94:G95"/>
    <mergeCell ref="H94:H95"/>
    <mergeCell ref="I94:I95"/>
    <mergeCell ref="J94:J95"/>
    <mergeCell ref="K94:K95"/>
    <mergeCell ref="L94:L95"/>
    <mergeCell ref="AC92:AC93"/>
    <mergeCell ref="AD92:AD93"/>
    <mergeCell ref="AE92:AE93"/>
    <mergeCell ref="AF92:AF93"/>
    <mergeCell ref="AG92:AG93"/>
    <mergeCell ref="B94:B95"/>
    <mergeCell ref="C94:C95"/>
    <mergeCell ref="D94:D95"/>
    <mergeCell ref="E94:E95"/>
    <mergeCell ref="F94:F95"/>
    <mergeCell ref="W92:W93"/>
    <mergeCell ref="X92:X93"/>
    <mergeCell ref="Y92:Y93"/>
    <mergeCell ref="Z92:Z93"/>
    <mergeCell ref="AA92:AA93"/>
    <mergeCell ref="AB92:AB93"/>
    <mergeCell ref="Q92:Q93"/>
    <mergeCell ref="R92:R93"/>
    <mergeCell ref="S92:S93"/>
    <mergeCell ref="T92:T93"/>
    <mergeCell ref="U92:U93"/>
    <mergeCell ref="V92:V93"/>
    <mergeCell ref="K92:K93"/>
    <mergeCell ref="L92:L93"/>
    <mergeCell ref="M92:M93"/>
    <mergeCell ref="N92:N93"/>
    <mergeCell ref="O92:O93"/>
    <mergeCell ref="P92:P93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AB76:AB77"/>
    <mergeCell ref="AC76:AC77"/>
    <mergeCell ref="AD76:AD77"/>
    <mergeCell ref="AE76:AE77"/>
    <mergeCell ref="AF76:AF77"/>
    <mergeCell ref="AG76:AG77"/>
    <mergeCell ref="V76:V77"/>
    <mergeCell ref="W76:W77"/>
    <mergeCell ref="X76:X77"/>
    <mergeCell ref="Y76:Y77"/>
    <mergeCell ref="Z76:Z77"/>
    <mergeCell ref="AA76:AA77"/>
    <mergeCell ref="P76:P77"/>
    <mergeCell ref="Q76:Q77"/>
    <mergeCell ref="R76:R77"/>
    <mergeCell ref="S76:S77"/>
    <mergeCell ref="T76:T77"/>
    <mergeCell ref="U76:U77"/>
    <mergeCell ref="J76:J77"/>
    <mergeCell ref="K76:K77"/>
    <mergeCell ref="L76:L77"/>
    <mergeCell ref="M76:M77"/>
    <mergeCell ref="N76:N77"/>
    <mergeCell ref="O76:O77"/>
    <mergeCell ref="AF74:AF75"/>
    <mergeCell ref="AG74:AG75"/>
    <mergeCell ref="B76:B77"/>
    <mergeCell ref="C76:C77"/>
    <mergeCell ref="D76:D77"/>
    <mergeCell ref="E76:E77"/>
    <mergeCell ref="F76:F77"/>
    <mergeCell ref="G76:G77"/>
    <mergeCell ref="H76:H77"/>
    <mergeCell ref="I76:I77"/>
    <mergeCell ref="Z74:Z75"/>
    <mergeCell ref="AA74:AA75"/>
    <mergeCell ref="AB74:AB75"/>
    <mergeCell ref="AC74:AC75"/>
    <mergeCell ref="AD74:AD75"/>
    <mergeCell ref="AE74:AE75"/>
    <mergeCell ref="T74:T75"/>
    <mergeCell ref="U74:U75"/>
    <mergeCell ref="V74:V75"/>
    <mergeCell ref="W74:W75"/>
    <mergeCell ref="X74:X75"/>
    <mergeCell ref="Y74:Y75"/>
    <mergeCell ref="N74:N75"/>
    <mergeCell ref="O74:O75"/>
    <mergeCell ref="P74:P75"/>
    <mergeCell ref="Q74:Q75"/>
    <mergeCell ref="R74:R75"/>
    <mergeCell ref="S74:S75"/>
    <mergeCell ref="H74:H75"/>
    <mergeCell ref="I74:I75"/>
    <mergeCell ref="J74:J75"/>
    <mergeCell ref="K74:K75"/>
    <mergeCell ref="L74:L75"/>
    <mergeCell ref="M74:M75"/>
    <mergeCell ref="B74:B75"/>
    <mergeCell ref="C74:C75"/>
    <mergeCell ref="D74:D75"/>
    <mergeCell ref="E74:E75"/>
    <mergeCell ref="F74:F75"/>
    <mergeCell ref="G74:G75"/>
    <mergeCell ref="AB72:AB73"/>
    <mergeCell ref="AC72:AC73"/>
    <mergeCell ref="AD72:AD73"/>
    <mergeCell ref="AE72:AE73"/>
    <mergeCell ref="AF72:AF73"/>
    <mergeCell ref="AG72:AG73"/>
    <mergeCell ref="V72:V73"/>
    <mergeCell ref="W72:W73"/>
    <mergeCell ref="X72:X73"/>
    <mergeCell ref="Y72:Y73"/>
    <mergeCell ref="Z72:Z73"/>
    <mergeCell ref="AA72:AA73"/>
    <mergeCell ref="P72:P73"/>
    <mergeCell ref="Q72:Q73"/>
    <mergeCell ref="R72:R73"/>
    <mergeCell ref="S72:S73"/>
    <mergeCell ref="T72:T73"/>
    <mergeCell ref="U72:U73"/>
    <mergeCell ref="J72:J73"/>
    <mergeCell ref="K72:K73"/>
    <mergeCell ref="L72:L73"/>
    <mergeCell ref="M72:M73"/>
    <mergeCell ref="N72:N73"/>
    <mergeCell ref="O72:O73"/>
    <mergeCell ref="AG56:AG57"/>
    <mergeCell ref="C68:AI68"/>
    <mergeCell ref="B72:B73"/>
    <mergeCell ref="C72:C73"/>
    <mergeCell ref="D72:D73"/>
    <mergeCell ref="E72:E73"/>
    <mergeCell ref="F72:F73"/>
    <mergeCell ref="G72:G73"/>
    <mergeCell ref="H72:H73"/>
    <mergeCell ref="I72:I73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Y54:Y55"/>
    <mergeCell ref="Z54:Z55"/>
    <mergeCell ref="AA54:AA55"/>
    <mergeCell ref="AB54:AB55"/>
    <mergeCell ref="AC54:AC55"/>
    <mergeCell ref="AD54:AD55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P54:P55"/>
    <mergeCell ref="Q54:Q55"/>
    <mergeCell ref="R54:R55"/>
    <mergeCell ref="G54:G55"/>
    <mergeCell ref="H54:H55"/>
    <mergeCell ref="I54:I55"/>
    <mergeCell ref="J54:J55"/>
    <mergeCell ref="K54:K55"/>
    <mergeCell ref="L54:L55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W52:W53"/>
    <mergeCell ref="X52:X53"/>
    <mergeCell ref="Y52:Y53"/>
    <mergeCell ref="Z52:Z53"/>
    <mergeCell ref="AA52:AA53"/>
    <mergeCell ref="AB52:AB53"/>
    <mergeCell ref="Q52:Q53"/>
    <mergeCell ref="R52:R53"/>
    <mergeCell ref="S52:S53"/>
    <mergeCell ref="T52:T53"/>
    <mergeCell ref="U52:U53"/>
    <mergeCell ref="V52:V53"/>
    <mergeCell ref="K52:K53"/>
    <mergeCell ref="L52:L53"/>
    <mergeCell ref="M52:M53"/>
    <mergeCell ref="N52:N53"/>
    <mergeCell ref="O52:O53"/>
    <mergeCell ref="P52:P53"/>
    <mergeCell ref="C48:AI48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AB36:AB37"/>
    <mergeCell ref="AC36:AC37"/>
    <mergeCell ref="AD36:AD37"/>
    <mergeCell ref="AE36:AE37"/>
    <mergeCell ref="AF36:AF37"/>
    <mergeCell ref="AG36:AG37"/>
    <mergeCell ref="V36:V37"/>
    <mergeCell ref="W36:W37"/>
    <mergeCell ref="X36:X37"/>
    <mergeCell ref="Y36:Y37"/>
    <mergeCell ref="Z36:Z37"/>
    <mergeCell ref="AA36:AA37"/>
    <mergeCell ref="P36:P37"/>
    <mergeCell ref="Q36:Q37"/>
    <mergeCell ref="R36:R37"/>
    <mergeCell ref="S36:S37"/>
    <mergeCell ref="T36:T37"/>
    <mergeCell ref="U36:U37"/>
    <mergeCell ref="J36:J37"/>
    <mergeCell ref="K36:K37"/>
    <mergeCell ref="L36:L37"/>
    <mergeCell ref="M36:M37"/>
    <mergeCell ref="N36:N37"/>
    <mergeCell ref="O36:O37"/>
    <mergeCell ref="AF34:AF35"/>
    <mergeCell ref="AG34:AG35"/>
    <mergeCell ref="B36:B37"/>
    <mergeCell ref="C36:C37"/>
    <mergeCell ref="D36:D37"/>
    <mergeCell ref="E36:E37"/>
    <mergeCell ref="F36:F37"/>
    <mergeCell ref="G36:G37"/>
    <mergeCell ref="H36:H37"/>
    <mergeCell ref="I36:I37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X34:X35"/>
    <mergeCell ref="Y34:Y35"/>
    <mergeCell ref="N34:N35"/>
    <mergeCell ref="O34:O35"/>
    <mergeCell ref="P34:P35"/>
    <mergeCell ref="Q34:Q35"/>
    <mergeCell ref="R34:R35"/>
    <mergeCell ref="S34:S35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Q16:Q17"/>
    <mergeCell ref="R16:R17"/>
    <mergeCell ref="S16:S17"/>
    <mergeCell ref="T16:T17"/>
    <mergeCell ref="I16:I17"/>
    <mergeCell ref="J16:J17"/>
    <mergeCell ref="J34:J35"/>
    <mergeCell ref="K34:K35"/>
    <mergeCell ref="L34:L35"/>
    <mergeCell ref="M34:M35"/>
    <mergeCell ref="B34:B35"/>
    <mergeCell ref="C34:C35"/>
    <mergeCell ref="D34:D35"/>
    <mergeCell ref="E34:E35"/>
    <mergeCell ref="F34:F35"/>
    <mergeCell ref="G34:G35"/>
    <mergeCell ref="AB32:AB33"/>
    <mergeCell ref="J32:J33"/>
    <mergeCell ref="K32:K33"/>
    <mergeCell ref="L32:L33"/>
    <mergeCell ref="M32:M33"/>
    <mergeCell ref="H34:H35"/>
    <mergeCell ref="I34:I35"/>
    <mergeCell ref="M14:M15"/>
    <mergeCell ref="N14:N15"/>
    <mergeCell ref="O14:O15"/>
    <mergeCell ref="P14:P15"/>
    <mergeCell ref="Q14:Q15"/>
    <mergeCell ref="R14:R15"/>
    <mergeCell ref="N32:N33"/>
    <mergeCell ref="O32:O33"/>
    <mergeCell ref="AG16:AG17"/>
    <mergeCell ref="C28:AI28"/>
    <mergeCell ref="B32:B33"/>
    <mergeCell ref="C32:C33"/>
    <mergeCell ref="D32:D33"/>
    <mergeCell ref="E32:E33"/>
    <mergeCell ref="F32:F33"/>
    <mergeCell ref="G32:G33"/>
    <mergeCell ref="H32:H33"/>
    <mergeCell ref="I32:I33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</mergeCells>
  <phoneticPr fontId="3"/>
  <conditionalFormatting sqref="C10:AG10">
    <cfRule type="expression" dxfId="689" priority="64">
      <formula>OR(C10=0,C10=C10-DAY(C10)-WEEKDAY(C10-DAY(C10)-6,3)+7*4)</formula>
    </cfRule>
    <cfRule type="expression" dxfId="688" priority="65">
      <formula>OR(C10=0,C10=C10-DAY(C10)-WEEKDAY(C10-DAY(C10)-6,3)+7*2)</formula>
    </cfRule>
    <cfRule type="expression" dxfId="687" priority="87">
      <formula>OR(C10=0,C10=C10-DAY(C10)-WEEKDAY(C10-DAY(C10)-5,3)+7*2)</formula>
    </cfRule>
    <cfRule type="expression" dxfId="686" priority="232">
      <formula>OR(C10=0,C10=C10-DAY(C10)-WEEKDAY(C10-DAY(C10)-5,3)+7*4)</formula>
    </cfRule>
  </conditionalFormatting>
  <conditionalFormatting sqref="C10:AG11">
    <cfRule type="expression" dxfId="685" priority="276">
      <formula>WEEKDAY(C$10)=7</formula>
    </cfRule>
    <cfRule type="expression" dxfId="684" priority="277">
      <formula>WEEKDAY(C$10)=1</formula>
    </cfRule>
  </conditionalFormatting>
  <conditionalFormatting sqref="C12:AG13">
    <cfRule type="cellIs" priority="233" operator="equal">
      <formula>"中止,夏休,冬休"</formula>
    </cfRule>
  </conditionalFormatting>
  <conditionalFormatting sqref="C14:AG17">
    <cfRule type="cellIs" dxfId="683" priority="152" operator="equal">
      <formula>"雨"</formula>
    </cfRule>
    <cfRule type="cellIs" dxfId="682" priority="153" operator="equal">
      <formula>"休"</formula>
    </cfRule>
  </conditionalFormatting>
  <conditionalFormatting sqref="C30:AG30">
    <cfRule type="expression" dxfId="681" priority="63">
      <formula>OR(C30=0,C30=C30-DAY(C30)-WEEKDAY(C30-DAY(C30)-6,3)+7*4)</formula>
    </cfRule>
    <cfRule type="expression" dxfId="680" priority="66">
      <formula>OR(C30=0,C30=C30-DAY(C30)-WEEKDAY(C30-DAY(C30)-6,3)+7*2)</formula>
    </cfRule>
    <cfRule type="expression" dxfId="679" priority="86">
      <formula>OR(C30=0,C30=C30-DAY(C30)-WEEKDAY(C30-DAY(C30)-5,3)+7*2)</formula>
    </cfRule>
    <cfRule type="expression" dxfId="678" priority="234">
      <formula>OR(C30=0,C30=C30-DAY(C30)-WEEKDAY(C30-DAY(C30)-5,3)+7*4)</formula>
    </cfRule>
  </conditionalFormatting>
  <conditionalFormatting sqref="C30:AG31">
    <cfRule type="expression" dxfId="677" priority="274">
      <formula>WEEKDAY(C$30)=7</formula>
    </cfRule>
    <cfRule type="expression" dxfId="676" priority="275">
      <formula>WEEKDAY(C$30)=1</formula>
    </cfRule>
  </conditionalFormatting>
  <conditionalFormatting sqref="C32:AG33">
    <cfRule type="cellIs" priority="231" operator="equal">
      <formula>"中止,夏休,冬休"</formula>
    </cfRule>
  </conditionalFormatting>
  <conditionalFormatting sqref="C36:AG37 C34:G35 J34:N35 Q34:U35 X34:AB35 AE34:AG35">
    <cfRule type="cellIs" dxfId="675" priority="154" operator="equal">
      <formula>"雨"</formula>
    </cfRule>
    <cfRule type="cellIs" dxfId="674" priority="155" operator="equal">
      <formula>"休"</formula>
    </cfRule>
  </conditionalFormatting>
  <conditionalFormatting sqref="C50:AG50">
    <cfRule type="expression" dxfId="673" priority="61">
      <formula>OR(C50=0,C50=C50-DAY(C50)-WEEKDAY(C50-DAY(C50)-6,3)+7*4)</formula>
    </cfRule>
    <cfRule type="expression" dxfId="672" priority="62">
      <formula>OR(C50=0,C50=C50-DAY(C50)-WEEKDAY(C50-DAY(C50)-6,3)+7*2)</formula>
    </cfRule>
    <cfRule type="expression" dxfId="671" priority="85">
      <formula>OR(C50=0,C50=C50-DAY(C50)-WEEKDAY(C50-DAY(C50)-5,3)+7*2)</formula>
    </cfRule>
    <cfRule type="expression" dxfId="670" priority="235">
      <formula>OR(C50=0,C50=C50-DAY(C50)-WEEKDAY(C50-DAY(C50)-5,3)+7*4)</formula>
    </cfRule>
  </conditionalFormatting>
  <conditionalFormatting sqref="C50:AG51">
    <cfRule type="expression" dxfId="669" priority="272">
      <formula>WEEKDAY(C$50)=7</formula>
    </cfRule>
    <cfRule type="expression" dxfId="668" priority="273">
      <formula>WEEKDAY(C$50)=1</formula>
    </cfRule>
  </conditionalFormatting>
  <conditionalFormatting sqref="C52:AG53">
    <cfRule type="cellIs" priority="230" operator="equal">
      <formula>"中止,夏休,冬休"</formula>
    </cfRule>
  </conditionalFormatting>
  <conditionalFormatting sqref="C56:AG57 C54:E55 H54:L55 O54:S55 V54:Z55 AC54:AG55">
    <cfRule type="cellIs" dxfId="667" priority="156" operator="equal">
      <formula>"雨"</formula>
    </cfRule>
    <cfRule type="cellIs" dxfId="666" priority="157" operator="equal">
      <formula>"休"</formula>
    </cfRule>
  </conditionalFormatting>
  <conditionalFormatting sqref="C70:AG70">
    <cfRule type="expression" dxfId="665" priority="59">
      <formula>OR(C70=0,C70=C70-DAY(C70)-WEEKDAY(C70-DAY(C70)-6,3)+7*4)</formula>
    </cfRule>
    <cfRule type="expression" dxfId="664" priority="60">
      <formula>OR(C70=0,C70=C70-DAY(C70)-WEEKDAY(C70-DAY(C70)-6,3)+7*2)</formula>
    </cfRule>
    <cfRule type="expression" dxfId="663" priority="84">
      <formula>OR(C70=0,C70=C70-DAY(C70)-WEEKDAY(C70-DAY(C70)-5,3)+7*2)</formula>
    </cfRule>
    <cfRule type="expression" dxfId="662" priority="228">
      <formula>OR(C70=0,C70=C70-DAY(C70)-WEEKDAY(C70-DAY(C70)-5,3)+7*4)</formula>
    </cfRule>
  </conditionalFormatting>
  <conditionalFormatting sqref="C70:AG71">
    <cfRule type="expression" dxfId="661" priority="270">
      <formula>WEEKDAY(C$70)=7</formula>
    </cfRule>
    <cfRule type="expression" dxfId="660" priority="271">
      <formula>WEEKDAY(C$70)=1</formula>
    </cfRule>
  </conditionalFormatting>
  <conditionalFormatting sqref="C72:AG73">
    <cfRule type="cellIs" priority="229" operator="equal">
      <formula>"中止,夏休,冬休"</formula>
    </cfRule>
  </conditionalFormatting>
  <conditionalFormatting sqref="C76:AG77 C74:I75 L74:P75 S74:W75 Z74:AD75 AG74:AG75">
    <cfRule type="cellIs" dxfId="659" priority="158" operator="equal">
      <formula>"雨"</formula>
    </cfRule>
    <cfRule type="cellIs" dxfId="658" priority="159" operator="equal">
      <formula>"休"</formula>
    </cfRule>
  </conditionalFormatting>
  <conditionalFormatting sqref="C90:AG90">
    <cfRule type="expression" dxfId="657" priority="57">
      <formula>OR(C90=0,C90=C90-DAY(C90)-WEEKDAY(C90-DAY(C90)-6,3)+7*4)</formula>
    </cfRule>
    <cfRule type="expression" dxfId="656" priority="58">
      <formula>OR(C90=0,C90=C90-DAY(C90)-WEEKDAY(C90-DAY(C90)-6,3)+7*2)</formula>
    </cfRule>
    <cfRule type="expression" dxfId="655" priority="83">
      <formula>OR(C90=0,C90=C90-DAY(C90)-WEEKDAY(C90-DAY(C90)-5,3)+7*2)</formula>
    </cfRule>
    <cfRule type="expression" dxfId="654" priority="226">
      <formula>OR(C90=0,C90=C90-DAY(C90)-WEEKDAY(C90-DAY(C90)-5,3)+7*4)</formula>
    </cfRule>
  </conditionalFormatting>
  <conditionalFormatting sqref="C90:AG91">
    <cfRule type="expression" dxfId="653" priority="268">
      <formula>WEEKDAY(C$90)=7</formula>
    </cfRule>
    <cfRule type="expression" dxfId="652" priority="269">
      <formula>WEEKDAY(C$90)=1</formula>
    </cfRule>
  </conditionalFormatting>
  <conditionalFormatting sqref="C92:AG93">
    <cfRule type="cellIs" priority="227" operator="equal">
      <formula>"中止,夏休,冬休"</formula>
    </cfRule>
  </conditionalFormatting>
  <conditionalFormatting sqref="C94:AG97">
    <cfRule type="cellIs" dxfId="651" priority="160" operator="equal">
      <formula>"雨"</formula>
    </cfRule>
    <cfRule type="cellIs" dxfId="650" priority="161" operator="equal">
      <formula>"休"</formula>
    </cfRule>
  </conditionalFormatting>
  <conditionalFormatting sqref="C110:AG110">
    <cfRule type="expression" dxfId="649" priority="55">
      <formula>OR(C110=0,C110=C110-DAY(C110)-WEEKDAY(C110-DAY(C110)-6,3)+7*4)</formula>
    </cfRule>
    <cfRule type="expression" dxfId="648" priority="56">
      <formula>OR(C110=0,C110=C110-DAY(C110)-WEEKDAY(C110-DAY(C110)-6,3)+7*2)</formula>
    </cfRule>
    <cfRule type="expression" dxfId="647" priority="82">
      <formula>OR(C110=0,C110=C110-DAY(C110)-WEEKDAY(C110-DAY(C110)-5,3)+7*2)</formula>
    </cfRule>
    <cfRule type="expression" dxfId="646" priority="224">
      <formula>OR(C110=0,C110=C110-DAY(C110)-WEEKDAY(C110-DAY(C110)-5,3)+7*4)</formula>
    </cfRule>
  </conditionalFormatting>
  <conditionalFormatting sqref="C110:AG111">
    <cfRule type="expression" dxfId="645" priority="266">
      <formula>WEEKDAY(C$110)=7</formula>
    </cfRule>
    <cfRule type="expression" dxfId="644" priority="267">
      <formula>WEEKDAY(C$110)=1</formula>
    </cfRule>
  </conditionalFormatting>
  <conditionalFormatting sqref="C112:AG113">
    <cfRule type="cellIs" priority="225" operator="equal">
      <formula>"中止,夏休,冬休"</formula>
    </cfRule>
  </conditionalFormatting>
  <conditionalFormatting sqref="C114:AG117">
    <cfRule type="cellIs" dxfId="643" priority="162" operator="equal">
      <formula>"雨"</formula>
    </cfRule>
    <cfRule type="cellIs" dxfId="642" priority="163" operator="equal">
      <formula>"休"</formula>
    </cfRule>
  </conditionalFormatting>
  <conditionalFormatting sqref="C130:AG130">
    <cfRule type="expression" dxfId="641" priority="53">
      <formula>OR(C130=0,C130=C130-DAY(C130)-WEEKDAY(C130-DAY(C130)-6,3)+7*4)</formula>
    </cfRule>
    <cfRule type="expression" dxfId="640" priority="54">
      <formula>OR(C130=0,C130=C130-DAY(C130)-WEEKDAY(C130-DAY(C130)-6,3)+7*2)</formula>
    </cfRule>
    <cfRule type="expression" dxfId="639" priority="81">
      <formula>OR(C130=0,C130=C130-DAY(C130)-WEEKDAY(C130-DAY(C130)-5,3)+7*2)</formula>
    </cfRule>
    <cfRule type="expression" dxfId="638" priority="222">
      <formula>OR(C130=0,C130=C130-DAY(C130)-WEEKDAY(C130-DAY(C130)-5,3)+7*4)</formula>
    </cfRule>
  </conditionalFormatting>
  <conditionalFormatting sqref="C130:AG131">
    <cfRule type="expression" dxfId="637" priority="264">
      <formula>WEEKDAY(C$130)=7</formula>
    </cfRule>
    <cfRule type="expression" dxfId="636" priority="265">
      <formula>WEEKDAY(C$130)=1</formula>
    </cfRule>
  </conditionalFormatting>
  <conditionalFormatting sqref="C132:AG133">
    <cfRule type="cellIs" priority="223" operator="equal">
      <formula>"中止,夏休,冬休"</formula>
    </cfRule>
  </conditionalFormatting>
  <conditionalFormatting sqref="C134:AG137">
    <cfRule type="cellIs" dxfId="635" priority="164" operator="equal">
      <formula>"雨"</formula>
    </cfRule>
    <cfRule type="cellIs" dxfId="634" priority="165" operator="equal">
      <formula>"休"</formula>
    </cfRule>
  </conditionalFormatting>
  <conditionalFormatting sqref="C150:AG150">
    <cfRule type="expression" dxfId="633" priority="51">
      <formula>OR(C150=0,C150=C150-DAY(C150)-WEEKDAY(C150-DAY(C150)-6,3)+7*4)</formula>
    </cfRule>
    <cfRule type="expression" dxfId="632" priority="52">
      <formula>OR(C150=0,C150=C150-DAY(C150)-WEEKDAY(C150-DAY(C150)-6,3)+7*2)</formula>
    </cfRule>
    <cfRule type="expression" dxfId="631" priority="80">
      <formula>OR(C150=0,C150=C150-DAY(C150)-WEEKDAY(C150-DAY(C150)-5,3)+7*2)</formula>
    </cfRule>
    <cfRule type="expression" dxfId="630" priority="220">
      <formula>OR(C150=0,C150=C150-DAY(C150)-WEEKDAY(C150-DAY(C150)-5,3)+7*4)</formula>
    </cfRule>
  </conditionalFormatting>
  <conditionalFormatting sqref="C150:AG151">
    <cfRule type="expression" dxfId="629" priority="262">
      <formula>WEEKDAY(C$150)=7</formula>
    </cfRule>
    <cfRule type="expression" dxfId="628" priority="263">
      <formula>WEEKDAY(C$150)=1</formula>
    </cfRule>
  </conditionalFormatting>
  <conditionalFormatting sqref="C152:AG153">
    <cfRule type="cellIs" priority="221" operator="equal">
      <formula>"中止,夏休,冬休"</formula>
    </cfRule>
  </conditionalFormatting>
  <conditionalFormatting sqref="C154:AG157">
    <cfRule type="cellIs" dxfId="627" priority="166" operator="equal">
      <formula>"雨"</formula>
    </cfRule>
    <cfRule type="cellIs" dxfId="626" priority="167" operator="equal">
      <formula>"休"</formula>
    </cfRule>
  </conditionalFormatting>
  <conditionalFormatting sqref="C170:AG170">
    <cfRule type="expression" dxfId="625" priority="49">
      <formula>OR(C170=0,C170=C170-DAY(C170)-WEEKDAY(C170-DAY(C170)-6,3)+7*4)</formula>
    </cfRule>
    <cfRule type="expression" dxfId="624" priority="50">
      <formula>OR(C170=0,C170=C170-DAY(C170)-WEEKDAY(C170-DAY(C170)-6,3)+7*2)</formula>
    </cfRule>
    <cfRule type="expression" dxfId="623" priority="79">
      <formula>OR(C170=0,C170=C170-DAY(C170)-WEEKDAY(C170-DAY(C170)-5,3)+7*2)</formula>
    </cfRule>
    <cfRule type="expression" dxfId="622" priority="218">
      <formula>OR(C170=0,C170=C170-DAY(C170)-WEEKDAY(C170-DAY(C170)-5,3)+7*4)</formula>
    </cfRule>
  </conditionalFormatting>
  <conditionalFormatting sqref="C170:AG171">
    <cfRule type="expression" dxfId="621" priority="260">
      <formula>WEEKDAY(C$170)=7</formula>
    </cfRule>
    <cfRule type="expression" dxfId="620" priority="261">
      <formula>WEEKDAY(C$170)=1</formula>
    </cfRule>
  </conditionalFormatting>
  <conditionalFormatting sqref="C172:AG173">
    <cfRule type="cellIs" priority="219" operator="equal">
      <formula>"中止,夏休,冬休"</formula>
    </cfRule>
  </conditionalFormatting>
  <conditionalFormatting sqref="C174:AG177">
    <cfRule type="cellIs" dxfId="619" priority="168" operator="equal">
      <formula>"雨"</formula>
    </cfRule>
    <cfRule type="cellIs" dxfId="618" priority="169" operator="equal">
      <formula>"休"</formula>
    </cfRule>
  </conditionalFormatting>
  <conditionalFormatting sqref="C190:AG190">
    <cfRule type="expression" dxfId="617" priority="47">
      <formula>OR(C190=0,C190=C190-DAY(C190)-WEEKDAY(C190-DAY(C190)-6,3)+7*4)</formula>
    </cfRule>
    <cfRule type="expression" dxfId="616" priority="48">
      <formula>OR(C190=0,C190=C190-DAY(C190)-WEEKDAY(C190-DAY(C190)-6,3)+7*2)</formula>
    </cfRule>
    <cfRule type="expression" dxfId="615" priority="78">
      <formula>OR(C190=0,C190=C190-DAY(C190)-WEEKDAY(C190-DAY(C190)-5,3)+7*2)</formula>
    </cfRule>
    <cfRule type="expression" dxfId="614" priority="216">
      <formula>OR(C190=0,C190=C190-DAY(C190)-WEEKDAY(C190-DAY(C190)-5,3)+7*4)</formula>
    </cfRule>
  </conditionalFormatting>
  <conditionalFormatting sqref="C190:AG191">
    <cfRule type="expression" dxfId="613" priority="258">
      <formula>WEEKDAY(C$190)=7</formula>
    </cfRule>
    <cfRule type="expression" dxfId="612" priority="259">
      <formula>WEEKDAY(C$190)=1</formula>
    </cfRule>
  </conditionalFormatting>
  <conditionalFormatting sqref="C192:AG193">
    <cfRule type="cellIs" priority="217" operator="equal">
      <formula>"中止,夏休,冬休"</formula>
    </cfRule>
  </conditionalFormatting>
  <conditionalFormatting sqref="C194:AG197">
    <cfRule type="cellIs" dxfId="611" priority="170" operator="equal">
      <formula>"雨"</formula>
    </cfRule>
    <cfRule type="cellIs" dxfId="610" priority="171" operator="equal">
      <formula>"休"</formula>
    </cfRule>
  </conditionalFormatting>
  <conditionalFormatting sqref="C210:AG210">
    <cfRule type="expression" dxfId="609" priority="45">
      <formula>OR(C210=0,C210=C210-DAY(C210)-WEEKDAY(C210-DAY(C210)-6,3)+7*4)</formula>
    </cfRule>
    <cfRule type="expression" dxfId="608" priority="46">
      <formula>OR(C210=0,C210=C210-DAY(C210)-WEEKDAY(C210-DAY(C210)-6,3)+7*2)</formula>
    </cfRule>
    <cfRule type="expression" dxfId="607" priority="77">
      <formula>OR(C210=0,C210=C210-DAY(C210)-WEEKDAY(C210-DAY(C210)-5,3)+7*2)</formula>
    </cfRule>
    <cfRule type="expression" dxfId="606" priority="214">
      <formula>OR(C210=0,C210=C210-DAY(C210)-WEEKDAY(C210-DAY(C210)-5,3)+7*4)</formula>
    </cfRule>
  </conditionalFormatting>
  <conditionalFormatting sqref="C210:AG211">
    <cfRule type="expression" dxfId="605" priority="256">
      <formula>WEEKDAY(C$210)=7</formula>
    </cfRule>
    <cfRule type="expression" dxfId="604" priority="257">
      <formula>WEEKDAY(C$210)=1</formula>
    </cfRule>
  </conditionalFormatting>
  <conditionalFormatting sqref="C212:AG213">
    <cfRule type="cellIs" priority="215" operator="equal">
      <formula>"中止,夏休,冬休"</formula>
    </cfRule>
  </conditionalFormatting>
  <conditionalFormatting sqref="C214:AG217">
    <cfRule type="cellIs" dxfId="603" priority="172" operator="equal">
      <formula>"雨"</formula>
    </cfRule>
    <cfRule type="cellIs" dxfId="602" priority="173" operator="equal">
      <formula>"休"</formula>
    </cfRule>
  </conditionalFormatting>
  <conditionalFormatting sqref="C230:AG230">
    <cfRule type="expression" dxfId="601" priority="43">
      <formula>OR(C230=0,C230=C230-DAY(C230)-WEEKDAY(C230-DAY(C230)-6,3)+7*4)</formula>
    </cfRule>
    <cfRule type="expression" dxfId="600" priority="44">
      <formula>OR(C230=0,C230=C230-DAY(C230)-WEEKDAY(C230-DAY(C230)-6,3)+7*2)</formula>
    </cfRule>
    <cfRule type="expression" dxfId="599" priority="76">
      <formula>OR(C230=0,C230=C230-DAY(C230)-WEEKDAY(C230-DAY(C230)-5,3)+7*2)</formula>
    </cfRule>
    <cfRule type="expression" dxfId="598" priority="210">
      <formula>OR(C230=0,C230=C230-DAY(C230)-WEEKDAY(C230-DAY(C230)-5,3)+7*4)</formula>
    </cfRule>
  </conditionalFormatting>
  <conditionalFormatting sqref="C230:AG231">
    <cfRule type="expression" dxfId="597" priority="254">
      <formula>WEEKDAY(C$230)=7</formula>
    </cfRule>
    <cfRule type="expression" dxfId="596" priority="255">
      <formula>WEEKDAY(C$230)=1</formula>
    </cfRule>
  </conditionalFormatting>
  <conditionalFormatting sqref="C232:AG233">
    <cfRule type="cellIs" priority="211" operator="equal">
      <formula>"中止,夏休,冬休"</formula>
    </cfRule>
  </conditionalFormatting>
  <conditionalFormatting sqref="C234:AG237">
    <cfRule type="cellIs" dxfId="595" priority="212" operator="equal">
      <formula>"雨"</formula>
    </cfRule>
    <cfRule type="cellIs" dxfId="594" priority="213" operator="equal">
      <formula>"休"</formula>
    </cfRule>
  </conditionalFormatting>
  <conditionalFormatting sqref="C250:AG250">
    <cfRule type="expression" dxfId="593" priority="41">
      <formula>OR(C250=0,C250=C250-DAY(C250)-WEEKDAY(C250-DAY(C250)-6,3)+7*4)</formula>
    </cfRule>
    <cfRule type="expression" dxfId="592" priority="42">
      <formula>OR(C250=0,C250=C250-DAY(C250)-WEEKDAY(C250-DAY(C250)-6,3)+7*2)</formula>
    </cfRule>
    <cfRule type="expression" dxfId="591" priority="75">
      <formula>OR(C250=0,C250=C250-DAY(C250)-WEEKDAY(C250-DAY(C250)-5,3)+7*2)</formula>
    </cfRule>
    <cfRule type="expression" dxfId="590" priority="206">
      <formula>OR(C250=0,C250=C250-DAY(C250)-WEEKDAY(C250-DAY(C250)-5,3)+7*4)</formula>
    </cfRule>
  </conditionalFormatting>
  <conditionalFormatting sqref="C250:AG251">
    <cfRule type="expression" dxfId="589" priority="252">
      <formula>WEEKDAY(C$250)=7</formula>
    </cfRule>
    <cfRule type="expression" dxfId="588" priority="253">
      <formula>WEEKDAY(C$250)=1</formula>
    </cfRule>
  </conditionalFormatting>
  <conditionalFormatting sqref="C252:AG253">
    <cfRule type="cellIs" priority="207" operator="equal">
      <formula>"中止,夏休,冬休"</formula>
    </cfRule>
  </conditionalFormatting>
  <conditionalFormatting sqref="C254:AG257">
    <cfRule type="cellIs" dxfId="587" priority="208" operator="equal">
      <formula>"雨"</formula>
    </cfRule>
    <cfRule type="cellIs" dxfId="586" priority="209" operator="equal">
      <formula>"休"</formula>
    </cfRule>
  </conditionalFormatting>
  <conditionalFormatting sqref="C270:AG270">
    <cfRule type="expression" dxfId="585" priority="39">
      <formula>OR(C270=0,C270=C270-DAY(C270)-WEEKDAY(C270-DAY(C270)-6,3)+7*4)</formula>
    </cfRule>
    <cfRule type="expression" dxfId="584" priority="40">
      <formula>OR(C270=0,C270=C270-DAY(C270)-WEEKDAY(C270-DAY(C270)-6,3)+7*2)</formula>
    </cfRule>
    <cfRule type="expression" dxfId="583" priority="74">
      <formula>OR(C270=0,C270=C270-DAY(C270)-WEEKDAY(C270-DAY(C270)-5,3)+7*2)</formula>
    </cfRule>
    <cfRule type="expression" dxfId="582" priority="202">
      <formula>OR(C270=0,C270=C270-DAY(C270)-WEEKDAY(C270-DAY(C270)-5,3)+7*4)</formula>
    </cfRule>
  </conditionalFormatting>
  <conditionalFormatting sqref="C270:AG271">
    <cfRule type="expression" dxfId="581" priority="250">
      <formula>WEEKDAY(C$270)=7</formula>
    </cfRule>
    <cfRule type="expression" dxfId="580" priority="251">
      <formula>WEEKDAY(C$270)=1</formula>
    </cfRule>
  </conditionalFormatting>
  <conditionalFormatting sqref="C272:AG273">
    <cfRule type="cellIs" priority="203" operator="equal">
      <formula>"中止,夏休,冬休"</formula>
    </cfRule>
  </conditionalFormatting>
  <conditionalFormatting sqref="C274:AG277">
    <cfRule type="cellIs" dxfId="579" priority="204" operator="equal">
      <formula>"雨"</formula>
    </cfRule>
    <cfRule type="cellIs" dxfId="578" priority="205" operator="equal">
      <formula>"休"</formula>
    </cfRule>
  </conditionalFormatting>
  <conditionalFormatting sqref="C290:AG290">
    <cfRule type="expression" dxfId="577" priority="37">
      <formula>OR(C290=0,C290=C290-DAY(C290)-WEEKDAY(C290-DAY(C290)-6,3)+7*4)</formula>
    </cfRule>
    <cfRule type="expression" dxfId="576" priority="38">
      <formula>OR(C290=0,C290=C290-DAY(C290)-WEEKDAY(C290-DAY(C290)-6,3)+7*2)</formula>
    </cfRule>
    <cfRule type="expression" dxfId="575" priority="73">
      <formula>OR(C290=0,C290=C290-DAY(C290)-WEEKDAY(C290-DAY(C290)-5,3)+7*2)</formula>
    </cfRule>
    <cfRule type="expression" dxfId="574" priority="198">
      <formula>OR(C290=0,C290=C290-DAY(C290)-WEEKDAY(C290-DAY(C290)-5,3)+7*4)</formula>
    </cfRule>
  </conditionalFormatting>
  <conditionalFormatting sqref="C290:AG291">
    <cfRule type="expression" dxfId="573" priority="248">
      <formula>WEEKDAY(C$290)=7</formula>
    </cfRule>
    <cfRule type="expression" dxfId="572" priority="249">
      <formula>WEEKDAY(C$290)=1</formula>
    </cfRule>
  </conditionalFormatting>
  <conditionalFormatting sqref="C292:AG293">
    <cfRule type="cellIs" priority="199" operator="equal">
      <formula>"中止,夏休,冬休"</formula>
    </cfRule>
  </conditionalFormatting>
  <conditionalFormatting sqref="C294:AG297">
    <cfRule type="cellIs" dxfId="571" priority="200" operator="equal">
      <formula>"雨"</formula>
    </cfRule>
    <cfRule type="cellIs" dxfId="570" priority="201" operator="equal">
      <formula>"休"</formula>
    </cfRule>
  </conditionalFormatting>
  <conditionalFormatting sqref="C310:AG310">
    <cfRule type="expression" dxfId="569" priority="35">
      <formula>OR(C310=0,C310=C310-DAY(C310)-WEEKDAY(C310-DAY(C310)-6,3)+7*4)</formula>
    </cfRule>
    <cfRule type="expression" dxfId="568" priority="36">
      <formula>OR(C310=0,C310=C310-DAY(C310)-WEEKDAY(C310-DAY(C310)-6,3)+7*2)</formula>
    </cfRule>
    <cfRule type="expression" dxfId="567" priority="72">
      <formula>OR(C310=0,C310=C310-DAY(C310)-WEEKDAY(C310-DAY(C310)-5,3)+7*2)</formula>
    </cfRule>
    <cfRule type="expression" dxfId="566" priority="194">
      <formula>OR(C310=0,C310=C310-DAY(C310)-WEEKDAY(C310-DAY(C310)-5,3)+7*4)</formula>
    </cfRule>
  </conditionalFormatting>
  <conditionalFormatting sqref="C310:AG311">
    <cfRule type="expression" dxfId="565" priority="246">
      <formula>WEEKDAY(C$310)=7</formula>
    </cfRule>
    <cfRule type="expression" dxfId="564" priority="247">
      <formula>WEEKDAY(C$310)=1</formula>
    </cfRule>
  </conditionalFormatting>
  <conditionalFormatting sqref="C312:AG313">
    <cfRule type="cellIs" priority="195" operator="equal">
      <formula>"中止,夏休,冬休"</formula>
    </cfRule>
  </conditionalFormatting>
  <conditionalFormatting sqref="C314:AG317">
    <cfRule type="cellIs" dxfId="563" priority="196" operator="equal">
      <formula>"雨"</formula>
    </cfRule>
    <cfRule type="cellIs" dxfId="562" priority="197" operator="equal">
      <formula>"休"</formula>
    </cfRule>
  </conditionalFormatting>
  <conditionalFormatting sqref="C330:AG330">
    <cfRule type="expression" dxfId="561" priority="33">
      <formula>OR(C330=0,C330=C330-DAY(C330)-WEEKDAY(C330-DAY(C330)-6,3)+7*4)</formula>
    </cfRule>
    <cfRule type="expression" dxfId="560" priority="34">
      <formula>OR(C330=0,C330=C330-DAY(C330)-WEEKDAY(C330-DAY(C330)-6,3)+7*2)</formula>
    </cfRule>
    <cfRule type="expression" dxfId="559" priority="71">
      <formula>OR(C330=0,C330=C330-DAY(C330)-WEEKDAY(C330-DAY(C330)-5,3)+7*2)</formula>
    </cfRule>
    <cfRule type="expression" dxfId="558" priority="190">
      <formula>OR(C330=0,C330=C330-DAY(C330)-WEEKDAY(C330-DAY(C330)-5,3)+7*4)</formula>
    </cfRule>
  </conditionalFormatting>
  <conditionalFormatting sqref="C330:AG331">
    <cfRule type="expression" dxfId="557" priority="244">
      <formula>WEEKDAY(C$330)=7</formula>
    </cfRule>
    <cfRule type="expression" dxfId="556" priority="245">
      <formula>WEEKDAY(C$330)=1</formula>
    </cfRule>
  </conditionalFormatting>
  <conditionalFormatting sqref="C332:AG333">
    <cfRule type="cellIs" priority="191" operator="equal">
      <formula>"中止,夏休,冬休"</formula>
    </cfRule>
  </conditionalFormatting>
  <conditionalFormatting sqref="C334:AG337">
    <cfRule type="cellIs" dxfId="555" priority="192" operator="equal">
      <formula>"雨"</formula>
    </cfRule>
    <cfRule type="cellIs" dxfId="554" priority="193" operator="equal">
      <formula>"休"</formula>
    </cfRule>
  </conditionalFormatting>
  <conditionalFormatting sqref="C350:AG350">
    <cfRule type="expression" dxfId="553" priority="31">
      <formula>OR(C350=0,C350=C350-DAY(C350)-WEEKDAY(C350-DAY(C350)-6,3)+7*4)</formula>
    </cfRule>
    <cfRule type="expression" dxfId="552" priority="32">
      <formula>OR(C350=0,C350=C350-DAY(C350)-WEEKDAY(C350-DAY(C350)-6,3)+7*2)</formula>
    </cfRule>
    <cfRule type="expression" dxfId="551" priority="70">
      <formula>OR(C350=0,C350=C350-DAY(C350)-WEEKDAY(C350-DAY(C350)-5,3)+7*2)</formula>
    </cfRule>
    <cfRule type="expression" dxfId="550" priority="186">
      <formula>OR(C350=0,C350=C350-DAY(C350)-WEEKDAY(C350-DAY(C350)-5,3)+7*4)</formula>
    </cfRule>
  </conditionalFormatting>
  <conditionalFormatting sqref="C350:AG351">
    <cfRule type="expression" dxfId="549" priority="242">
      <formula>WEEKDAY(C$350)=7</formula>
    </cfRule>
    <cfRule type="expression" dxfId="548" priority="243">
      <formula>WEEKDAY(C$350)=1</formula>
    </cfRule>
  </conditionalFormatting>
  <conditionalFormatting sqref="C352:AG353">
    <cfRule type="cellIs" priority="187" operator="equal">
      <formula>"中止,夏休,冬休"</formula>
    </cfRule>
  </conditionalFormatting>
  <conditionalFormatting sqref="C354:AG357">
    <cfRule type="cellIs" dxfId="547" priority="188" operator="equal">
      <formula>"雨"</formula>
    </cfRule>
    <cfRule type="cellIs" dxfId="546" priority="189" operator="equal">
      <formula>"休"</formula>
    </cfRule>
  </conditionalFormatting>
  <conditionalFormatting sqref="C370:AG370">
    <cfRule type="expression" dxfId="545" priority="29">
      <formula>OR(C370=0,C370=C370-DAY(C370)-WEEKDAY(C370-DAY(C370)-6,3)+7*4)</formula>
    </cfRule>
    <cfRule type="expression" dxfId="544" priority="30">
      <formula>OR(C370=0,C370=C370-DAY(C370)-WEEKDAY(C370-DAY(C370)-6,3)+7*2)</formula>
    </cfRule>
    <cfRule type="expression" dxfId="543" priority="69">
      <formula>OR(C370=0,C370=C370-DAY(C370)-WEEKDAY(C370-DAY(C370)-5,3)+7*2)</formula>
    </cfRule>
    <cfRule type="expression" dxfId="542" priority="182">
      <formula>OR(C370=0,C370=C370-DAY(C370)-WEEKDAY(C370-DAY(C370)-5,3)+7*4)</formula>
    </cfRule>
  </conditionalFormatting>
  <conditionalFormatting sqref="C370:AG371">
    <cfRule type="expression" dxfId="541" priority="240">
      <formula>WEEKDAY(C$370)=7</formula>
    </cfRule>
    <cfRule type="expression" dxfId="540" priority="241">
      <formula>WEEKDAY(C$370)=1</formula>
    </cfRule>
  </conditionalFormatting>
  <conditionalFormatting sqref="C372:AG373">
    <cfRule type="cellIs" priority="183" operator="equal">
      <formula>"中止,夏休,冬休"</formula>
    </cfRule>
  </conditionalFormatting>
  <conditionalFormatting sqref="C374:AG377">
    <cfRule type="cellIs" dxfId="539" priority="184" operator="equal">
      <formula>"雨"</formula>
    </cfRule>
    <cfRule type="cellIs" dxfId="538" priority="185" operator="equal">
      <formula>"休"</formula>
    </cfRule>
  </conditionalFormatting>
  <conditionalFormatting sqref="C390:AG390">
    <cfRule type="expression" dxfId="537" priority="27">
      <formula>OR(C390=0,C390=C390-DAY(C390)-WEEKDAY(C390-DAY(C390)-6,3)+7*4)</formula>
    </cfRule>
    <cfRule type="expression" dxfId="536" priority="28">
      <formula>OR(C390=0,C390=C390-DAY(C390)-WEEKDAY(C390-DAY(C390)-6,3)+7*2)</formula>
    </cfRule>
    <cfRule type="expression" dxfId="535" priority="68">
      <formula>OR(C390=0,C390=C390-DAY(C390)-WEEKDAY(C390-DAY(C390)-5,3)+7*2)</formula>
    </cfRule>
    <cfRule type="expression" dxfId="534" priority="178">
      <formula>OR(C390=0,C390=C390-DAY(C390)-WEEKDAY(C390-DAY(C390)-5,3)+7*4)</formula>
    </cfRule>
  </conditionalFormatting>
  <conditionalFormatting sqref="C390:AG391">
    <cfRule type="expression" dxfId="533" priority="238">
      <formula>WEEKDAY(C$390)=7</formula>
    </cfRule>
    <cfRule type="expression" dxfId="532" priority="239">
      <formula>WEEKDAY(C$390)=1</formula>
    </cfRule>
  </conditionalFormatting>
  <conditionalFormatting sqref="C392:AG393">
    <cfRule type="cellIs" priority="179" operator="equal">
      <formula>"中止,夏休,冬休"</formula>
    </cfRule>
  </conditionalFormatting>
  <conditionalFormatting sqref="C394:AG397">
    <cfRule type="cellIs" dxfId="531" priority="180" operator="equal">
      <formula>"雨"</formula>
    </cfRule>
    <cfRule type="cellIs" dxfId="530" priority="181" operator="equal">
      <formula>"休"</formula>
    </cfRule>
  </conditionalFormatting>
  <conditionalFormatting sqref="C410:AG410">
    <cfRule type="expression" dxfId="529" priority="25">
      <formula>OR(C410=0,C410=C410-DAY(C410)-WEEKDAY(C410-DAY(C410)-6,3)+7*4)</formula>
    </cfRule>
    <cfRule type="expression" dxfId="528" priority="26">
      <formula>OR(C410=0,C410=C410-DAY(C410)-WEEKDAY(C410-DAY(C410)-6,3)+7*2)</formula>
    </cfRule>
    <cfRule type="expression" dxfId="527" priority="67">
      <formula>OR(C410=0,C410=C410-DAY(C410)-WEEKDAY(C410-DAY(C410)-5,3)+7*2)</formula>
    </cfRule>
    <cfRule type="expression" dxfId="526" priority="174">
      <formula>OR(C410=0,C410=C410-DAY(C410)-WEEKDAY(C410-DAY(C410)-5,3)+7*4)</formula>
    </cfRule>
  </conditionalFormatting>
  <conditionalFormatting sqref="C410:AG411">
    <cfRule type="expression" dxfId="525" priority="236">
      <formula>WEEKDAY(C$410)=7</formula>
    </cfRule>
    <cfRule type="expression" dxfId="524" priority="237">
      <formula>WEEKDAY(C$410)=1</formula>
    </cfRule>
  </conditionalFormatting>
  <conditionalFormatting sqref="C412:AG413">
    <cfRule type="cellIs" priority="175" operator="equal">
      <formula>"中止,夏休,冬休"</formula>
    </cfRule>
  </conditionalFormatting>
  <conditionalFormatting sqref="C414:AG417">
    <cfRule type="cellIs" dxfId="523" priority="176" operator="equal">
      <formula>"雨"</formula>
    </cfRule>
    <cfRule type="cellIs" dxfId="522" priority="177" operator="equal">
      <formula>"休"</formula>
    </cfRule>
  </conditionalFormatting>
  <conditionalFormatting sqref="AH2:AH5">
    <cfRule type="expression" dxfId="521" priority="130">
      <formula>$AH$5="未達成"</formula>
    </cfRule>
  </conditionalFormatting>
  <conditionalFormatting sqref="AI16">
    <cfRule type="cellIs" dxfId="520" priority="129" operator="lessThan">
      <formula>0.285</formula>
    </cfRule>
  </conditionalFormatting>
  <conditionalFormatting sqref="AI17">
    <cfRule type="expression" dxfId="519" priority="127">
      <formula>AI17="NG"</formula>
    </cfRule>
  </conditionalFormatting>
  <conditionalFormatting sqref="AI36">
    <cfRule type="cellIs" dxfId="518" priority="128" operator="lessThan">
      <formula>0.285</formula>
    </cfRule>
  </conditionalFormatting>
  <conditionalFormatting sqref="AI37">
    <cfRule type="expression" dxfId="517" priority="107">
      <formula>AI37="NG"</formula>
    </cfRule>
  </conditionalFormatting>
  <conditionalFormatting sqref="AI56">
    <cfRule type="cellIs" dxfId="516" priority="126" operator="lessThan">
      <formula>0.285</formula>
    </cfRule>
  </conditionalFormatting>
  <conditionalFormatting sqref="AI57">
    <cfRule type="expression" dxfId="515" priority="106">
      <formula>AI57="NG"</formula>
    </cfRule>
  </conditionalFormatting>
  <conditionalFormatting sqref="AI76">
    <cfRule type="cellIs" dxfId="514" priority="125" operator="lessThan">
      <formula>0.285</formula>
    </cfRule>
  </conditionalFormatting>
  <conditionalFormatting sqref="AI77">
    <cfRule type="expression" dxfId="513" priority="105">
      <formula>AI77="NG"</formula>
    </cfRule>
  </conditionalFormatting>
  <conditionalFormatting sqref="AI96">
    <cfRule type="cellIs" dxfId="512" priority="124" operator="lessThan">
      <formula>0.285</formula>
    </cfRule>
  </conditionalFormatting>
  <conditionalFormatting sqref="AI97">
    <cfRule type="expression" dxfId="511" priority="104">
      <formula>AI97="NG"</formula>
    </cfRule>
  </conditionalFormatting>
  <conditionalFormatting sqref="AI116">
    <cfRule type="cellIs" dxfId="510" priority="123" operator="lessThan">
      <formula>0.285</formula>
    </cfRule>
  </conditionalFormatting>
  <conditionalFormatting sqref="AI117">
    <cfRule type="expression" dxfId="509" priority="103">
      <formula>AI117="NG"</formula>
    </cfRule>
  </conditionalFormatting>
  <conditionalFormatting sqref="AI136">
    <cfRule type="cellIs" dxfId="508" priority="122" operator="lessThan">
      <formula>0.285</formula>
    </cfRule>
  </conditionalFormatting>
  <conditionalFormatting sqref="AI137">
    <cfRule type="expression" dxfId="507" priority="102">
      <formula>AI137="NG"</formula>
    </cfRule>
  </conditionalFormatting>
  <conditionalFormatting sqref="AI156">
    <cfRule type="cellIs" dxfId="506" priority="121" operator="lessThan">
      <formula>0.285</formula>
    </cfRule>
  </conditionalFormatting>
  <conditionalFormatting sqref="AI157">
    <cfRule type="expression" dxfId="505" priority="101">
      <formula>AI157="NG"</formula>
    </cfRule>
  </conditionalFormatting>
  <conditionalFormatting sqref="AI176">
    <cfRule type="cellIs" dxfId="504" priority="120" operator="lessThan">
      <formula>0.285</formula>
    </cfRule>
  </conditionalFormatting>
  <conditionalFormatting sqref="AI177">
    <cfRule type="expression" dxfId="503" priority="100">
      <formula>AI177="NG"</formula>
    </cfRule>
  </conditionalFormatting>
  <conditionalFormatting sqref="AI196">
    <cfRule type="cellIs" dxfId="502" priority="119" operator="lessThan">
      <formula>0.285</formula>
    </cfRule>
  </conditionalFormatting>
  <conditionalFormatting sqref="AI197">
    <cfRule type="expression" dxfId="501" priority="99">
      <formula>AI197="NG"</formula>
    </cfRule>
  </conditionalFormatting>
  <conditionalFormatting sqref="AI216">
    <cfRule type="cellIs" dxfId="500" priority="118" operator="lessThan">
      <formula>0.285</formula>
    </cfRule>
  </conditionalFormatting>
  <conditionalFormatting sqref="AI217">
    <cfRule type="expression" dxfId="499" priority="98">
      <formula>AI217="NG"</formula>
    </cfRule>
  </conditionalFormatting>
  <conditionalFormatting sqref="AI236">
    <cfRule type="cellIs" dxfId="498" priority="117" operator="lessThan">
      <formula>0.285</formula>
    </cfRule>
  </conditionalFormatting>
  <conditionalFormatting sqref="AI237">
    <cfRule type="expression" dxfId="497" priority="97">
      <formula>AI237="NG"</formula>
    </cfRule>
  </conditionalFormatting>
  <conditionalFormatting sqref="AI256">
    <cfRule type="cellIs" dxfId="496" priority="116" operator="lessThan">
      <formula>0.285</formula>
    </cfRule>
  </conditionalFormatting>
  <conditionalFormatting sqref="AI257">
    <cfRule type="expression" dxfId="495" priority="96">
      <formula>AI257="NG"</formula>
    </cfRule>
  </conditionalFormatting>
  <conditionalFormatting sqref="AI276">
    <cfRule type="cellIs" dxfId="494" priority="115" operator="lessThan">
      <formula>0.285</formula>
    </cfRule>
  </conditionalFormatting>
  <conditionalFormatting sqref="AI277">
    <cfRule type="expression" dxfId="493" priority="95">
      <formula>AI277="NG"</formula>
    </cfRule>
  </conditionalFormatting>
  <conditionalFormatting sqref="AI296">
    <cfRule type="cellIs" dxfId="492" priority="114" operator="lessThan">
      <formula>0.285</formula>
    </cfRule>
  </conditionalFormatting>
  <conditionalFormatting sqref="AI297">
    <cfRule type="expression" dxfId="491" priority="94">
      <formula>AI297="NG"</formula>
    </cfRule>
  </conditionalFormatting>
  <conditionalFormatting sqref="AI316">
    <cfRule type="cellIs" dxfId="490" priority="113" operator="lessThan">
      <formula>0.285</formula>
    </cfRule>
  </conditionalFormatting>
  <conditionalFormatting sqref="AI317">
    <cfRule type="expression" dxfId="489" priority="93">
      <formula>AI317="NG"</formula>
    </cfRule>
  </conditionalFormatting>
  <conditionalFormatting sqref="AI336">
    <cfRule type="cellIs" dxfId="488" priority="112" operator="lessThan">
      <formula>0.285</formula>
    </cfRule>
  </conditionalFormatting>
  <conditionalFormatting sqref="AI337">
    <cfRule type="expression" dxfId="487" priority="92">
      <formula>AI337="NG"</formula>
    </cfRule>
  </conditionalFormatting>
  <conditionalFormatting sqref="AI356">
    <cfRule type="cellIs" dxfId="486" priority="111" operator="lessThan">
      <formula>0.285</formula>
    </cfRule>
  </conditionalFormatting>
  <conditionalFormatting sqref="AI357">
    <cfRule type="expression" dxfId="485" priority="91">
      <formula>AI357="NG"</formula>
    </cfRule>
  </conditionalFormatting>
  <conditionalFormatting sqref="AI376">
    <cfRule type="cellIs" dxfId="484" priority="110" operator="lessThan">
      <formula>0.285</formula>
    </cfRule>
  </conditionalFormatting>
  <conditionalFormatting sqref="AI377">
    <cfRule type="expression" dxfId="483" priority="90">
      <formula>AI377="NG"</formula>
    </cfRule>
  </conditionalFormatting>
  <conditionalFormatting sqref="AI396">
    <cfRule type="cellIs" dxfId="482" priority="109" operator="lessThan">
      <formula>0.285</formula>
    </cfRule>
  </conditionalFormatting>
  <conditionalFormatting sqref="AI397">
    <cfRule type="expression" dxfId="481" priority="89">
      <formula>AI397="NG"</formula>
    </cfRule>
  </conditionalFormatting>
  <conditionalFormatting sqref="AI416">
    <cfRule type="cellIs" dxfId="480" priority="108" operator="lessThan">
      <formula>0.285</formula>
    </cfRule>
  </conditionalFormatting>
  <conditionalFormatting sqref="AI417">
    <cfRule type="expression" dxfId="479" priority="88">
      <formula>AI417="NG"</formula>
    </cfRule>
  </conditionalFormatting>
  <conditionalFormatting sqref="AL17">
    <cfRule type="expression" dxfId="478" priority="151">
      <formula>AL17="NG"</formula>
    </cfRule>
  </conditionalFormatting>
  <conditionalFormatting sqref="AL37">
    <cfRule type="expression" dxfId="477" priority="150">
      <formula>AL37="NG"</formula>
    </cfRule>
  </conditionalFormatting>
  <conditionalFormatting sqref="AL57">
    <cfRule type="expression" dxfId="476" priority="149">
      <formula>AL57="NG"</formula>
    </cfRule>
  </conditionalFormatting>
  <conditionalFormatting sqref="AL77">
    <cfRule type="expression" dxfId="475" priority="148">
      <formula>AL77="NG"</formula>
    </cfRule>
  </conditionalFormatting>
  <conditionalFormatting sqref="AL97">
    <cfRule type="expression" dxfId="474" priority="147">
      <formula>AL97="NG"</formula>
    </cfRule>
  </conditionalFormatting>
  <conditionalFormatting sqref="AL117">
    <cfRule type="expression" dxfId="473" priority="146">
      <formula>AL117="NG"</formula>
    </cfRule>
  </conditionalFormatting>
  <conditionalFormatting sqref="AL137">
    <cfRule type="expression" dxfId="472" priority="145">
      <formula>AL137="NG"</formula>
    </cfRule>
  </conditionalFormatting>
  <conditionalFormatting sqref="AL157">
    <cfRule type="expression" dxfId="471" priority="144">
      <formula>AL157="NG"</formula>
    </cfRule>
  </conditionalFormatting>
  <conditionalFormatting sqref="AL177">
    <cfRule type="expression" dxfId="470" priority="143">
      <formula>AL177="NG"</formula>
    </cfRule>
  </conditionalFormatting>
  <conditionalFormatting sqref="AL197">
    <cfRule type="expression" dxfId="469" priority="142">
      <formula>AL197="NG"</formula>
    </cfRule>
  </conditionalFormatting>
  <conditionalFormatting sqref="AL217">
    <cfRule type="expression" dxfId="468" priority="141">
      <formula>AL217="NG"</formula>
    </cfRule>
  </conditionalFormatting>
  <conditionalFormatting sqref="AL237">
    <cfRule type="expression" dxfId="467" priority="140">
      <formula>AL237="NG"</formula>
    </cfRule>
  </conditionalFormatting>
  <conditionalFormatting sqref="AL257">
    <cfRule type="expression" dxfId="466" priority="139">
      <formula>AL257="NG"</formula>
    </cfRule>
  </conditionalFormatting>
  <conditionalFormatting sqref="AL277">
    <cfRule type="expression" dxfId="465" priority="138">
      <formula>AL277="NG"</formula>
    </cfRule>
  </conditionalFormatting>
  <conditionalFormatting sqref="AL297">
    <cfRule type="expression" dxfId="464" priority="137">
      <formula>AL297="NG"</formula>
    </cfRule>
  </conditionalFormatting>
  <conditionalFormatting sqref="AL317">
    <cfRule type="expression" dxfId="463" priority="136">
      <formula>AL317="NG"</formula>
    </cfRule>
  </conditionalFormatting>
  <conditionalFormatting sqref="AL337">
    <cfRule type="expression" dxfId="462" priority="135">
      <formula>AL337="NG"</formula>
    </cfRule>
  </conditionalFormatting>
  <conditionalFormatting sqref="AL357">
    <cfRule type="expression" dxfId="461" priority="134">
      <formula>AL357="NG"</formula>
    </cfRule>
  </conditionalFormatting>
  <conditionalFormatting sqref="AL377">
    <cfRule type="expression" dxfId="460" priority="133">
      <formula>AL377="NG"</formula>
    </cfRule>
  </conditionalFormatting>
  <conditionalFormatting sqref="AL397">
    <cfRule type="expression" dxfId="459" priority="132">
      <formula>AL397="NG"</formula>
    </cfRule>
  </conditionalFormatting>
  <conditionalFormatting sqref="AL417">
    <cfRule type="expression" dxfId="458" priority="131">
      <formula>AL417="NG"</formula>
    </cfRule>
  </conditionalFormatting>
  <conditionalFormatting sqref="H34:I35">
    <cfRule type="cellIs" dxfId="457" priority="23" operator="equal">
      <formula>"雨"</formula>
    </cfRule>
    <cfRule type="cellIs" dxfId="456" priority="24" operator="equal">
      <formula>"休"</formula>
    </cfRule>
  </conditionalFormatting>
  <conditionalFormatting sqref="O34:P35">
    <cfRule type="cellIs" dxfId="455" priority="21" operator="equal">
      <formula>"雨"</formula>
    </cfRule>
    <cfRule type="cellIs" dxfId="454" priority="22" operator="equal">
      <formula>"休"</formula>
    </cfRule>
  </conditionalFormatting>
  <conditionalFormatting sqref="V34:W35">
    <cfRule type="cellIs" dxfId="453" priority="19" operator="equal">
      <formula>"雨"</formula>
    </cfRule>
    <cfRule type="cellIs" dxfId="452" priority="20" operator="equal">
      <formula>"休"</formula>
    </cfRule>
  </conditionalFormatting>
  <conditionalFormatting sqref="AC34:AD35">
    <cfRule type="cellIs" dxfId="451" priority="17" operator="equal">
      <formula>"雨"</formula>
    </cfRule>
    <cfRule type="cellIs" dxfId="450" priority="18" operator="equal">
      <formula>"休"</formula>
    </cfRule>
  </conditionalFormatting>
  <conditionalFormatting sqref="F54:G55">
    <cfRule type="cellIs" dxfId="449" priority="15" operator="equal">
      <formula>"雨"</formula>
    </cfRule>
    <cfRule type="cellIs" dxfId="448" priority="16" operator="equal">
      <formula>"休"</formula>
    </cfRule>
  </conditionalFormatting>
  <conditionalFormatting sqref="M54:N55">
    <cfRule type="cellIs" dxfId="447" priority="13" operator="equal">
      <formula>"雨"</formula>
    </cfRule>
    <cfRule type="cellIs" dxfId="446" priority="14" operator="equal">
      <formula>"休"</formula>
    </cfRule>
  </conditionalFormatting>
  <conditionalFormatting sqref="T54:U55">
    <cfRule type="cellIs" dxfId="445" priority="11" operator="equal">
      <formula>"雨"</formula>
    </cfRule>
    <cfRule type="cellIs" dxfId="444" priority="12" operator="equal">
      <formula>"休"</formula>
    </cfRule>
  </conditionalFormatting>
  <conditionalFormatting sqref="AA54:AB55">
    <cfRule type="cellIs" dxfId="443" priority="9" operator="equal">
      <formula>"雨"</formula>
    </cfRule>
    <cfRule type="cellIs" dxfId="442" priority="10" operator="equal">
      <formula>"休"</formula>
    </cfRule>
  </conditionalFormatting>
  <conditionalFormatting sqref="J74:K75">
    <cfRule type="cellIs" dxfId="441" priority="7" operator="equal">
      <formula>"雨"</formula>
    </cfRule>
    <cfRule type="cellIs" dxfId="440" priority="8" operator="equal">
      <formula>"休"</formula>
    </cfRule>
  </conditionalFormatting>
  <conditionalFormatting sqref="Q74:R75">
    <cfRule type="cellIs" dxfId="439" priority="5" operator="equal">
      <formula>"雨"</formula>
    </cfRule>
    <cfRule type="cellIs" dxfId="438" priority="6" operator="equal">
      <formula>"休"</formula>
    </cfRule>
  </conditionalFormatting>
  <conditionalFormatting sqref="X74:Y75">
    <cfRule type="cellIs" dxfId="437" priority="3" operator="equal">
      <formula>"雨"</formula>
    </cfRule>
    <cfRule type="cellIs" dxfId="436" priority="4" operator="equal">
      <formula>"休"</formula>
    </cfRule>
  </conditionalFormatting>
  <conditionalFormatting sqref="AE74:AF75">
    <cfRule type="cellIs" dxfId="435" priority="1" operator="equal">
      <formula>"雨"</formula>
    </cfRule>
    <cfRule type="cellIs" dxfId="434" priority="2" operator="equal">
      <formula>"休"</formula>
    </cfRule>
  </conditionalFormatting>
  <dataValidations count="3">
    <dataValidation type="list" allowBlank="1" showInputMessage="1" showErrorMessage="1" sqref="C12:AG13 C32:AG33 C52:AG53 C72:AG73 C92:AG93 C112:AG113 C132:AG133 C152:AG153 C172:AG173 C192:AG193 C212:AG213 C232:AG233 C252:AG253 C272:AG273 C292:AG293 C312:AG313 C332:AG333 C352:AG353 C372:AG373 C392:AG393 C412:AG413" xr:uid="{57E07F9A-A628-4DFB-9EDD-5513EB77318C}">
      <formula1>"中止,夏休,冬休"</formula1>
    </dataValidation>
    <dataValidation type="list" showInputMessage="1" showErrorMessage="1" sqref="AA194:AA195 C216:AG217 E34:F35 C416:AG417 V74:V75 Z94:Z95 AD114:AD115 AB134:AB135 Y154:Y155 AD174:AD175 C236:AG237 C256:AG257 C276:AG277 C296:AG297 C316:AG317 C336:AG337 C356:AG357 C376:AG377 C396:AG397 C96:AG97 Z34:AA35 L34:M35 C36:AG37 H74:H75 O74:O75 AC74:AC75 AE54:AE55 E94:E95 S94:S95 L94:L95 C76:AG77 I114:I115 P114:P115 W114:W115 C176:AG177 G134:G135 N134:N135 U134:U135 C116:AG117 D154:D155 K154:K155 R154:R155 C136:AG137 I174:I175 P174:P175 W174:W175 C156:AG157 F194:F195 M194:M195 T194:T195 C196:AG197 S34:S35 J54:J55 Q54:Q55 X54:X55 C56:AG57 C16:AG17" xr:uid="{3985D9B2-3E8B-4695-9CBB-37898FC41100}">
      <formula1>"休,雨"</formula1>
    </dataValidation>
    <dataValidation type="list" allowBlank="1" showInputMessage="1" showErrorMessage="1" sqref="AB194:AG195 C74:G75 C214:AG215 C414:AG415 I74:N75 T94:Y95 AF54:AG55 AE114:AG115 O134:T135 S154:X155 AE174:AG175 C234:AG235 C254:AG255 C274:AG275 C294:AG295 C314:AG315 C334:AG335 C354:AG355 C374:AG375 C394:AG395 T34:Y35 N34:R35 AB34:AG35 R54:W55 C14:AG15 G34:K35 W74:AB75 C34:D35 C54:I55 Y54:AD55 F94:K95 K54:P55 C94:D95 AA94:AG95 Q174:V175 P74:U75 M94:R95 C114:H115 J114:O115 Q114:V115 X114:AC115 E154:J155 V134:AA135 C134:F135 C154:C155 H134:M135 AC134:AG135 L154:Q155 Z154:AG155 J174:O175 C174:H175 X174:AC175 C194:E195 G194:L195 N194:S195 U194:Z195 AD74:AG75" xr:uid="{D311FACD-99A8-4791-A711-DC92C16DA507}">
      <formula1>"休"</formula1>
    </dataValidation>
  </dataValidations>
  <pageMargins left="0.59055118110236227" right="0.43307086614173229" top="0.74803149606299213" bottom="0.35433070866141736" header="0.31496062992125984" footer="0.31496062992125984"/>
  <pageSetup paperSize="9" scale="63" fitToHeight="0" orientation="portrait" r:id="rId1"/>
  <headerFooter>
    <oddHeader xml:space="preserve">&amp;R
</oddHeader>
  </headerFooter>
  <rowBreaks count="2" manualBreakCount="2">
    <brk id="166" max="34" man="1"/>
    <brk id="326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4DCE-672F-4EC6-9868-DA4A41B417A0}">
  <dimension ref="A1:BV479"/>
  <sheetViews>
    <sheetView tabSelected="1" view="pageBreakPreview" topLeftCell="A6" zoomScale="75" zoomScaleNormal="85" zoomScaleSheetLayoutView="75" workbookViewId="0">
      <selection activeCell="BA36" sqref="BA36:BA37"/>
    </sheetView>
  </sheetViews>
  <sheetFormatPr defaultColWidth="8" defaultRowHeight="18.75" x14ac:dyDescent="0.4"/>
  <cols>
    <col min="1" max="1" width="8.625" style="50" customWidth="1"/>
    <col min="2" max="2" width="11" style="50" customWidth="1"/>
    <col min="3" max="9" width="3.75" style="50" customWidth="1"/>
    <col min="10" max="10" width="17.25" style="50" bestFit="1" customWidth="1"/>
    <col min="11" max="11" width="8.5" style="50" customWidth="1"/>
    <col min="12" max="12" width="10.5" style="50" customWidth="1"/>
    <col min="13" max="13" width="11" style="50" customWidth="1"/>
    <col min="14" max="20" width="3.75" style="50" customWidth="1"/>
    <col min="21" max="21" width="16.625" style="50" customWidth="1"/>
    <col min="22" max="22" width="8.5" style="50" customWidth="1"/>
    <col min="23" max="24" width="8.625" style="50" customWidth="1"/>
    <col min="25" max="25" width="11" style="50" customWidth="1"/>
    <col min="26" max="32" width="3.875" style="50" customWidth="1"/>
    <col min="33" max="33" width="16.625" style="50" customWidth="1"/>
    <col min="34" max="34" width="8.75" style="50" customWidth="1"/>
    <col min="35" max="35" width="10.5" style="50" customWidth="1"/>
    <col min="36" max="36" width="10.875" style="50" customWidth="1"/>
    <col min="37" max="43" width="3.75" style="50" customWidth="1"/>
    <col min="44" max="44" width="16.625" style="50" customWidth="1"/>
    <col min="45" max="45" width="8.75" style="50" customWidth="1"/>
    <col min="46" max="47" width="8.625" style="50" customWidth="1"/>
    <col min="48" max="48" width="10.875" style="50" customWidth="1"/>
    <col min="49" max="55" width="3.875" style="50" customWidth="1"/>
    <col min="56" max="56" width="16.875" style="50" customWidth="1"/>
    <col min="57" max="57" width="8" style="50" customWidth="1"/>
    <col min="58" max="58" width="10.5" style="50" customWidth="1"/>
    <col min="59" max="59" width="10.875" style="50" customWidth="1"/>
    <col min="60" max="66" width="4" style="50" customWidth="1"/>
    <col min="67" max="67" width="17" style="50" customWidth="1"/>
    <col min="68" max="68" width="8" style="50" customWidth="1"/>
    <col min="69" max="69" width="10.5" style="50" customWidth="1"/>
    <col min="70" max="72" width="8" style="50"/>
    <col min="73" max="73" width="9.375" style="50" bestFit="1" customWidth="1"/>
    <col min="74" max="74" width="8" style="50" customWidth="1"/>
    <col min="75" max="16384" width="8" style="50"/>
  </cols>
  <sheetData>
    <row r="1" spans="1:69" x14ac:dyDescent="0.4">
      <c r="A1" s="48"/>
      <c r="B1" s="49" t="s">
        <v>50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92" t="s">
        <v>54</v>
      </c>
      <c r="Y1" s="49" t="s">
        <v>50</v>
      </c>
      <c r="AT1" s="92" t="s">
        <v>54</v>
      </c>
      <c r="AV1" s="49" t="s">
        <v>50</v>
      </c>
      <c r="BQ1" s="92" t="s">
        <v>54</v>
      </c>
    </row>
    <row r="2" spans="1:69" ht="19.5" thickBot="1" x14ac:dyDescent="0.4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69" ht="19.5" thickBot="1" x14ac:dyDescent="0.45">
      <c r="A3" s="48"/>
      <c r="B3" s="162" t="s">
        <v>33</v>
      </c>
      <c r="C3" s="162"/>
      <c r="D3" s="162"/>
      <c r="E3" s="162"/>
      <c r="F3" s="52" t="s">
        <v>4</v>
      </c>
      <c r="G3" s="168" t="s">
        <v>51</v>
      </c>
      <c r="H3" s="168"/>
      <c r="I3" s="168"/>
      <c r="J3" s="168"/>
      <c r="K3" s="168"/>
      <c r="L3" s="168"/>
      <c r="M3" s="170" t="s">
        <v>52</v>
      </c>
      <c r="N3" s="170"/>
      <c r="O3" s="170"/>
      <c r="P3" s="170"/>
      <c r="Q3" s="170"/>
      <c r="R3" s="170"/>
      <c r="S3" s="170"/>
      <c r="T3" s="52" t="s">
        <v>34</v>
      </c>
      <c r="U3" s="53" t="str">
        <f>IF(COUNTIF(BV10:BV165,"NG")&gt;=1,"未達成","達成")</f>
        <v>未達成</v>
      </c>
      <c r="Y3" s="162" t="s">
        <v>33</v>
      </c>
      <c r="Z3" s="162"/>
      <c r="AA3" s="162"/>
      <c r="AB3" s="162"/>
      <c r="AC3" s="52" t="s">
        <v>4</v>
      </c>
      <c r="AD3" s="168" t="str">
        <f>G3</f>
        <v>大牟田市　〇〇〇工事</v>
      </c>
      <c r="AE3" s="168"/>
      <c r="AF3" s="168"/>
      <c r="AG3" s="168"/>
      <c r="AH3" s="168"/>
      <c r="AI3" s="168"/>
      <c r="AJ3" s="48"/>
      <c r="AK3" s="48"/>
      <c r="AL3" s="48"/>
      <c r="AM3" s="48"/>
      <c r="AN3" s="48"/>
      <c r="AO3" s="48"/>
      <c r="AV3" s="162" t="s">
        <v>33</v>
      </c>
      <c r="AW3" s="162"/>
      <c r="AX3" s="162"/>
      <c r="AY3" s="162"/>
      <c r="AZ3" s="52" t="s">
        <v>4</v>
      </c>
      <c r="BA3" s="168" t="str">
        <f>AD3</f>
        <v>大牟田市　〇〇〇工事</v>
      </c>
      <c r="BB3" s="168"/>
      <c r="BC3" s="168"/>
      <c r="BD3" s="168"/>
      <c r="BE3" s="168"/>
      <c r="BF3" s="168"/>
      <c r="BG3" s="48"/>
      <c r="BH3" s="48"/>
      <c r="BI3" s="48"/>
      <c r="BJ3" s="48"/>
      <c r="BK3" s="48"/>
    </row>
    <row r="4" spans="1:69" x14ac:dyDescent="0.4">
      <c r="A4" s="48"/>
      <c r="B4" s="162" t="s">
        <v>35</v>
      </c>
      <c r="C4" s="162"/>
      <c r="D4" s="162"/>
      <c r="E4" s="162"/>
      <c r="F4" s="52" t="s">
        <v>4</v>
      </c>
      <c r="G4" s="169">
        <v>46150</v>
      </c>
      <c r="H4" s="169"/>
      <c r="I4" s="169"/>
      <c r="J4" s="169"/>
      <c r="K4" s="54" t="str">
        <f>TEXT(WEEKDAY(G4),"aaa")</f>
        <v>金</v>
      </c>
      <c r="L4" s="48"/>
      <c r="M4" s="48"/>
      <c r="N4" s="162" t="s">
        <v>36</v>
      </c>
      <c r="O4" s="162"/>
      <c r="P4" s="162"/>
      <c r="Q4" s="162"/>
      <c r="R4" s="162"/>
      <c r="S4" s="162"/>
      <c r="T4" s="52" t="s">
        <v>34</v>
      </c>
      <c r="U4" s="55">
        <f>V5/V4</f>
        <v>0</v>
      </c>
      <c r="V4" s="56">
        <f>BU19+BU21+BU40+BU42+BU61+BU63+BU82+BU84+BU103+BU105+BU124+BU126+BU145+BU147+BU166+BU168+BU23+BU25+BU44+BU46+BU65+BU67+BU86+BU88+BU107+BU109+BU128+BU130+BU149+BU151+BU170+BU172</f>
        <v>28</v>
      </c>
      <c r="Y4" s="162" t="s">
        <v>35</v>
      </c>
      <c r="Z4" s="162"/>
      <c r="AA4" s="162"/>
      <c r="AB4" s="162"/>
      <c r="AC4" s="52" t="s">
        <v>4</v>
      </c>
      <c r="AD4" s="180">
        <f>G4</f>
        <v>46150</v>
      </c>
      <c r="AE4" s="161"/>
      <c r="AF4" s="161"/>
      <c r="AG4" s="161"/>
      <c r="AH4" s="54" t="str">
        <f>TEXT(WEEKDAY(+AD4),"aaa")</f>
        <v>金</v>
      </c>
      <c r="AI4" s="48"/>
      <c r="AJ4" s="48"/>
      <c r="AK4" s="48"/>
      <c r="AL4" s="48"/>
      <c r="AM4" s="48"/>
      <c r="AN4" s="48"/>
      <c r="AO4" s="48"/>
      <c r="AV4" s="162" t="s">
        <v>35</v>
      </c>
      <c r="AW4" s="162"/>
      <c r="AX4" s="162"/>
      <c r="AY4" s="162"/>
      <c r="AZ4" s="52" t="s">
        <v>4</v>
      </c>
      <c r="BA4" s="180">
        <f>AD4</f>
        <v>46150</v>
      </c>
      <c r="BB4" s="161"/>
      <c r="BC4" s="161"/>
      <c r="BD4" s="161"/>
      <c r="BE4" s="90" t="str">
        <f>TEXT(WEEKDAY(+BA4),"aaa")</f>
        <v>金</v>
      </c>
      <c r="BF4" s="87"/>
      <c r="BG4" s="48"/>
      <c r="BH4" s="48"/>
      <c r="BI4" s="48"/>
      <c r="BJ4" s="48"/>
      <c r="BK4" s="48"/>
    </row>
    <row r="5" spans="1:69" x14ac:dyDescent="0.4">
      <c r="A5" s="48"/>
      <c r="B5" s="162" t="s">
        <v>37</v>
      </c>
      <c r="C5" s="162"/>
      <c r="D5" s="162"/>
      <c r="E5" s="162"/>
      <c r="F5" s="52" t="s">
        <v>4</v>
      </c>
      <c r="G5" s="169">
        <v>46381</v>
      </c>
      <c r="H5" s="169"/>
      <c r="I5" s="169"/>
      <c r="J5" s="169"/>
      <c r="K5" s="54" t="str">
        <f>TEXT(WEEKDAY(G5),"aaa")</f>
        <v>金</v>
      </c>
      <c r="L5" s="52" t="s">
        <v>38</v>
      </c>
      <c r="M5" s="57">
        <f>G5-G4+1</f>
        <v>232</v>
      </c>
      <c r="N5" s="52"/>
      <c r="O5" s="58"/>
      <c r="P5" s="58"/>
      <c r="Q5" s="58"/>
      <c r="R5" s="48"/>
      <c r="S5" s="48"/>
      <c r="T5" s="48"/>
      <c r="U5" s="48"/>
      <c r="V5" s="56">
        <f>BU20+BU22+BU41+BU43+BU62+BU64+BU83+BU85+BU104+BU106+BU125+BU127+BU146+BU148+BU167+BU169+BU24+BU26+BU45+BU47+BU66+BU68+BU87+BU89+BU108+BU110+BU129+BU131+BU150+BU152+BU171+BU173</f>
        <v>0</v>
      </c>
      <c r="Y5" s="162" t="s">
        <v>37</v>
      </c>
      <c r="Z5" s="162"/>
      <c r="AA5" s="162"/>
      <c r="AB5" s="162"/>
      <c r="AC5" s="52" t="s">
        <v>4</v>
      </c>
      <c r="AD5" s="180">
        <f>G5</f>
        <v>46381</v>
      </c>
      <c r="AE5" s="161"/>
      <c r="AF5" s="161"/>
      <c r="AG5" s="161"/>
      <c r="AH5" s="54" t="str">
        <f>TEXT(WEEKDAY(+AD5),"aaa")</f>
        <v>金</v>
      </c>
      <c r="AI5" s="52"/>
      <c r="AJ5" s="59"/>
      <c r="AK5" s="52"/>
      <c r="AL5" s="58"/>
      <c r="AM5" s="58"/>
      <c r="AN5" s="58"/>
      <c r="AO5" s="48"/>
      <c r="AV5" s="162" t="s">
        <v>37</v>
      </c>
      <c r="AW5" s="162"/>
      <c r="AX5" s="162"/>
      <c r="AY5" s="162"/>
      <c r="AZ5" s="52" t="s">
        <v>4</v>
      </c>
      <c r="BA5" s="180">
        <f>AD5</f>
        <v>46381</v>
      </c>
      <c r="BB5" s="161"/>
      <c r="BC5" s="161"/>
      <c r="BD5" s="161"/>
      <c r="BE5" s="90" t="str">
        <f>TEXT(WEEKDAY(+BA5),"aaa")</f>
        <v>金</v>
      </c>
      <c r="BF5" s="87"/>
      <c r="BG5" s="59"/>
      <c r="BH5" s="52"/>
      <c r="BI5" s="58"/>
      <c r="BJ5" s="58"/>
      <c r="BK5" s="58"/>
    </row>
    <row r="6" spans="1:69" x14ac:dyDescent="0.4">
      <c r="A6" s="48"/>
      <c r="B6" s="51"/>
      <c r="C6" s="51"/>
      <c r="D6" s="51"/>
      <c r="E6" s="51"/>
      <c r="F6" s="52"/>
      <c r="G6" s="60"/>
      <c r="H6" s="58"/>
      <c r="I6" s="58"/>
      <c r="J6" s="58"/>
      <c r="K6" s="54"/>
      <c r="L6" s="52"/>
      <c r="M6" s="59"/>
      <c r="N6" s="52"/>
      <c r="O6" s="58"/>
      <c r="P6" s="58"/>
      <c r="Q6" s="58"/>
      <c r="R6" s="48"/>
      <c r="S6" s="48"/>
      <c r="T6" s="48"/>
      <c r="U6" s="48"/>
      <c r="V6" s="48"/>
      <c r="Y6" s="51"/>
      <c r="Z6" s="51"/>
      <c r="AA6" s="51"/>
      <c r="AB6" s="51"/>
      <c r="AC6" s="52"/>
      <c r="AD6" s="60"/>
      <c r="AE6" s="58"/>
      <c r="AF6" s="58"/>
      <c r="AG6" s="58"/>
      <c r="AH6" s="54"/>
      <c r="AI6" s="52"/>
      <c r="AJ6" s="59"/>
      <c r="AK6" s="52"/>
      <c r="AL6" s="58"/>
      <c r="AM6" s="58"/>
      <c r="AN6" s="58"/>
      <c r="AO6" s="48"/>
      <c r="AV6" s="51"/>
      <c r="AW6" s="51"/>
      <c r="AX6" s="51"/>
      <c r="AY6" s="51"/>
      <c r="AZ6" s="52"/>
      <c r="BA6" s="60"/>
      <c r="BB6" s="58"/>
      <c r="BC6" s="58"/>
      <c r="BD6" s="58"/>
      <c r="BE6" s="54"/>
      <c r="BF6" s="52"/>
      <c r="BG6" s="59"/>
      <c r="BH6" s="52"/>
      <c r="BI6" s="58"/>
      <c r="BJ6" s="58"/>
      <c r="BK6" s="58"/>
    </row>
    <row r="7" spans="1:69" x14ac:dyDescent="0.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</row>
    <row r="8" spans="1:69" ht="14.25" hidden="1" customHeight="1" x14ac:dyDescent="0.4">
      <c r="A8" s="48"/>
      <c r="B8" s="48"/>
      <c r="C8" s="61">
        <f>YEAR(G4)</f>
        <v>2026</v>
      </c>
      <c r="D8" s="61">
        <f>MONTH(G4)</f>
        <v>5</v>
      </c>
      <c r="E8" s="61">
        <f>DAY(G4)</f>
        <v>8</v>
      </c>
      <c r="F8" s="61"/>
      <c r="G8" s="61"/>
      <c r="H8" s="61"/>
      <c r="I8" s="61"/>
      <c r="J8" s="48"/>
      <c r="K8" s="48"/>
      <c r="L8" s="48"/>
      <c r="M8" s="48"/>
      <c r="N8" s="61">
        <f>YEAR(I156+1)</f>
        <v>2026</v>
      </c>
      <c r="O8" s="61">
        <f>MONTH(I156+1)</f>
        <v>6</v>
      </c>
      <c r="P8" s="61">
        <f>DAY(I156+1)</f>
        <v>29</v>
      </c>
      <c r="Q8" s="61"/>
      <c r="R8" s="61"/>
      <c r="S8" s="61"/>
      <c r="T8" s="61"/>
      <c r="U8" s="48"/>
      <c r="V8" s="48"/>
      <c r="Y8" s="48"/>
      <c r="Z8" s="61">
        <f>YEAR(T156+1)</f>
        <v>2026</v>
      </c>
      <c r="AA8" s="61">
        <f>MONTH(T156+1)</f>
        <v>8</v>
      </c>
      <c r="AB8" s="61">
        <f>DAY(T156+1)</f>
        <v>24</v>
      </c>
      <c r="AC8" s="61"/>
      <c r="AD8" s="61"/>
      <c r="AE8" s="61"/>
      <c r="AF8" s="61"/>
      <c r="AG8" s="48"/>
      <c r="AH8" s="48"/>
      <c r="AJ8" s="48"/>
      <c r="AK8" s="61">
        <f>YEAR(AF156+1)</f>
        <v>2026</v>
      </c>
      <c r="AL8" s="61">
        <f>MONTH(AF156+1)</f>
        <v>10</v>
      </c>
      <c r="AM8" s="61">
        <f>DAY(AF156+1)</f>
        <v>19</v>
      </c>
      <c r="AN8" s="61"/>
      <c r="AO8" s="61"/>
      <c r="AP8" s="61"/>
      <c r="AQ8" s="61"/>
      <c r="AR8" s="48"/>
      <c r="AS8" s="48"/>
      <c r="AV8" s="48"/>
      <c r="AW8" s="61">
        <f>YEAR(AQ156+1)</f>
        <v>2026</v>
      </c>
      <c r="AX8" s="61">
        <f>MONTH(AQ156+1)</f>
        <v>12</v>
      </c>
      <c r="AY8" s="61">
        <f>DAY(AQ156+1)</f>
        <v>14</v>
      </c>
      <c r="AZ8" s="61"/>
      <c r="BA8" s="61"/>
      <c r="BB8" s="61"/>
      <c r="BC8" s="61"/>
      <c r="BD8" s="48"/>
      <c r="BE8" s="48"/>
      <c r="BG8" s="48"/>
      <c r="BH8" s="61">
        <f>YEAR(BC156+1)</f>
        <v>2027</v>
      </c>
      <c r="BI8" s="61">
        <f>MONTH(BC156+1)</f>
        <v>2</v>
      </c>
      <c r="BJ8" s="61">
        <f>DAY(BC156+1)</f>
        <v>8</v>
      </c>
      <c r="BK8" s="61"/>
      <c r="BL8" s="61"/>
      <c r="BM8" s="61"/>
      <c r="BN8" s="61"/>
      <c r="BO8" s="48"/>
      <c r="BP8" s="48"/>
    </row>
    <row r="9" spans="1:69" ht="14.25" hidden="1" customHeight="1" x14ac:dyDescent="0.4">
      <c r="A9" s="48"/>
      <c r="B9" s="48"/>
      <c r="C9" s="62">
        <f t="shared" ref="C9:G9" si="0">D9-1</f>
        <v>46146</v>
      </c>
      <c r="D9" s="62">
        <f t="shared" si="0"/>
        <v>46147</v>
      </c>
      <c r="E9" s="62">
        <f t="shared" si="0"/>
        <v>46148</v>
      </c>
      <c r="F9" s="62">
        <f t="shared" si="0"/>
        <v>46149</v>
      </c>
      <c r="G9" s="62">
        <f t="shared" si="0"/>
        <v>46150</v>
      </c>
      <c r="H9" s="62">
        <f>I9-1</f>
        <v>46151</v>
      </c>
      <c r="I9" s="62">
        <f>DATE(C8,D8,I11)</f>
        <v>46152</v>
      </c>
      <c r="J9" s="48"/>
      <c r="K9" s="48"/>
      <c r="L9" s="48"/>
      <c r="M9" s="48"/>
      <c r="N9" s="62">
        <f>I156+1</f>
        <v>46202</v>
      </c>
      <c r="O9" s="62">
        <f t="shared" ref="O9:T9" si="1">N9+1</f>
        <v>46203</v>
      </c>
      <c r="P9" s="62">
        <f t="shared" si="1"/>
        <v>46204</v>
      </c>
      <c r="Q9" s="62">
        <f t="shared" si="1"/>
        <v>46205</v>
      </c>
      <c r="R9" s="62">
        <f t="shared" si="1"/>
        <v>46206</v>
      </c>
      <c r="S9" s="62">
        <f t="shared" si="1"/>
        <v>46207</v>
      </c>
      <c r="T9" s="62">
        <f t="shared" si="1"/>
        <v>46208</v>
      </c>
      <c r="U9" s="48"/>
      <c r="V9" s="48"/>
      <c r="Y9" s="48"/>
      <c r="Z9" s="62">
        <f>T156+1</f>
        <v>46258</v>
      </c>
      <c r="AA9" s="62">
        <f t="shared" ref="AA9:AF9" si="2">Z9+1</f>
        <v>46259</v>
      </c>
      <c r="AB9" s="62">
        <f t="shared" si="2"/>
        <v>46260</v>
      </c>
      <c r="AC9" s="62">
        <f t="shared" si="2"/>
        <v>46261</v>
      </c>
      <c r="AD9" s="62">
        <f t="shared" si="2"/>
        <v>46262</v>
      </c>
      <c r="AE9" s="62">
        <f t="shared" si="2"/>
        <v>46263</v>
      </c>
      <c r="AF9" s="62">
        <f t="shared" si="2"/>
        <v>46264</v>
      </c>
      <c r="AG9" s="48"/>
      <c r="AH9" s="48"/>
      <c r="AJ9" s="48"/>
      <c r="AK9" s="62">
        <f>AF156+1</f>
        <v>46314</v>
      </c>
      <c r="AL9" s="62">
        <f t="shared" ref="AL9:AQ9" si="3">AK9+1</f>
        <v>46315</v>
      </c>
      <c r="AM9" s="62">
        <f t="shared" si="3"/>
        <v>46316</v>
      </c>
      <c r="AN9" s="62">
        <f t="shared" si="3"/>
        <v>46317</v>
      </c>
      <c r="AO9" s="62">
        <f t="shared" si="3"/>
        <v>46318</v>
      </c>
      <c r="AP9" s="62">
        <f t="shared" si="3"/>
        <v>46319</v>
      </c>
      <c r="AQ9" s="62">
        <f t="shared" si="3"/>
        <v>46320</v>
      </c>
      <c r="AR9" s="48"/>
      <c r="AS9" s="48"/>
      <c r="AV9" s="48"/>
      <c r="AW9" s="62">
        <f>AQ156+1</f>
        <v>46370</v>
      </c>
      <c r="AX9" s="62">
        <f t="shared" ref="AX9:BC9" si="4">AW9+1</f>
        <v>46371</v>
      </c>
      <c r="AY9" s="62">
        <f t="shared" si="4"/>
        <v>46372</v>
      </c>
      <c r="AZ9" s="62">
        <f t="shared" si="4"/>
        <v>46373</v>
      </c>
      <c r="BA9" s="62">
        <f t="shared" si="4"/>
        <v>46374</v>
      </c>
      <c r="BB9" s="62">
        <f t="shared" si="4"/>
        <v>46375</v>
      </c>
      <c r="BC9" s="62">
        <f t="shared" si="4"/>
        <v>46376</v>
      </c>
      <c r="BD9" s="48"/>
      <c r="BE9" s="48"/>
      <c r="BG9" s="48"/>
      <c r="BH9" s="62">
        <f>BC156+1</f>
        <v>46426</v>
      </c>
      <c r="BI9" s="62">
        <f t="shared" ref="BI9:BN9" si="5">BH9+1</f>
        <v>46427</v>
      </c>
      <c r="BJ9" s="62">
        <f t="shared" si="5"/>
        <v>46428</v>
      </c>
      <c r="BK9" s="62">
        <f t="shared" si="5"/>
        <v>46429</v>
      </c>
      <c r="BL9" s="62">
        <f t="shared" si="5"/>
        <v>46430</v>
      </c>
      <c r="BM9" s="62">
        <f t="shared" si="5"/>
        <v>46431</v>
      </c>
      <c r="BN9" s="62">
        <f t="shared" si="5"/>
        <v>46432</v>
      </c>
      <c r="BO9" s="48"/>
      <c r="BP9" s="48"/>
    </row>
    <row r="10" spans="1:69" ht="14.25" customHeight="1" x14ac:dyDescent="0.4">
      <c r="A10" s="48"/>
      <c r="B10" s="63" t="s">
        <v>13</v>
      </c>
      <c r="C10" s="64">
        <f>DATE($C8,$D8,1)</f>
        <v>46143</v>
      </c>
      <c r="D10" s="65"/>
      <c r="E10" s="65"/>
      <c r="F10" s="65"/>
      <c r="G10" s="65"/>
      <c r="H10" s="65"/>
      <c r="I10" s="65"/>
      <c r="J10" s="65"/>
      <c r="K10" s="66"/>
      <c r="L10" s="48"/>
      <c r="M10" s="63" t="s">
        <v>13</v>
      </c>
      <c r="N10" s="64">
        <f>DATE($N8,$O8,1)</f>
        <v>46174</v>
      </c>
      <c r="O10" s="65"/>
      <c r="P10" s="65"/>
      <c r="Q10" s="65"/>
      <c r="R10" s="65"/>
      <c r="S10" s="65"/>
      <c r="T10" s="65"/>
      <c r="U10" s="65"/>
      <c r="V10" s="66"/>
      <c r="Y10" s="63" t="s">
        <v>13</v>
      </c>
      <c r="Z10" s="64">
        <f>DATE($Z8,$AA8,1)</f>
        <v>46235</v>
      </c>
      <c r="AA10" s="65"/>
      <c r="AB10" s="65"/>
      <c r="AC10" s="65"/>
      <c r="AD10" s="65"/>
      <c r="AE10" s="65"/>
      <c r="AF10" s="65"/>
      <c r="AG10" s="65"/>
      <c r="AH10" s="66"/>
      <c r="AJ10" s="63" t="s">
        <v>13</v>
      </c>
      <c r="AK10" s="64">
        <f>DATE($AK8,$AL8,1)</f>
        <v>46296</v>
      </c>
      <c r="AL10" s="65"/>
      <c r="AM10" s="65"/>
      <c r="AN10" s="65"/>
      <c r="AO10" s="65"/>
      <c r="AP10" s="65"/>
      <c r="AQ10" s="65"/>
      <c r="AR10" s="65"/>
      <c r="AS10" s="66"/>
      <c r="AV10" s="63" t="s">
        <v>13</v>
      </c>
      <c r="AW10" s="64">
        <f>DATE($AW8,$AX8,1)</f>
        <v>46357</v>
      </c>
      <c r="AX10" s="65"/>
      <c r="AY10" s="65"/>
      <c r="AZ10" s="65"/>
      <c r="BA10" s="65"/>
      <c r="BB10" s="65"/>
      <c r="BC10" s="65"/>
      <c r="BD10" s="65"/>
      <c r="BE10" s="66"/>
      <c r="BG10" s="63" t="s">
        <v>13</v>
      </c>
      <c r="BH10" s="64">
        <f>DATE($BH8,$BI8,1)</f>
        <v>46419</v>
      </c>
      <c r="BI10" s="65"/>
      <c r="BJ10" s="65"/>
      <c r="BK10" s="65"/>
      <c r="BL10" s="65"/>
      <c r="BM10" s="65"/>
      <c r="BN10" s="65"/>
      <c r="BO10" s="65"/>
      <c r="BP10" s="66"/>
    </row>
    <row r="11" spans="1:69" ht="14.25" customHeight="1" x14ac:dyDescent="0.4">
      <c r="A11" s="48"/>
      <c r="B11" s="67" t="s">
        <v>39</v>
      </c>
      <c r="C11" s="68" t="str">
        <f>IF("月"=$K4,$E8,"")</f>
        <v/>
      </c>
      <c r="D11" s="69" t="str">
        <f>IF(C11="",IF("火"=$K4,$E8,""),C11+1)</f>
        <v/>
      </c>
      <c r="E11" s="69" t="str">
        <f>IF(D11="",IF("水"=$K4,$E8,""),D11+1)</f>
        <v/>
      </c>
      <c r="F11" s="69" t="str">
        <f>IF(E11="",IF("木"=$K4,$E8,""),E11+1)</f>
        <v/>
      </c>
      <c r="G11" s="69">
        <f>IF(F11="",IF("金"=$K4,$E8,""),F11+1)</f>
        <v>8</v>
      </c>
      <c r="H11" s="69">
        <f>IF(G11="",IF("土"=$K4,$E8,""),G11+1)</f>
        <v>9</v>
      </c>
      <c r="I11" s="69">
        <f>IF(H11="",IF("日"=$K4,$E8,""),H11+1)</f>
        <v>10</v>
      </c>
      <c r="J11" s="70" t="s">
        <v>15</v>
      </c>
      <c r="K11" s="71">
        <f>COUNTIFS(C12:I12,"土",C13:I13,"")+COUNTIFS(C12:I12,"日",C13:I13,"")</f>
        <v>2</v>
      </c>
      <c r="L11" s="48"/>
      <c r="M11" s="67" t="s">
        <v>39</v>
      </c>
      <c r="N11" s="68">
        <f>IF(I156&lt;$G$5,I158+1,"")</f>
        <v>46202</v>
      </c>
      <c r="O11" s="69">
        <f t="shared" ref="O11:T11" si="6">IF(N9&lt;$G$5,N11+1,"")</f>
        <v>46203</v>
      </c>
      <c r="P11" s="69">
        <f t="shared" si="6"/>
        <v>46204</v>
      </c>
      <c r="Q11" s="69">
        <f t="shared" si="6"/>
        <v>46205</v>
      </c>
      <c r="R11" s="69">
        <f t="shared" si="6"/>
        <v>46206</v>
      </c>
      <c r="S11" s="69">
        <f t="shared" si="6"/>
        <v>46207</v>
      </c>
      <c r="T11" s="69">
        <f t="shared" si="6"/>
        <v>46208</v>
      </c>
      <c r="U11" s="70" t="s">
        <v>15</v>
      </c>
      <c r="V11" s="71">
        <f>COUNTIFS(N12:T12,"土",N13:T13,"")+COUNTIFS(N12:T12,"日",N13:T13,"")</f>
        <v>2</v>
      </c>
      <c r="Y11" s="67" t="s">
        <v>39</v>
      </c>
      <c r="Z11" s="68">
        <f>IF(T156&lt;$G$5,T158+1,"")</f>
        <v>46258</v>
      </c>
      <c r="AA11" s="69">
        <f t="shared" ref="AA11:AF11" si="7">IF(Z9&lt;$G$5,Z11+1,"")</f>
        <v>46259</v>
      </c>
      <c r="AB11" s="69">
        <f t="shared" si="7"/>
        <v>46260</v>
      </c>
      <c r="AC11" s="69">
        <f t="shared" si="7"/>
        <v>46261</v>
      </c>
      <c r="AD11" s="69">
        <f t="shared" si="7"/>
        <v>46262</v>
      </c>
      <c r="AE11" s="69">
        <f t="shared" si="7"/>
        <v>46263</v>
      </c>
      <c r="AF11" s="69">
        <f t="shared" si="7"/>
        <v>46264</v>
      </c>
      <c r="AG11" s="70" t="s">
        <v>15</v>
      </c>
      <c r="AH11" s="71">
        <f>COUNTIFS(Z12:AF12,"土",Z13:AF13,"")+COUNTIFS(Z12:AF12,"日",Z13:AF13,"")</f>
        <v>2</v>
      </c>
      <c r="AJ11" s="67" t="s">
        <v>39</v>
      </c>
      <c r="AK11" s="68">
        <f>IF(AF156&lt;$G$5,AF158+1,"")</f>
        <v>46314</v>
      </c>
      <c r="AL11" s="69">
        <f t="shared" ref="AL11:AQ11" si="8">IF(AK9&lt;$G$5,AK11+1,"")</f>
        <v>46315</v>
      </c>
      <c r="AM11" s="69">
        <f t="shared" si="8"/>
        <v>46316</v>
      </c>
      <c r="AN11" s="69">
        <f t="shared" si="8"/>
        <v>46317</v>
      </c>
      <c r="AO11" s="69">
        <f t="shared" si="8"/>
        <v>46318</v>
      </c>
      <c r="AP11" s="69">
        <f t="shared" si="8"/>
        <v>46319</v>
      </c>
      <c r="AQ11" s="69">
        <f t="shared" si="8"/>
        <v>46320</v>
      </c>
      <c r="AR11" s="70" t="s">
        <v>15</v>
      </c>
      <c r="AS11" s="71">
        <f>COUNTIFS(AK12:AQ12,"土",AK13:AQ13,"")+COUNTIFS(AK12:AQ12,"日",AK13:AQ13,"")</f>
        <v>2</v>
      </c>
      <c r="AV11" s="67" t="s">
        <v>39</v>
      </c>
      <c r="AW11" s="68">
        <f>IF(AQ156&lt;$G$5,AQ158+1,"")</f>
        <v>46370</v>
      </c>
      <c r="AX11" s="69">
        <f t="shared" ref="AX11:BC11" si="9">IF(AW9&lt;$G$5,AW11+1,"")</f>
        <v>46371</v>
      </c>
      <c r="AY11" s="69">
        <f t="shared" si="9"/>
        <v>46372</v>
      </c>
      <c r="AZ11" s="69">
        <f t="shared" si="9"/>
        <v>46373</v>
      </c>
      <c r="BA11" s="69">
        <f t="shared" si="9"/>
        <v>46374</v>
      </c>
      <c r="BB11" s="69">
        <f t="shared" si="9"/>
        <v>46375</v>
      </c>
      <c r="BC11" s="69">
        <f t="shared" si="9"/>
        <v>46376</v>
      </c>
      <c r="BD11" s="70" t="s">
        <v>15</v>
      </c>
      <c r="BE11" s="71">
        <f>COUNTIFS(AW12:BC12,"土",AW13:BC13,"")+COUNTIFS(AW12:BC12,"日",AW13:BC13,"")</f>
        <v>2</v>
      </c>
      <c r="BG11" s="67" t="s">
        <v>39</v>
      </c>
      <c r="BH11" s="68" t="str">
        <f>IF(BC156&lt;$G$5,BC158+1,"")</f>
        <v/>
      </c>
      <c r="BI11" s="69" t="str">
        <f t="shared" ref="BI11:BN11" si="10">IF(BH9&lt;$G$5,BH11+1,"")</f>
        <v/>
      </c>
      <c r="BJ11" s="69" t="str">
        <f t="shared" si="10"/>
        <v/>
      </c>
      <c r="BK11" s="69" t="str">
        <f t="shared" si="10"/>
        <v/>
      </c>
      <c r="BL11" s="69" t="str">
        <f t="shared" si="10"/>
        <v/>
      </c>
      <c r="BM11" s="69" t="str">
        <f t="shared" si="10"/>
        <v/>
      </c>
      <c r="BN11" s="69" t="str">
        <f t="shared" si="10"/>
        <v/>
      </c>
      <c r="BO11" s="70" t="s">
        <v>15</v>
      </c>
      <c r="BP11" s="71">
        <f>COUNTIFS(BH12:BN12,"土",BH13:BN13,"")+COUNTIFS(BH12:BN12,"日",BH13:BN13,"")</f>
        <v>0</v>
      </c>
    </row>
    <row r="12" spans="1:69" ht="14.25" customHeight="1" x14ac:dyDescent="0.4">
      <c r="A12" s="48"/>
      <c r="B12" s="67" t="s">
        <v>16</v>
      </c>
      <c r="C12" s="72" t="str">
        <f>IF(C11="","","月")</f>
        <v/>
      </c>
      <c r="D12" s="72" t="str">
        <f>IF(D11="","","火")</f>
        <v/>
      </c>
      <c r="E12" s="72" t="str">
        <f>IF(E11="","","水")</f>
        <v/>
      </c>
      <c r="F12" s="72" t="str">
        <f>IF(F11="","","木")</f>
        <v/>
      </c>
      <c r="G12" s="72" t="str">
        <f>IF(G11="","","金")</f>
        <v>金</v>
      </c>
      <c r="H12" s="72" t="str">
        <f>IF(H11="","","土")</f>
        <v>土</v>
      </c>
      <c r="I12" s="72" t="str">
        <f>IF(I11="","","日")</f>
        <v>日</v>
      </c>
      <c r="J12" s="73" t="s">
        <v>40</v>
      </c>
      <c r="K12" s="74">
        <f>COUNTIF(C13:I13,"夏休")+COUNTIF(C13:I13,"冬休")+COUNTIF(C13:I13,"中止")+COUNTIF(C13:I13,"制作中")</f>
        <v>0</v>
      </c>
      <c r="L12" s="48"/>
      <c r="M12" s="67" t="s">
        <v>16</v>
      </c>
      <c r="N12" s="72" t="str">
        <f>IF(N11="","","月")</f>
        <v>月</v>
      </c>
      <c r="O12" s="72" t="str">
        <f>IF(O11="","","火")</f>
        <v>火</v>
      </c>
      <c r="P12" s="72" t="str">
        <f>IF(P11="","","水")</f>
        <v>水</v>
      </c>
      <c r="Q12" s="72" t="str">
        <f>IF(Q11="","","木")</f>
        <v>木</v>
      </c>
      <c r="R12" s="72" t="str">
        <f>IF(R11="","","金")</f>
        <v>金</v>
      </c>
      <c r="S12" s="72" t="str">
        <f>IF(S11="","","土")</f>
        <v>土</v>
      </c>
      <c r="T12" s="72" t="str">
        <f>IF(T11="","","日")</f>
        <v>日</v>
      </c>
      <c r="U12" s="73" t="s">
        <v>40</v>
      </c>
      <c r="V12" s="74">
        <f>COUNTIF(N13:T13,"夏休")+COUNTIF(N13:T13,"冬休")+COUNTIF(N13:T13,"中止")+COUNTIF(N13:T13,"制作中")</f>
        <v>0</v>
      </c>
      <c r="Y12" s="67" t="s">
        <v>16</v>
      </c>
      <c r="Z12" s="72" t="str">
        <f>IF(Z11="","","月")</f>
        <v>月</v>
      </c>
      <c r="AA12" s="72" t="str">
        <f>IF(AA11="","","火")</f>
        <v>火</v>
      </c>
      <c r="AB12" s="72" t="str">
        <f>IF(AB11="","","水")</f>
        <v>水</v>
      </c>
      <c r="AC12" s="72" t="str">
        <f>IF(AC11="","","木")</f>
        <v>木</v>
      </c>
      <c r="AD12" s="72" t="str">
        <f>IF(AD11="","","金")</f>
        <v>金</v>
      </c>
      <c r="AE12" s="72" t="str">
        <f>IF(AE11="","","土")</f>
        <v>土</v>
      </c>
      <c r="AF12" s="72" t="str">
        <f>IF(AF11="","","日")</f>
        <v>日</v>
      </c>
      <c r="AG12" s="73" t="s">
        <v>40</v>
      </c>
      <c r="AH12" s="74">
        <f>COUNTIF(Z13:AF13,"夏休")+COUNTIF(Z13:AF13,"冬休")+COUNTIF(Z13:AF13,"中止")+COUNTIF(Z13:AF13,"制作中")</f>
        <v>0</v>
      </c>
      <c r="AJ12" s="67" t="s">
        <v>16</v>
      </c>
      <c r="AK12" s="72" t="str">
        <f>IF(AK11="","","月")</f>
        <v>月</v>
      </c>
      <c r="AL12" s="72" t="str">
        <f>IF(AL11="","","火")</f>
        <v>火</v>
      </c>
      <c r="AM12" s="72" t="str">
        <f>IF(AM11="","","水")</f>
        <v>水</v>
      </c>
      <c r="AN12" s="72" t="str">
        <f>IF(AN11="","","木")</f>
        <v>木</v>
      </c>
      <c r="AO12" s="72" t="str">
        <f>IF(AO11="","","金")</f>
        <v>金</v>
      </c>
      <c r="AP12" s="72" t="str">
        <f>IF(AP11="","","土")</f>
        <v>土</v>
      </c>
      <c r="AQ12" s="72" t="str">
        <f>IF(AQ11="","","日")</f>
        <v>日</v>
      </c>
      <c r="AR12" s="73" t="s">
        <v>40</v>
      </c>
      <c r="AS12" s="74">
        <f>COUNTIF(AK13:AQ13,"夏休")+COUNTIF(AK13:AQ13,"冬休")+COUNTIF(AK13:AQ13,"中止")+COUNTIF(AK13:AQ13,"制作中")</f>
        <v>0</v>
      </c>
      <c r="AV12" s="67" t="s">
        <v>16</v>
      </c>
      <c r="AW12" s="72" t="str">
        <f>IF(AW11="","","月")</f>
        <v>月</v>
      </c>
      <c r="AX12" s="72" t="str">
        <f>IF(AX11="","","火")</f>
        <v>火</v>
      </c>
      <c r="AY12" s="72" t="str">
        <f>IF(AY11="","","水")</f>
        <v>水</v>
      </c>
      <c r="AZ12" s="72" t="str">
        <f>IF(AZ11="","","木")</f>
        <v>木</v>
      </c>
      <c r="BA12" s="72" t="str">
        <f>IF(BA11="","","金")</f>
        <v>金</v>
      </c>
      <c r="BB12" s="72" t="str">
        <f>IF(BB11="","","土")</f>
        <v>土</v>
      </c>
      <c r="BC12" s="72" t="str">
        <f>IF(BC11="","","日")</f>
        <v>日</v>
      </c>
      <c r="BD12" s="73" t="s">
        <v>40</v>
      </c>
      <c r="BE12" s="74">
        <f>COUNTIF(AW13:BC13,"夏休")+COUNTIF(AW13:BC13,"冬休")+COUNTIF(AW13:BC13,"中止")+COUNTIF(AW13:BC13,"制作中")</f>
        <v>0</v>
      </c>
      <c r="BG12" s="67" t="s">
        <v>16</v>
      </c>
      <c r="BH12" s="72" t="str">
        <f>IF(BH11="","","月")</f>
        <v/>
      </c>
      <c r="BI12" s="72" t="str">
        <f>IF(BI11="","","火")</f>
        <v/>
      </c>
      <c r="BJ12" s="72" t="str">
        <f>IF(BJ11="","","水")</f>
        <v/>
      </c>
      <c r="BK12" s="72" t="str">
        <f>IF(BK11="","","木")</f>
        <v/>
      </c>
      <c r="BL12" s="72" t="str">
        <f>IF(BL11="","","金")</f>
        <v/>
      </c>
      <c r="BM12" s="72" t="str">
        <f>IF(BM11="","","土")</f>
        <v/>
      </c>
      <c r="BN12" s="72" t="str">
        <f>IF(BN11="","","日")</f>
        <v/>
      </c>
      <c r="BO12" s="73" t="s">
        <v>40</v>
      </c>
      <c r="BP12" s="74">
        <f>COUNTIF(BH13:BN13,"夏休")+COUNTIF(BH13:BN13,"冬休")+COUNTIF(BH13:BN13,"中止")+COUNTIF(BH13:BN13,"制作中")</f>
        <v>0</v>
      </c>
    </row>
    <row r="13" spans="1:69" ht="14.25" customHeight="1" x14ac:dyDescent="0.4">
      <c r="A13" s="48"/>
      <c r="B13" s="163" t="s">
        <v>40</v>
      </c>
      <c r="C13" s="164"/>
      <c r="D13" s="166"/>
      <c r="E13" s="166"/>
      <c r="F13" s="166"/>
      <c r="G13" s="166"/>
      <c r="H13" s="166"/>
      <c r="I13" s="171"/>
      <c r="J13" s="73" t="s">
        <v>0</v>
      </c>
      <c r="K13" s="75">
        <f>COUNT(C11:I11)-K12</f>
        <v>3</v>
      </c>
      <c r="L13" s="48"/>
      <c r="M13" s="163" t="s">
        <v>40</v>
      </c>
      <c r="N13" s="164"/>
      <c r="O13" s="166"/>
      <c r="P13" s="166"/>
      <c r="Q13" s="166"/>
      <c r="R13" s="166"/>
      <c r="S13" s="166"/>
      <c r="T13" s="171"/>
      <c r="U13" s="73" t="s">
        <v>0</v>
      </c>
      <c r="V13" s="74">
        <f>COUNT(N11:T11)-V12</f>
        <v>7</v>
      </c>
      <c r="Y13" s="163" t="s">
        <v>40</v>
      </c>
      <c r="Z13" s="164"/>
      <c r="AA13" s="166"/>
      <c r="AB13" s="166"/>
      <c r="AC13" s="166"/>
      <c r="AD13" s="166"/>
      <c r="AE13" s="166"/>
      <c r="AF13" s="171"/>
      <c r="AG13" s="73" t="s">
        <v>0</v>
      </c>
      <c r="AH13" s="74">
        <f>COUNT(Z11:AF11)-AH12</f>
        <v>7</v>
      </c>
      <c r="AJ13" s="163" t="s">
        <v>40</v>
      </c>
      <c r="AK13" s="164"/>
      <c r="AL13" s="166"/>
      <c r="AM13" s="166"/>
      <c r="AN13" s="166"/>
      <c r="AO13" s="166"/>
      <c r="AP13" s="166"/>
      <c r="AQ13" s="171"/>
      <c r="AR13" s="73" t="s">
        <v>0</v>
      </c>
      <c r="AS13" s="74">
        <f>COUNT(AK11:AQ11)-AS12</f>
        <v>7</v>
      </c>
      <c r="AV13" s="163" t="s">
        <v>40</v>
      </c>
      <c r="AW13" s="164"/>
      <c r="AX13" s="166"/>
      <c r="AY13" s="166"/>
      <c r="AZ13" s="166"/>
      <c r="BA13" s="166"/>
      <c r="BB13" s="166"/>
      <c r="BC13" s="171"/>
      <c r="BD13" s="73" t="s">
        <v>0</v>
      </c>
      <c r="BE13" s="74">
        <f>COUNT(AW11:BC11)-BE12</f>
        <v>7</v>
      </c>
      <c r="BG13" s="163" t="s">
        <v>40</v>
      </c>
      <c r="BH13" s="164"/>
      <c r="BI13" s="166"/>
      <c r="BJ13" s="166"/>
      <c r="BK13" s="166"/>
      <c r="BL13" s="166"/>
      <c r="BM13" s="166"/>
      <c r="BN13" s="171"/>
      <c r="BO13" s="73" t="s">
        <v>0</v>
      </c>
      <c r="BP13" s="74">
        <f>COUNT(BH11:BN11)-BP12</f>
        <v>0</v>
      </c>
    </row>
    <row r="14" spans="1:69" ht="14.25" customHeight="1" x14ac:dyDescent="0.4">
      <c r="A14" s="48"/>
      <c r="B14" s="163"/>
      <c r="C14" s="165"/>
      <c r="D14" s="167"/>
      <c r="E14" s="167"/>
      <c r="F14" s="167"/>
      <c r="G14" s="167"/>
      <c r="H14" s="167"/>
      <c r="I14" s="172"/>
      <c r="J14" s="73" t="s">
        <v>19</v>
      </c>
      <c r="K14" s="74">
        <f>COUNTIF(C15:I16,"休")</f>
        <v>0</v>
      </c>
      <c r="L14" s="48"/>
      <c r="M14" s="163"/>
      <c r="N14" s="165"/>
      <c r="O14" s="167"/>
      <c r="P14" s="167"/>
      <c r="Q14" s="167"/>
      <c r="R14" s="167"/>
      <c r="S14" s="167"/>
      <c r="T14" s="172"/>
      <c r="U14" s="73" t="s">
        <v>19</v>
      </c>
      <c r="V14" s="74">
        <f>COUNTIF(N15:T16,"休")</f>
        <v>0</v>
      </c>
      <c r="Y14" s="163"/>
      <c r="Z14" s="165"/>
      <c r="AA14" s="167"/>
      <c r="AB14" s="167"/>
      <c r="AC14" s="167"/>
      <c r="AD14" s="167"/>
      <c r="AE14" s="167"/>
      <c r="AF14" s="172"/>
      <c r="AG14" s="73" t="s">
        <v>19</v>
      </c>
      <c r="AH14" s="74">
        <f>COUNTIF(Z15:AF16,"休")</f>
        <v>0</v>
      </c>
      <c r="AJ14" s="163"/>
      <c r="AK14" s="165"/>
      <c r="AL14" s="167"/>
      <c r="AM14" s="167"/>
      <c r="AN14" s="167"/>
      <c r="AO14" s="167"/>
      <c r="AP14" s="167"/>
      <c r="AQ14" s="172"/>
      <c r="AR14" s="73" t="s">
        <v>19</v>
      </c>
      <c r="AS14" s="74">
        <f>COUNTIF(AK15:AQ16,"休")</f>
        <v>0</v>
      </c>
      <c r="AV14" s="163"/>
      <c r="AW14" s="165"/>
      <c r="AX14" s="167"/>
      <c r="AY14" s="167"/>
      <c r="AZ14" s="167"/>
      <c r="BA14" s="167"/>
      <c r="BB14" s="167"/>
      <c r="BC14" s="172"/>
      <c r="BD14" s="73" t="s">
        <v>19</v>
      </c>
      <c r="BE14" s="74">
        <f>COUNTIF(AW15:BC16,"休")</f>
        <v>0</v>
      </c>
      <c r="BG14" s="163"/>
      <c r="BH14" s="165"/>
      <c r="BI14" s="167"/>
      <c r="BJ14" s="167"/>
      <c r="BK14" s="167"/>
      <c r="BL14" s="167"/>
      <c r="BM14" s="167"/>
      <c r="BN14" s="172"/>
      <c r="BO14" s="73" t="s">
        <v>19</v>
      </c>
      <c r="BP14" s="74">
        <f>COUNTIF(BH15:BN16,"休")</f>
        <v>0</v>
      </c>
    </row>
    <row r="15" spans="1:69" ht="14.25" customHeight="1" x14ac:dyDescent="0.4">
      <c r="A15" s="48"/>
      <c r="B15" s="163" t="s">
        <v>5</v>
      </c>
      <c r="C15" s="173"/>
      <c r="D15" s="174"/>
      <c r="E15" s="174"/>
      <c r="F15" s="174"/>
      <c r="G15" s="174"/>
      <c r="H15" s="174"/>
      <c r="I15" s="175"/>
      <c r="J15" s="73" t="s">
        <v>20</v>
      </c>
      <c r="K15" s="76">
        <f>K14/K13</f>
        <v>0</v>
      </c>
      <c r="L15" s="48"/>
      <c r="M15" s="163" t="s">
        <v>5</v>
      </c>
      <c r="N15" s="173"/>
      <c r="O15" s="174"/>
      <c r="P15" s="174"/>
      <c r="Q15" s="174"/>
      <c r="R15" s="174"/>
      <c r="S15" s="174"/>
      <c r="T15" s="175"/>
      <c r="U15" s="73" t="s">
        <v>20</v>
      </c>
      <c r="V15" s="77">
        <f>V14/V13</f>
        <v>0</v>
      </c>
      <c r="Y15" s="163" t="s">
        <v>5</v>
      </c>
      <c r="Z15" s="173"/>
      <c r="AA15" s="174"/>
      <c r="AB15" s="174"/>
      <c r="AC15" s="174"/>
      <c r="AD15" s="174"/>
      <c r="AE15" s="174"/>
      <c r="AF15" s="175"/>
      <c r="AG15" s="73" t="s">
        <v>20</v>
      </c>
      <c r="AH15" s="77">
        <f>AH14/AH13</f>
        <v>0</v>
      </c>
      <c r="AJ15" s="163" t="s">
        <v>5</v>
      </c>
      <c r="AK15" s="173"/>
      <c r="AL15" s="174"/>
      <c r="AM15" s="174"/>
      <c r="AN15" s="174"/>
      <c r="AO15" s="174"/>
      <c r="AP15" s="174"/>
      <c r="AQ15" s="175"/>
      <c r="AR15" s="73" t="s">
        <v>20</v>
      </c>
      <c r="AS15" s="77">
        <f>AS14/AS13</f>
        <v>0</v>
      </c>
      <c r="AV15" s="163" t="s">
        <v>5</v>
      </c>
      <c r="AW15" s="173"/>
      <c r="AX15" s="174"/>
      <c r="AY15" s="174"/>
      <c r="AZ15" s="174"/>
      <c r="BA15" s="174"/>
      <c r="BB15" s="174"/>
      <c r="BC15" s="175"/>
      <c r="BD15" s="73" t="s">
        <v>20</v>
      </c>
      <c r="BE15" s="77">
        <f>BE14/BE13</f>
        <v>0</v>
      </c>
      <c r="BG15" s="163" t="s">
        <v>5</v>
      </c>
      <c r="BH15" s="173"/>
      <c r="BI15" s="174"/>
      <c r="BJ15" s="174"/>
      <c r="BK15" s="174"/>
      <c r="BL15" s="174"/>
      <c r="BM15" s="174"/>
      <c r="BN15" s="175"/>
      <c r="BO15" s="73" t="s">
        <v>20</v>
      </c>
      <c r="BP15" s="77" t="e">
        <f>BP14/BP13</f>
        <v>#DIV/0!</v>
      </c>
    </row>
    <row r="16" spans="1:69" ht="14.25" customHeight="1" x14ac:dyDescent="0.4">
      <c r="A16" s="48"/>
      <c r="B16" s="163"/>
      <c r="C16" s="173"/>
      <c r="D16" s="174"/>
      <c r="E16" s="174"/>
      <c r="F16" s="174"/>
      <c r="G16" s="174"/>
      <c r="H16" s="174"/>
      <c r="I16" s="175"/>
      <c r="J16" s="73" t="s">
        <v>1</v>
      </c>
      <c r="K16" s="74">
        <f>COUNTA(C17:I17)</f>
        <v>0</v>
      </c>
      <c r="L16" s="48"/>
      <c r="M16" s="163"/>
      <c r="N16" s="173"/>
      <c r="O16" s="174"/>
      <c r="P16" s="174"/>
      <c r="Q16" s="174"/>
      <c r="R16" s="174"/>
      <c r="S16" s="174"/>
      <c r="T16" s="175"/>
      <c r="U16" s="73" t="s">
        <v>1</v>
      </c>
      <c r="V16" s="74">
        <f>COUNTA(N17:T17)</f>
        <v>0</v>
      </c>
      <c r="Y16" s="163"/>
      <c r="Z16" s="173"/>
      <c r="AA16" s="174"/>
      <c r="AB16" s="174"/>
      <c r="AC16" s="174"/>
      <c r="AD16" s="174"/>
      <c r="AE16" s="174"/>
      <c r="AF16" s="175"/>
      <c r="AG16" s="73" t="s">
        <v>1</v>
      </c>
      <c r="AH16" s="74">
        <f>COUNTA(Z17:AF17)</f>
        <v>0</v>
      </c>
      <c r="AJ16" s="163"/>
      <c r="AK16" s="173"/>
      <c r="AL16" s="174"/>
      <c r="AM16" s="174"/>
      <c r="AN16" s="174"/>
      <c r="AO16" s="174"/>
      <c r="AP16" s="174"/>
      <c r="AQ16" s="175"/>
      <c r="AR16" s="73" t="s">
        <v>1</v>
      </c>
      <c r="AS16" s="74">
        <f>COUNTA(AK17:AQ17)</f>
        <v>0</v>
      </c>
      <c r="AV16" s="163"/>
      <c r="AW16" s="173"/>
      <c r="AX16" s="174"/>
      <c r="AY16" s="174"/>
      <c r="AZ16" s="174"/>
      <c r="BA16" s="174"/>
      <c r="BB16" s="174"/>
      <c r="BC16" s="175"/>
      <c r="BD16" s="73" t="s">
        <v>1</v>
      </c>
      <c r="BE16" s="74">
        <f>COUNTA(AW17:BC17)</f>
        <v>0</v>
      </c>
      <c r="BG16" s="163"/>
      <c r="BH16" s="173"/>
      <c r="BI16" s="174"/>
      <c r="BJ16" s="174"/>
      <c r="BK16" s="174"/>
      <c r="BL16" s="174"/>
      <c r="BM16" s="174"/>
      <c r="BN16" s="175"/>
      <c r="BO16" s="73" t="s">
        <v>1</v>
      </c>
      <c r="BP16" s="74">
        <f>COUNTA(BH17:BN17)</f>
        <v>0</v>
      </c>
    </row>
    <row r="17" spans="1:74" ht="14.25" customHeight="1" x14ac:dyDescent="0.4">
      <c r="A17" s="48"/>
      <c r="B17" s="163" t="s">
        <v>8</v>
      </c>
      <c r="C17" s="173"/>
      <c r="D17" s="174"/>
      <c r="E17" s="174"/>
      <c r="F17" s="174"/>
      <c r="G17" s="174"/>
      <c r="H17" s="174"/>
      <c r="I17" s="175"/>
      <c r="J17" s="73" t="s">
        <v>21</v>
      </c>
      <c r="K17" s="76">
        <f>K16/K13</f>
        <v>0</v>
      </c>
      <c r="L17" s="48"/>
      <c r="M17" s="163" t="s">
        <v>8</v>
      </c>
      <c r="N17" s="173"/>
      <c r="O17" s="174"/>
      <c r="P17" s="174"/>
      <c r="Q17" s="174"/>
      <c r="R17" s="174"/>
      <c r="S17" s="174"/>
      <c r="T17" s="175"/>
      <c r="U17" s="73" t="s">
        <v>21</v>
      </c>
      <c r="V17" s="77">
        <f>V16/V13</f>
        <v>0</v>
      </c>
      <c r="Y17" s="163" t="s">
        <v>8</v>
      </c>
      <c r="Z17" s="173"/>
      <c r="AA17" s="174"/>
      <c r="AB17" s="174"/>
      <c r="AC17" s="174"/>
      <c r="AD17" s="174"/>
      <c r="AE17" s="174"/>
      <c r="AF17" s="175"/>
      <c r="AG17" s="73" t="s">
        <v>21</v>
      </c>
      <c r="AH17" s="77">
        <f>AH16/AH13</f>
        <v>0</v>
      </c>
      <c r="AJ17" s="163" t="s">
        <v>8</v>
      </c>
      <c r="AK17" s="173"/>
      <c r="AL17" s="174"/>
      <c r="AM17" s="174"/>
      <c r="AN17" s="174"/>
      <c r="AO17" s="174"/>
      <c r="AP17" s="174"/>
      <c r="AQ17" s="175"/>
      <c r="AR17" s="73" t="s">
        <v>21</v>
      </c>
      <c r="AS17" s="77">
        <f>AS16/AS13</f>
        <v>0</v>
      </c>
      <c r="AV17" s="163" t="s">
        <v>8</v>
      </c>
      <c r="AW17" s="173"/>
      <c r="AX17" s="174"/>
      <c r="AY17" s="174"/>
      <c r="AZ17" s="174"/>
      <c r="BA17" s="174"/>
      <c r="BB17" s="174"/>
      <c r="BC17" s="175"/>
      <c r="BD17" s="73" t="s">
        <v>21</v>
      </c>
      <c r="BE17" s="77">
        <f>BE16/BE13</f>
        <v>0</v>
      </c>
      <c r="BG17" s="163" t="s">
        <v>8</v>
      </c>
      <c r="BH17" s="173"/>
      <c r="BI17" s="174"/>
      <c r="BJ17" s="174"/>
      <c r="BK17" s="174"/>
      <c r="BL17" s="174"/>
      <c r="BM17" s="174"/>
      <c r="BN17" s="175"/>
      <c r="BO17" s="73" t="s">
        <v>21</v>
      </c>
      <c r="BP17" s="77" t="e">
        <f>BP16/BP13</f>
        <v>#DIV/0!</v>
      </c>
    </row>
    <row r="18" spans="1:74" ht="14.25" customHeight="1" x14ac:dyDescent="0.4">
      <c r="A18" s="48"/>
      <c r="B18" s="178"/>
      <c r="C18" s="176"/>
      <c r="D18" s="177"/>
      <c r="E18" s="177"/>
      <c r="F18" s="177"/>
      <c r="G18" s="177"/>
      <c r="H18" s="177"/>
      <c r="I18" s="179"/>
      <c r="J18" s="79" t="s">
        <v>41</v>
      </c>
      <c r="K18" s="78" t="str">
        <f>IF(K11&lt;1,"対象外",IF(K16&gt;=K11,"OK","NG"))</f>
        <v>NG</v>
      </c>
      <c r="L18" s="48"/>
      <c r="M18" s="178"/>
      <c r="N18" s="176"/>
      <c r="O18" s="177"/>
      <c r="P18" s="177"/>
      <c r="Q18" s="177"/>
      <c r="R18" s="177"/>
      <c r="S18" s="177"/>
      <c r="T18" s="179"/>
      <c r="U18" s="79" t="s">
        <v>41</v>
      </c>
      <c r="V18" s="78" t="str">
        <f>IF(1&gt;V11,"対象外",IF(V16&gt;=V11,"OK","NG"))</f>
        <v>NG</v>
      </c>
      <c r="Y18" s="178"/>
      <c r="Z18" s="176"/>
      <c r="AA18" s="177"/>
      <c r="AB18" s="177"/>
      <c r="AC18" s="177"/>
      <c r="AD18" s="177"/>
      <c r="AE18" s="177"/>
      <c r="AF18" s="179"/>
      <c r="AG18" s="79" t="s">
        <v>41</v>
      </c>
      <c r="AH18" s="78" t="str">
        <f>IF(1&gt;AH11,"対象外",IF(AH16&gt;=AH11,"OK","NG"))</f>
        <v>NG</v>
      </c>
      <c r="AJ18" s="178"/>
      <c r="AK18" s="176"/>
      <c r="AL18" s="177"/>
      <c r="AM18" s="177"/>
      <c r="AN18" s="177"/>
      <c r="AO18" s="177"/>
      <c r="AP18" s="177"/>
      <c r="AQ18" s="179"/>
      <c r="AR18" s="79" t="s">
        <v>41</v>
      </c>
      <c r="AS18" s="78" t="str">
        <f>IF(1&gt;AS11,"対象外",IF(AS16&gt;=AS11,"OK","NG"))</f>
        <v>NG</v>
      </c>
      <c r="AV18" s="178"/>
      <c r="AW18" s="176"/>
      <c r="AX18" s="177"/>
      <c r="AY18" s="177"/>
      <c r="AZ18" s="177"/>
      <c r="BA18" s="177"/>
      <c r="BB18" s="177"/>
      <c r="BC18" s="179"/>
      <c r="BD18" s="79" t="s">
        <v>41</v>
      </c>
      <c r="BE18" s="78" t="str">
        <f>IF(1&gt;BE11,"対象外",IF(BE16&gt;=BE11,"OK","NG"))</f>
        <v>NG</v>
      </c>
      <c r="BG18" s="178"/>
      <c r="BH18" s="176"/>
      <c r="BI18" s="177"/>
      <c r="BJ18" s="177"/>
      <c r="BK18" s="177"/>
      <c r="BL18" s="177"/>
      <c r="BM18" s="177"/>
      <c r="BN18" s="179"/>
      <c r="BO18" s="79" t="s">
        <v>41</v>
      </c>
      <c r="BP18" s="78" t="str">
        <f>IF(1&gt;BP11,"対象外",IF(BP16&gt;=BP11,"OK","NG"))</f>
        <v>対象外</v>
      </c>
      <c r="BV18" s="50" t="str">
        <f>IF(COUNTIF(K18:BP18,"NG")&gt;=1,"NG","OK")</f>
        <v>NG</v>
      </c>
    </row>
    <row r="19" spans="1:74" ht="14.25" hidden="1" customHeight="1" x14ac:dyDescent="0.4">
      <c r="A19" s="48"/>
      <c r="B19" s="80" t="s">
        <v>23</v>
      </c>
      <c r="C19" s="80"/>
      <c r="D19" s="80"/>
      <c r="E19" s="80"/>
      <c r="F19" s="80"/>
      <c r="G19" s="80"/>
      <c r="H19" s="80">
        <f>IF(AND(DAY(H11)&gt;=22,DAY(H11)&lt;=28,H12="土"),1,0)</f>
        <v>0</v>
      </c>
      <c r="I19" s="80"/>
      <c r="J19" s="81"/>
      <c r="K19" s="81"/>
      <c r="L19" s="81"/>
      <c r="M19" s="80"/>
      <c r="N19" s="80"/>
      <c r="O19" s="80"/>
      <c r="P19" s="80"/>
      <c r="Q19" s="80"/>
      <c r="R19" s="80"/>
      <c r="S19" s="80">
        <f>IF(AND(DAY(S11)&gt;=22,DAY(S11)&lt;=28,S12="土"),1,0)</f>
        <v>0</v>
      </c>
      <c r="T19" s="80"/>
      <c r="U19" s="81"/>
      <c r="V19" s="81"/>
      <c r="W19" s="82"/>
      <c r="X19" s="82"/>
      <c r="Y19" s="80"/>
      <c r="Z19" s="80"/>
      <c r="AA19" s="80"/>
      <c r="AB19" s="80"/>
      <c r="AC19" s="80"/>
      <c r="AD19" s="80"/>
      <c r="AE19" s="80">
        <f>IF(AND(DAY(AE11)&gt;=22,DAY(AE11)&lt;=28,AE12="土"),1,0)</f>
        <v>0</v>
      </c>
      <c r="AF19" s="80"/>
      <c r="AG19" s="81"/>
      <c r="AH19" s="81"/>
      <c r="AI19" s="82"/>
      <c r="AJ19" s="80"/>
      <c r="AK19" s="80"/>
      <c r="AL19" s="80"/>
      <c r="AM19" s="80"/>
      <c r="AN19" s="80"/>
      <c r="AO19" s="80"/>
      <c r="AP19" s="80">
        <f>IF(AND(DAY(AP11)&gt;=22,DAY(AP11)&lt;=28,AP12="土"),1,0)</f>
        <v>1</v>
      </c>
      <c r="AQ19" s="80"/>
      <c r="AR19" s="81"/>
      <c r="AS19" s="81"/>
      <c r="AT19" s="82"/>
      <c r="AU19" s="82"/>
      <c r="AV19" s="80"/>
      <c r="AW19" s="80"/>
      <c r="AX19" s="80"/>
      <c r="AY19" s="80"/>
      <c r="AZ19" s="80"/>
      <c r="BA19" s="80"/>
      <c r="BB19" s="80">
        <f>IF(AND(DAY(BB11)&gt;=22,DAY(BB11)&lt;=28,BB12="土"),1,0)</f>
        <v>0</v>
      </c>
      <c r="BC19" s="80"/>
      <c r="BD19" s="81"/>
      <c r="BE19" s="81"/>
      <c r="BF19" s="82"/>
      <c r="BG19" s="80"/>
      <c r="BH19" s="80"/>
      <c r="BI19" s="80"/>
      <c r="BJ19" s="80"/>
      <c r="BK19" s="80"/>
      <c r="BL19" s="80"/>
      <c r="BM19" s="80" t="e">
        <f>IF(AND(DAY(BM11)&gt;=22,DAY(BM11)&lt;=28,BM12="土"),1,0)</f>
        <v>#VALUE!</v>
      </c>
      <c r="BN19" s="80"/>
      <c r="BO19" s="81"/>
      <c r="BP19" s="81"/>
      <c r="BU19" s="50">
        <f>_xlfn.AGGREGATE(9,6,C19:BN19)</f>
        <v>1</v>
      </c>
    </row>
    <row r="20" spans="1:74" ht="14.25" hidden="1" customHeight="1" x14ac:dyDescent="0.4">
      <c r="A20" s="48"/>
      <c r="B20" s="80" t="s">
        <v>42</v>
      </c>
      <c r="C20" s="80"/>
      <c r="D20" s="80"/>
      <c r="E20" s="80"/>
      <c r="F20" s="80"/>
      <c r="G20" s="80"/>
      <c r="H20" s="80">
        <f>IF(AND(DAY(H11)&gt;=22,DAY(H11)&lt;=28,H12="土",OR(H17="休",H17="雨")),1,0)</f>
        <v>0</v>
      </c>
      <c r="I20" s="80"/>
      <c r="J20" s="81"/>
      <c r="K20" s="81"/>
      <c r="L20" s="81"/>
      <c r="M20" s="80"/>
      <c r="N20" s="80"/>
      <c r="O20" s="80"/>
      <c r="P20" s="80"/>
      <c r="Q20" s="80"/>
      <c r="R20" s="80"/>
      <c r="S20" s="80">
        <f>IF(AND(DAY(S11)&gt;=22,DAY(S11)&lt;=28,S12="土",OR(S17="休",S17="雨")),1,0)</f>
        <v>0</v>
      </c>
      <c r="T20" s="80"/>
      <c r="U20" s="81"/>
      <c r="V20" s="81"/>
      <c r="W20" s="82"/>
      <c r="X20" s="82"/>
      <c r="Y20" s="80"/>
      <c r="Z20" s="80"/>
      <c r="AA20" s="80"/>
      <c r="AB20" s="80"/>
      <c r="AC20" s="80"/>
      <c r="AD20" s="80"/>
      <c r="AE20" s="80">
        <f>IF(AND(DAY(AE11)&gt;=22,DAY(AE11)&lt;=28,AE12="土",OR(AE17="休",AE17="雨")),1,0)</f>
        <v>0</v>
      </c>
      <c r="AF20" s="80"/>
      <c r="AG20" s="81"/>
      <c r="AH20" s="81"/>
      <c r="AI20" s="82"/>
      <c r="AJ20" s="80"/>
      <c r="AK20" s="80"/>
      <c r="AL20" s="80"/>
      <c r="AM20" s="80"/>
      <c r="AN20" s="80"/>
      <c r="AO20" s="80"/>
      <c r="AP20" s="80">
        <f>IF(AND(DAY(AP11)&gt;=22,DAY(AP11)&lt;=28,AP12="土",OR(AP17="休",AP17="雨")),1,0)</f>
        <v>0</v>
      </c>
      <c r="AQ20" s="80"/>
      <c r="AR20" s="81"/>
      <c r="AS20" s="81"/>
      <c r="AT20" s="82"/>
      <c r="AU20" s="82"/>
      <c r="AV20" s="80"/>
      <c r="AW20" s="80"/>
      <c r="AX20" s="80"/>
      <c r="AY20" s="80"/>
      <c r="AZ20" s="80"/>
      <c r="BA20" s="80"/>
      <c r="BB20" s="80">
        <f>IF(AND(DAY(BB11)&gt;=22,DAY(BB11)&lt;=28,BB12="土",OR(BB17="休",BB17="雨")),1,0)</f>
        <v>0</v>
      </c>
      <c r="BC20" s="80"/>
      <c r="BD20" s="81"/>
      <c r="BE20" s="81"/>
      <c r="BF20" s="82"/>
      <c r="BG20" s="80"/>
      <c r="BH20" s="80"/>
      <c r="BI20" s="80"/>
      <c r="BJ20" s="80"/>
      <c r="BK20" s="80"/>
      <c r="BL20" s="80"/>
      <c r="BM20" s="80" t="e">
        <f>IF(AND(DAY(BM11)&gt;=22,DAY(BM11)&lt;=28,BM12="土",OR(BM17="休",BM17="雨")),1,0)</f>
        <v>#VALUE!</v>
      </c>
      <c r="BN20" s="80"/>
      <c r="BO20" s="81"/>
      <c r="BP20" s="81"/>
      <c r="BU20" s="50">
        <f t="shared" ref="BU20:BU86" si="11">_xlfn.AGGREGATE(9,6,C20:BN20)</f>
        <v>0</v>
      </c>
    </row>
    <row r="21" spans="1:74" ht="14.25" hidden="1" customHeight="1" x14ac:dyDescent="0.4">
      <c r="A21" s="48"/>
      <c r="B21" s="80" t="s">
        <v>27</v>
      </c>
      <c r="C21" s="80"/>
      <c r="D21" s="80"/>
      <c r="E21" s="80"/>
      <c r="F21" s="80"/>
      <c r="G21" s="80"/>
      <c r="H21" s="80">
        <f>IF(AND(DAY(H11)&gt;=8,DAY(H11)&lt;=14,H12="土"),1,0)</f>
        <v>1</v>
      </c>
      <c r="I21" s="80"/>
      <c r="J21" s="81"/>
      <c r="K21" s="81"/>
      <c r="L21" s="81"/>
      <c r="M21" s="80"/>
      <c r="N21" s="80"/>
      <c r="O21" s="80"/>
      <c r="P21" s="80"/>
      <c r="Q21" s="80"/>
      <c r="R21" s="80"/>
      <c r="S21" s="80">
        <f>IF(AND(DAY(S11)&gt;=8,DAY(S11)&lt;=14,S12="土"),1,0)</f>
        <v>0</v>
      </c>
      <c r="T21" s="80"/>
      <c r="U21" s="81"/>
      <c r="V21" s="81"/>
      <c r="W21" s="82"/>
      <c r="X21" s="82"/>
      <c r="Y21" s="80"/>
      <c r="Z21" s="80"/>
      <c r="AA21" s="80"/>
      <c r="AB21" s="80"/>
      <c r="AC21" s="80"/>
      <c r="AD21" s="80"/>
      <c r="AE21" s="80">
        <f>IF(AND(DAY(AE11)&gt;=8,DAY(AE11)&lt;=14,AE12="土"),1,0)</f>
        <v>0</v>
      </c>
      <c r="AF21" s="80"/>
      <c r="AG21" s="81"/>
      <c r="AH21" s="81"/>
      <c r="AI21" s="82"/>
      <c r="AJ21" s="80"/>
      <c r="AK21" s="80"/>
      <c r="AL21" s="80"/>
      <c r="AM21" s="80"/>
      <c r="AN21" s="80"/>
      <c r="AO21" s="80"/>
      <c r="AP21" s="80">
        <f>IF(AND(DAY(AP11)&gt;=8,DAY(AP11)&lt;=14,AP12="土"),1,0)</f>
        <v>0</v>
      </c>
      <c r="AQ21" s="80"/>
      <c r="AR21" s="81"/>
      <c r="AS21" s="81"/>
      <c r="AT21" s="82"/>
      <c r="AU21" s="82"/>
      <c r="AV21" s="80"/>
      <c r="AW21" s="80"/>
      <c r="AX21" s="80"/>
      <c r="AY21" s="80"/>
      <c r="AZ21" s="80"/>
      <c r="BA21" s="80"/>
      <c r="BB21" s="80">
        <f>IF(AND(DAY(BB11)&gt;=8,DAY(BB11)&lt;=14,BB12="土"),1,0)</f>
        <v>0</v>
      </c>
      <c r="BC21" s="80"/>
      <c r="BD21" s="81"/>
      <c r="BE21" s="81"/>
      <c r="BF21" s="82"/>
      <c r="BG21" s="80"/>
      <c r="BH21" s="80"/>
      <c r="BI21" s="80"/>
      <c r="BJ21" s="80"/>
      <c r="BK21" s="80"/>
      <c r="BL21" s="80"/>
      <c r="BM21" s="80" t="e">
        <f>IF(AND(DAY(BM11)&gt;=8,DAY(BM11)&lt;=14,BM12="土"),1,0)</f>
        <v>#VALUE!</v>
      </c>
      <c r="BN21" s="80"/>
      <c r="BO21" s="81"/>
      <c r="BP21" s="81"/>
      <c r="BU21" s="50">
        <f t="shared" si="11"/>
        <v>1</v>
      </c>
    </row>
    <row r="22" spans="1:74" ht="14.25" hidden="1" customHeight="1" x14ac:dyDescent="0.4">
      <c r="A22" s="48"/>
      <c r="B22" s="80" t="s">
        <v>43</v>
      </c>
      <c r="C22" s="80"/>
      <c r="D22" s="80"/>
      <c r="E22" s="80"/>
      <c r="F22" s="80"/>
      <c r="G22" s="80"/>
      <c r="H22" s="80">
        <f>IF(AND(DAY(H11)&gt;=8,DAY(H11)&lt;=14,H12="土",OR(H17="休",H17="雨")),1,0)</f>
        <v>0</v>
      </c>
      <c r="I22" s="80"/>
      <c r="J22" s="81"/>
      <c r="K22" s="81"/>
      <c r="L22" s="81"/>
      <c r="M22" s="80"/>
      <c r="N22" s="80"/>
      <c r="O22" s="80"/>
      <c r="P22" s="80"/>
      <c r="Q22" s="80"/>
      <c r="R22" s="80"/>
      <c r="S22" s="80">
        <f>IF(AND(DAY(S11)&gt;=8,DAY(S11)&lt;=14,S12="土",OR(S17="休",S17="雨")),1,0)</f>
        <v>0</v>
      </c>
      <c r="T22" s="80"/>
      <c r="U22" s="81"/>
      <c r="V22" s="81"/>
      <c r="W22" s="82"/>
      <c r="X22" s="82"/>
      <c r="Y22" s="80"/>
      <c r="Z22" s="80"/>
      <c r="AA22" s="80"/>
      <c r="AB22" s="80"/>
      <c r="AC22" s="80"/>
      <c r="AD22" s="80"/>
      <c r="AE22" s="80">
        <f>IF(AND(DAY(AE11)&gt;=8,DAY(AE11)&lt;=14,AE12="土",OR(AE17="休",AE17="雨")),1,0)</f>
        <v>0</v>
      </c>
      <c r="AF22" s="80"/>
      <c r="AG22" s="81"/>
      <c r="AH22" s="81"/>
      <c r="AI22" s="82"/>
      <c r="AJ22" s="80"/>
      <c r="AK22" s="80"/>
      <c r="AL22" s="80"/>
      <c r="AM22" s="80"/>
      <c r="AN22" s="80"/>
      <c r="AO22" s="80"/>
      <c r="AP22" s="80">
        <f>IF(AND(DAY(AP11)&gt;=8,DAY(AP11)&lt;=14,AP12="土",OR(AP17="休",AP17="雨")),1,0)</f>
        <v>0</v>
      </c>
      <c r="AQ22" s="80"/>
      <c r="AR22" s="81"/>
      <c r="AS22" s="81"/>
      <c r="AT22" s="82"/>
      <c r="AU22" s="82"/>
      <c r="AV22" s="80"/>
      <c r="AW22" s="80"/>
      <c r="AX22" s="80"/>
      <c r="AY22" s="80"/>
      <c r="AZ22" s="80"/>
      <c r="BA22" s="80"/>
      <c r="BB22" s="80">
        <f>IF(AND(DAY(BB11)&gt;=8,DAY(BB11)&lt;=14,BB12="土",OR(BB17="休",BB17="雨")),1,0)</f>
        <v>0</v>
      </c>
      <c r="BC22" s="80"/>
      <c r="BD22" s="81"/>
      <c r="BE22" s="81"/>
      <c r="BF22" s="82"/>
      <c r="BG22" s="80"/>
      <c r="BH22" s="80"/>
      <c r="BI22" s="80"/>
      <c r="BJ22" s="80"/>
      <c r="BK22" s="80"/>
      <c r="BL22" s="80"/>
      <c r="BM22" s="80" t="e">
        <f>IF(AND(DAY(BM11)&gt;=8,DAY(BM11)&lt;=14,BM12="土",OR(BM17="休",BM17="雨")),1,0)</f>
        <v>#VALUE!</v>
      </c>
      <c r="BN22" s="80"/>
      <c r="BO22" s="81"/>
      <c r="BP22" s="81"/>
      <c r="BU22" s="50">
        <f t="shared" si="11"/>
        <v>0</v>
      </c>
    </row>
    <row r="23" spans="1:74" ht="14.25" hidden="1" customHeight="1" x14ac:dyDescent="0.4">
      <c r="A23" s="48"/>
      <c r="B23" s="80" t="s">
        <v>44</v>
      </c>
      <c r="C23" s="80"/>
      <c r="D23" s="80"/>
      <c r="E23" s="80"/>
      <c r="F23" s="80"/>
      <c r="G23" s="80"/>
      <c r="H23" s="80"/>
      <c r="I23" s="80">
        <f>IF(AND(DAY(I11)&gt;=22,DAY(I11)&lt;=28,I12="日"),1,0)</f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>
        <f>IF(AND(DAY(T11)&gt;=22,DAY(T11)&lt;=28,T12="日"),1,0)</f>
        <v>0</v>
      </c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>
        <f t="shared" ref="AF23" si="12">IF(AND(DAY(AF11)&gt;=22,DAY(AF11)&lt;=28,AF12="日"),1,0)</f>
        <v>0</v>
      </c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>
        <f>IF(AND(DAY(AQ11)&gt;=22,DAY(AQ11)&lt;=28,AQ12="日"),1,0)</f>
        <v>1</v>
      </c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>
        <f t="shared" ref="BC23" si="13">IF(AND(DAY(BC11)&gt;=22,DAY(BC11)&lt;=28,BC12="日"),1,0)</f>
        <v>0</v>
      </c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 t="e">
        <f t="shared" ref="BN23" si="14">IF(AND(DAY(BN11)&gt;=22,DAY(BN11)&lt;=28,BN12="日"),1,0)</f>
        <v>#VALUE!</v>
      </c>
      <c r="BO23" s="81"/>
      <c r="BP23" s="81"/>
      <c r="BU23" s="50">
        <f>_xlfn.AGGREGATE(9,6,C23:BN23)</f>
        <v>1</v>
      </c>
    </row>
    <row r="24" spans="1:74" ht="14.25" hidden="1" customHeight="1" x14ac:dyDescent="0.4">
      <c r="A24" s="48"/>
      <c r="B24" s="80" t="s">
        <v>45</v>
      </c>
      <c r="C24" s="80"/>
      <c r="D24" s="80"/>
      <c r="E24" s="80"/>
      <c r="F24" s="80"/>
      <c r="G24" s="80"/>
      <c r="H24" s="80"/>
      <c r="I24" s="80">
        <f>IF(AND(DAY(I11)&gt;=22,DAY(I11)&lt;=28,I12="日",OR(I17="休",I17="雨")),1,0)</f>
        <v>0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>
        <f>IF(AND(DAY(T11)&gt;=22,DAY(T11)&lt;=28,T12="日",OR(T17="休",T17="雨")),1,0)</f>
        <v>0</v>
      </c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>
        <f t="shared" ref="AF24" si="15">IF(AND(DAY(AF11)&gt;=22,DAY(AF11)&lt;=28,AF12="日",OR(AF17="休",AF17="雨")),1,0)</f>
        <v>0</v>
      </c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>
        <f t="shared" ref="AQ24" si="16">IF(AND(DAY(AQ11)&gt;=22,DAY(AQ11)&lt;=28,AQ12="日",OR(AQ17="休",AQ17="雨")),1,0)</f>
        <v>0</v>
      </c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>
        <f t="shared" ref="BC24" si="17">IF(AND(DAY(BC11)&gt;=22,DAY(BC11)&lt;=28,BC12="日",OR(BC17="休",BC17="雨")),1,0)</f>
        <v>0</v>
      </c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 t="e">
        <f t="shared" ref="BN24" si="18">IF(AND(DAY(BN11)&gt;=22,DAY(BN11)&lt;=28,BN12="日",OR(BN17="休",BN17="雨")),1,0)</f>
        <v>#VALUE!</v>
      </c>
      <c r="BO24" s="81"/>
      <c r="BP24" s="81"/>
      <c r="BU24" s="50">
        <f t="shared" si="11"/>
        <v>0</v>
      </c>
    </row>
    <row r="25" spans="1:74" ht="14.25" hidden="1" customHeight="1" x14ac:dyDescent="0.4">
      <c r="A25" s="48"/>
      <c r="B25" s="80" t="s">
        <v>46</v>
      </c>
      <c r="C25" s="80"/>
      <c r="D25" s="80"/>
      <c r="E25" s="80"/>
      <c r="F25" s="80"/>
      <c r="G25" s="80"/>
      <c r="H25" s="80"/>
      <c r="I25" s="80">
        <f>IF(AND(DAY(I11)&gt;=8,DAY(I11)&lt;=14,I12="日"),1,0)</f>
        <v>1</v>
      </c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>
        <f>IF(AND(DAY(T11)&gt;=8,DAY(T11)&lt;=14,T12="日"),1,0)</f>
        <v>0</v>
      </c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>
        <f t="shared" ref="AF25" si="19">IF(AND(DAY(AF11)&gt;=8,DAY(AF11)&lt;=14,AF12="日"),1,0)</f>
        <v>0</v>
      </c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>
        <f t="shared" ref="AQ25" si="20">IF(AND(DAY(AQ11)&gt;=8,DAY(AQ11)&lt;=14,AQ12="日"),1,0)</f>
        <v>0</v>
      </c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>
        <f t="shared" ref="BC25" si="21">IF(AND(DAY(BC11)&gt;=8,DAY(BC11)&lt;=14,BC12="日"),1,0)</f>
        <v>0</v>
      </c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 t="e">
        <f t="shared" ref="BN25" si="22">IF(AND(DAY(BN11)&gt;=8,DAY(BN11)&lt;=14,BN12="日"),1,0)</f>
        <v>#VALUE!</v>
      </c>
      <c r="BO25" s="81"/>
      <c r="BP25" s="81"/>
      <c r="BU25" s="50">
        <f t="shared" si="11"/>
        <v>1</v>
      </c>
    </row>
    <row r="26" spans="1:74" ht="14.25" hidden="1" customHeight="1" x14ac:dyDescent="0.4">
      <c r="A26" s="48"/>
      <c r="B26" s="80" t="s">
        <v>47</v>
      </c>
      <c r="C26" s="80"/>
      <c r="D26" s="80"/>
      <c r="E26" s="80"/>
      <c r="F26" s="80"/>
      <c r="G26" s="80"/>
      <c r="H26" s="80"/>
      <c r="I26" s="80">
        <f>IF(AND(DAY(I11)&gt;=8,DAY(I11)&lt;=14,I12="日",OR(I17="休",I17="雨")),1,0)</f>
        <v>0</v>
      </c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>
        <f>IF(AND(DAY(T11)&gt;=8,DAY(T11)&lt;=14,T12="日",OR(T17="休",T17="雨")),1,0)</f>
        <v>0</v>
      </c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>
        <f t="shared" ref="AF26" si="23">IF(AND(DAY(AF11)&gt;=8,DAY(AF11)&lt;=14,AF12="日",OR(AF17="休",AF17="雨")),1,0)</f>
        <v>0</v>
      </c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>
        <f t="shared" ref="AQ26" si="24">IF(AND(DAY(AQ11)&gt;=8,DAY(AQ11)&lt;=14,AQ12="日",OR(AQ17="休",AQ17="雨")),1,0)</f>
        <v>0</v>
      </c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>
        <f t="shared" ref="BC26" si="25">IF(AND(DAY(BC11)&gt;=8,DAY(BC11)&lt;=14,BC12="日",OR(BC17="休",BC17="雨")),1,0)</f>
        <v>0</v>
      </c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 t="e">
        <f t="shared" ref="BN26" si="26">IF(AND(DAY(BN11)&gt;=8,DAY(BN11)&lt;=14,BN12="日",OR(BN17="休",BN17="雨")),1,0)</f>
        <v>#VALUE!</v>
      </c>
      <c r="BO26" s="81"/>
      <c r="BP26" s="81"/>
      <c r="BU26" s="50">
        <f t="shared" si="11"/>
        <v>0</v>
      </c>
    </row>
    <row r="27" spans="1:74" ht="14.25" customHeight="1" x14ac:dyDescent="0.4">
      <c r="A27" s="48"/>
      <c r="B27" s="52"/>
      <c r="C27" s="52"/>
      <c r="D27" s="52"/>
      <c r="E27" s="52"/>
      <c r="F27" s="52"/>
      <c r="G27" s="52"/>
      <c r="H27" s="52"/>
      <c r="I27" s="52"/>
      <c r="J27" s="48"/>
      <c r="K27" s="48"/>
      <c r="L27" s="48"/>
      <c r="M27" s="52"/>
      <c r="N27" s="52"/>
      <c r="O27" s="52"/>
      <c r="P27" s="52"/>
      <c r="Q27" s="52"/>
      <c r="R27" s="52"/>
      <c r="S27" s="52"/>
      <c r="T27" s="52"/>
      <c r="U27" s="48"/>
      <c r="V27" s="48"/>
      <c r="Y27" s="52"/>
      <c r="Z27" s="52"/>
      <c r="AA27" s="52"/>
      <c r="AB27" s="52"/>
      <c r="AC27" s="52"/>
      <c r="AD27" s="52"/>
      <c r="AE27" s="52"/>
      <c r="AF27" s="52"/>
      <c r="AG27" s="48"/>
      <c r="AH27" s="48"/>
      <c r="AJ27" s="52"/>
      <c r="AK27" s="52"/>
      <c r="AL27" s="52"/>
      <c r="AM27" s="52"/>
      <c r="AN27" s="52"/>
      <c r="AO27" s="52"/>
      <c r="AP27" s="52"/>
      <c r="AQ27" s="52"/>
      <c r="AR27" s="48"/>
      <c r="AS27" s="48"/>
      <c r="AV27" s="52"/>
      <c r="AW27" s="52"/>
      <c r="AX27" s="52"/>
      <c r="AY27" s="52"/>
      <c r="AZ27" s="52"/>
      <c r="BA27" s="52"/>
      <c r="BB27" s="52"/>
      <c r="BC27" s="52"/>
      <c r="BD27" s="48"/>
      <c r="BE27" s="48"/>
      <c r="BG27" s="52"/>
      <c r="BH27" s="52"/>
      <c r="BI27" s="52"/>
      <c r="BJ27" s="52"/>
      <c r="BK27" s="52"/>
      <c r="BL27" s="52"/>
      <c r="BM27" s="52"/>
      <c r="BN27" s="52"/>
      <c r="BO27" s="48"/>
      <c r="BP27" s="48"/>
    </row>
    <row r="28" spans="1:74" ht="14.25" customHeight="1" x14ac:dyDescent="0.4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74" ht="14.25" hidden="1" customHeight="1" x14ac:dyDescent="0.4">
      <c r="A29" s="48"/>
      <c r="B29" s="48"/>
      <c r="C29" s="61">
        <f>YEAR(I9+1)</f>
        <v>2026</v>
      </c>
      <c r="D29" s="61">
        <f>MONTH(I9+1)</f>
        <v>5</v>
      </c>
      <c r="E29" s="61">
        <f>DAY(I9+1)</f>
        <v>11</v>
      </c>
      <c r="F29" s="61"/>
      <c r="G29" s="61"/>
      <c r="H29" s="61"/>
      <c r="I29" s="61"/>
      <c r="J29" s="48"/>
      <c r="K29" s="48"/>
      <c r="L29" s="48"/>
      <c r="M29" s="48"/>
      <c r="N29" s="61">
        <f>YEAR(T9+1)</f>
        <v>2026</v>
      </c>
      <c r="O29" s="61">
        <f>MONTH(T9+1)</f>
        <v>7</v>
      </c>
      <c r="P29" s="61">
        <f>DAY(T9+1)</f>
        <v>6</v>
      </c>
      <c r="Q29" s="61"/>
      <c r="R29" s="61"/>
      <c r="S29" s="61"/>
      <c r="T29" s="61"/>
      <c r="U29" s="48"/>
      <c r="V29" s="48"/>
      <c r="Y29" s="48"/>
      <c r="Z29" s="61">
        <f>YEAR(AF9+1)</f>
        <v>2026</v>
      </c>
      <c r="AA29" s="61">
        <f>MONTH(AF9+1)</f>
        <v>8</v>
      </c>
      <c r="AB29" s="61">
        <f>DAY(AF9+1)</f>
        <v>31</v>
      </c>
      <c r="AC29" s="61"/>
      <c r="AD29" s="61"/>
      <c r="AE29" s="61"/>
      <c r="AF29" s="61"/>
      <c r="AG29" s="48"/>
      <c r="AH29" s="48"/>
      <c r="AJ29" s="48"/>
      <c r="AK29" s="61">
        <f>YEAR(AQ9+1)</f>
        <v>2026</v>
      </c>
      <c r="AL29" s="61">
        <f>MONTH(AQ9+1)</f>
        <v>10</v>
      </c>
      <c r="AM29" s="61">
        <f>DAY(AQ9+1)</f>
        <v>26</v>
      </c>
      <c r="AN29" s="61"/>
      <c r="AO29" s="61"/>
      <c r="AP29" s="61"/>
      <c r="AQ29" s="61"/>
      <c r="AR29" s="48"/>
      <c r="AS29" s="48"/>
      <c r="AV29" s="48"/>
      <c r="AW29" s="61">
        <f>YEAR(BC9+1)</f>
        <v>2026</v>
      </c>
      <c r="AX29" s="61">
        <f>MONTH(BC9+1)</f>
        <v>12</v>
      </c>
      <c r="AY29" s="61">
        <f>DAY(BC9+1)</f>
        <v>21</v>
      </c>
      <c r="AZ29" s="61"/>
      <c r="BA29" s="61"/>
      <c r="BB29" s="61"/>
      <c r="BC29" s="61"/>
      <c r="BD29" s="48"/>
      <c r="BE29" s="48"/>
      <c r="BG29" s="48"/>
      <c r="BH29" s="61">
        <f>YEAR(BN9+1)</f>
        <v>2027</v>
      </c>
      <c r="BI29" s="61">
        <f>MONTH(BN9+1)</f>
        <v>2</v>
      </c>
      <c r="BJ29" s="61">
        <f>DAY(BN9+1)</f>
        <v>15</v>
      </c>
      <c r="BK29" s="61"/>
      <c r="BL29" s="61"/>
      <c r="BM29" s="61"/>
      <c r="BN29" s="61"/>
      <c r="BO29" s="48"/>
      <c r="BP29" s="48"/>
    </row>
    <row r="30" spans="1:74" ht="14.25" hidden="1" customHeight="1" x14ac:dyDescent="0.4">
      <c r="A30" s="48"/>
      <c r="B30" s="48"/>
      <c r="C30" s="62">
        <f>I9+1</f>
        <v>46153</v>
      </c>
      <c r="D30" s="62">
        <f>C30+1</f>
        <v>46154</v>
      </c>
      <c r="E30" s="62">
        <f t="shared" ref="E30:H30" si="27">D30+1</f>
        <v>46155</v>
      </c>
      <c r="F30" s="62">
        <f t="shared" si="27"/>
        <v>46156</v>
      </c>
      <c r="G30" s="62">
        <f t="shared" si="27"/>
        <v>46157</v>
      </c>
      <c r="H30" s="62">
        <f t="shared" si="27"/>
        <v>46158</v>
      </c>
      <c r="I30" s="62">
        <f>H30+1</f>
        <v>46159</v>
      </c>
      <c r="J30" s="48"/>
      <c r="K30" s="48"/>
      <c r="L30" s="48"/>
      <c r="M30" s="48"/>
      <c r="N30" s="62">
        <f>T9+1</f>
        <v>46209</v>
      </c>
      <c r="O30" s="62">
        <f t="shared" ref="O30:T30" si="28">N30+1</f>
        <v>46210</v>
      </c>
      <c r="P30" s="62">
        <f t="shared" si="28"/>
        <v>46211</v>
      </c>
      <c r="Q30" s="62">
        <f t="shared" si="28"/>
        <v>46212</v>
      </c>
      <c r="R30" s="62">
        <f t="shared" si="28"/>
        <v>46213</v>
      </c>
      <c r="S30" s="62">
        <f>R30+1</f>
        <v>46214</v>
      </c>
      <c r="T30" s="62">
        <f t="shared" si="28"/>
        <v>46215</v>
      </c>
      <c r="U30" s="48"/>
      <c r="V30" s="48"/>
      <c r="Y30" s="48"/>
      <c r="Z30" s="62">
        <f>AF9+1</f>
        <v>46265</v>
      </c>
      <c r="AA30" s="62">
        <f t="shared" ref="AA30:AF30" si="29">Z30+1</f>
        <v>46266</v>
      </c>
      <c r="AB30" s="62">
        <f t="shared" si="29"/>
        <v>46267</v>
      </c>
      <c r="AC30" s="62">
        <f t="shared" si="29"/>
        <v>46268</v>
      </c>
      <c r="AD30" s="62">
        <f t="shared" si="29"/>
        <v>46269</v>
      </c>
      <c r="AE30" s="62">
        <f t="shared" si="29"/>
        <v>46270</v>
      </c>
      <c r="AF30" s="62">
        <f t="shared" si="29"/>
        <v>46271</v>
      </c>
      <c r="AG30" s="48"/>
      <c r="AH30" s="48"/>
      <c r="AJ30" s="48"/>
      <c r="AK30" s="62">
        <f>AQ9+1</f>
        <v>46321</v>
      </c>
      <c r="AL30" s="62">
        <f t="shared" ref="AL30:AQ30" si="30">AK30+1</f>
        <v>46322</v>
      </c>
      <c r="AM30" s="62">
        <f t="shared" si="30"/>
        <v>46323</v>
      </c>
      <c r="AN30" s="62">
        <f t="shared" si="30"/>
        <v>46324</v>
      </c>
      <c r="AO30" s="62">
        <f t="shared" si="30"/>
        <v>46325</v>
      </c>
      <c r="AP30" s="62">
        <f t="shared" si="30"/>
        <v>46326</v>
      </c>
      <c r="AQ30" s="62">
        <f t="shared" si="30"/>
        <v>46327</v>
      </c>
      <c r="AR30" s="48"/>
      <c r="AS30" s="48"/>
      <c r="AV30" s="48"/>
      <c r="AW30" s="62">
        <f>BC9+1</f>
        <v>46377</v>
      </c>
      <c r="AX30" s="62">
        <f t="shared" ref="AX30:BC30" si="31">AW30+1</f>
        <v>46378</v>
      </c>
      <c r="AY30" s="62">
        <f t="shared" si="31"/>
        <v>46379</v>
      </c>
      <c r="AZ30" s="62">
        <f t="shared" si="31"/>
        <v>46380</v>
      </c>
      <c r="BA30" s="62">
        <f t="shared" si="31"/>
        <v>46381</v>
      </c>
      <c r="BB30" s="62">
        <f t="shared" si="31"/>
        <v>46382</v>
      </c>
      <c r="BC30" s="62">
        <f t="shared" si="31"/>
        <v>46383</v>
      </c>
      <c r="BD30" s="48"/>
      <c r="BE30" s="48"/>
      <c r="BG30" s="48"/>
      <c r="BH30" s="62">
        <f>BN9+1</f>
        <v>46433</v>
      </c>
      <c r="BI30" s="62">
        <f t="shared" ref="BI30:BN30" si="32">BH30+1</f>
        <v>46434</v>
      </c>
      <c r="BJ30" s="62">
        <f t="shared" si="32"/>
        <v>46435</v>
      </c>
      <c r="BK30" s="62">
        <f t="shared" si="32"/>
        <v>46436</v>
      </c>
      <c r="BL30" s="62">
        <f t="shared" si="32"/>
        <v>46437</v>
      </c>
      <c r="BM30" s="83">
        <f>BL30+1</f>
        <v>46438</v>
      </c>
      <c r="BN30" s="62">
        <f t="shared" si="32"/>
        <v>46439</v>
      </c>
      <c r="BO30" s="48"/>
      <c r="BP30" s="48"/>
    </row>
    <row r="31" spans="1:74" ht="14.25" customHeight="1" x14ac:dyDescent="0.4">
      <c r="A31" s="48"/>
      <c r="B31" s="63" t="s">
        <v>13</v>
      </c>
      <c r="C31" s="64">
        <f>DATE($C29,$D29,1)</f>
        <v>46143</v>
      </c>
      <c r="D31" s="65"/>
      <c r="E31" s="65"/>
      <c r="F31" s="65"/>
      <c r="G31" s="65"/>
      <c r="H31" s="65"/>
      <c r="I31" s="65"/>
      <c r="J31" s="65"/>
      <c r="K31" s="66"/>
      <c r="L31" s="48"/>
      <c r="M31" s="63" t="s">
        <v>13</v>
      </c>
      <c r="N31" s="64">
        <f>DATE($N29,$O29,1)</f>
        <v>46204</v>
      </c>
      <c r="O31" s="65"/>
      <c r="P31" s="65"/>
      <c r="Q31" s="65"/>
      <c r="R31" s="65"/>
      <c r="S31" s="65"/>
      <c r="T31" s="65"/>
      <c r="U31" s="65"/>
      <c r="V31" s="66"/>
      <c r="Y31" s="63" t="s">
        <v>13</v>
      </c>
      <c r="Z31" s="64">
        <f>DATE($Z29,$AA29,1)</f>
        <v>46235</v>
      </c>
      <c r="AA31" s="65"/>
      <c r="AB31" s="65"/>
      <c r="AC31" s="65"/>
      <c r="AD31" s="65"/>
      <c r="AE31" s="65"/>
      <c r="AF31" s="65"/>
      <c r="AG31" s="65"/>
      <c r="AH31" s="66"/>
      <c r="AJ31" s="63" t="s">
        <v>13</v>
      </c>
      <c r="AK31" s="64">
        <f>DATE($AK29,$AL29,1)</f>
        <v>46296</v>
      </c>
      <c r="AL31" s="65"/>
      <c r="AM31" s="65"/>
      <c r="AN31" s="65"/>
      <c r="AO31" s="65"/>
      <c r="AP31" s="65"/>
      <c r="AQ31" s="65"/>
      <c r="AR31" s="65"/>
      <c r="AS31" s="66"/>
      <c r="AV31" s="63" t="s">
        <v>13</v>
      </c>
      <c r="AW31" s="64">
        <f>DATE($AW29,$AX29,1)</f>
        <v>46357</v>
      </c>
      <c r="AX31" s="65"/>
      <c r="AY31" s="65"/>
      <c r="AZ31" s="65"/>
      <c r="BA31" s="65"/>
      <c r="BB31" s="65"/>
      <c r="BC31" s="65"/>
      <c r="BD31" s="65"/>
      <c r="BE31" s="66"/>
      <c r="BG31" s="63" t="s">
        <v>13</v>
      </c>
      <c r="BH31" s="64">
        <f>DATE($BH29,$BI29,1)</f>
        <v>46419</v>
      </c>
      <c r="BI31" s="65"/>
      <c r="BJ31" s="65"/>
      <c r="BK31" s="65"/>
      <c r="BL31" s="65"/>
      <c r="BM31" s="65"/>
      <c r="BN31" s="65"/>
      <c r="BO31" s="65"/>
      <c r="BP31" s="66"/>
    </row>
    <row r="32" spans="1:74" ht="14.25" customHeight="1" x14ac:dyDescent="0.4">
      <c r="A32" s="48"/>
      <c r="B32" s="67" t="s">
        <v>39</v>
      </c>
      <c r="C32" s="68">
        <f>IF(I9&lt;$G$5,C30,"")</f>
        <v>46153</v>
      </c>
      <c r="D32" s="69">
        <f t="shared" ref="D32:I32" si="33">IF(C30&lt;$G$5,C32+1,"")</f>
        <v>46154</v>
      </c>
      <c r="E32" s="69">
        <f t="shared" si="33"/>
        <v>46155</v>
      </c>
      <c r="F32" s="69">
        <f t="shared" si="33"/>
        <v>46156</v>
      </c>
      <c r="G32" s="69">
        <f t="shared" si="33"/>
        <v>46157</v>
      </c>
      <c r="H32" s="69">
        <f t="shared" si="33"/>
        <v>46158</v>
      </c>
      <c r="I32" s="69">
        <f t="shared" si="33"/>
        <v>46159</v>
      </c>
      <c r="J32" s="70" t="s">
        <v>15</v>
      </c>
      <c r="K32" s="71">
        <f>COUNTIFS(C33:I33,"土",C34:I34,"")+COUNTIFS(C33:I33,"日",C34:I34,"")</f>
        <v>2</v>
      </c>
      <c r="L32" s="48"/>
      <c r="M32" s="67" t="s">
        <v>39</v>
      </c>
      <c r="N32" s="68">
        <f>IF(T9&lt;$G$5,T11+1,"")</f>
        <v>46209</v>
      </c>
      <c r="O32" s="69">
        <f t="shared" ref="O32:T32" si="34">IF(N30&lt;$G$5,N32+1,"")</f>
        <v>46210</v>
      </c>
      <c r="P32" s="69">
        <f t="shared" si="34"/>
        <v>46211</v>
      </c>
      <c r="Q32" s="69">
        <f t="shared" si="34"/>
        <v>46212</v>
      </c>
      <c r="R32" s="69">
        <f t="shared" si="34"/>
        <v>46213</v>
      </c>
      <c r="S32" s="69">
        <f>IF(R30&lt;$G$5,R32+1,"")</f>
        <v>46214</v>
      </c>
      <c r="T32" s="69">
        <f t="shared" si="34"/>
        <v>46215</v>
      </c>
      <c r="U32" s="70" t="s">
        <v>15</v>
      </c>
      <c r="V32" s="71">
        <f>COUNTIFS(N33:T33,"土",N34:T34,"")+COUNTIFS(N33:T33,"日",N34:T34,"")</f>
        <v>2</v>
      </c>
      <c r="Y32" s="67" t="s">
        <v>39</v>
      </c>
      <c r="Z32" s="68">
        <f>IF(AF9&lt;$G$5,AF11+1,"")</f>
        <v>46265</v>
      </c>
      <c r="AA32" s="69">
        <f t="shared" ref="AA32:AF32" si="35">IF(Z30&lt;$G$5,Z32+1,"")</f>
        <v>46266</v>
      </c>
      <c r="AB32" s="69">
        <f t="shared" si="35"/>
        <v>46267</v>
      </c>
      <c r="AC32" s="69">
        <f t="shared" si="35"/>
        <v>46268</v>
      </c>
      <c r="AD32" s="69">
        <f t="shared" si="35"/>
        <v>46269</v>
      </c>
      <c r="AE32" s="69">
        <f t="shared" si="35"/>
        <v>46270</v>
      </c>
      <c r="AF32" s="69">
        <f t="shared" si="35"/>
        <v>46271</v>
      </c>
      <c r="AG32" s="70" t="s">
        <v>15</v>
      </c>
      <c r="AH32" s="71">
        <f>COUNTIFS(Z33:AF33,"土",Z34:AF34,"")+COUNTIFS(Z33:AF33,"日",Z34:AF34,"")</f>
        <v>2</v>
      </c>
      <c r="AJ32" s="67" t="s">
        <v>39</v>
      </c>
      <c r="AK32" s="68">
        <f>IF(AQ9&lt;$G$5,AQ11+1,"")</f>
        <v>46321</v>
      </c>
      <c r="AL32" s="69">
        <f t="shared" ref="AL32:AQ32" si="36">IF(AK30&lt;$G$5,AK32+1,"")</f>
        <v>46322</v>
      </c>
      <c r="AM32" s="69">
        <f t="shared" si="36"/>
        <v>46323</v>
      </c>
      <c r="AN32" s="69">
        <f t="shared" si="36"/>
        <v>46324</v>
      </c>
      <c r="AO32" s="69">
        <f t="shared" si="36"/>
        <v>46325</v>
      </c>
      <c r="AP32" s="69">
        <f t="shared" si="36"/>
        <v>46326</v>
      </c>
      <c r="AQ32" s="69">
        <f t="shared" si="36"/>
        <v>46327</v>
      </c>
      <c r="AR32" s="70" t="s">
        <v>15</v>
      </c>
      <c r="AS32" s="71">
        <f>COUNTIFS(AK33:AQ33,"土",AK34:AQ34,"")+COUNTIFS(AK33:AQ33,"日",AK34:AQ34,"")</f>
        <v>2</v>
      </c>
      <c r="AV32" s="67" t="s">
        <v>39</v>
      </c>
      <c r="AW32" s="68">
        <f>IF(BC9&lt;$G$5,BC11+1,"")</f>
        <v>46377</v>
      </c>
      <c r="AX32" s="69">
        <f t="shared" ref="AX32:BC32" si="37">IF(AW30&lt;$G$5,AW32+1,"")</f>
        <v>46378</v>
      </c>
      <c r="AY32" s="69">
        <f t="shared" si="37"/>
        <v>46379</v>
      </c>
      <c r="AZ32" s="69">
        <f t="shared" si="37"/>
        <v>46380</v>
      </c>
      <c r="BA32" s="69">
        <f t="shared" si="37"/>
        <v>46381</v>
      </c>
      <c r="BB32" s="69" t="str">
        <f t="shared" si="37"/>
        <v/>
      </c>
      <c r="BC32" s="69" t="str">
        <f t="shared" si="37"/>
        <v/>
      </c>
      <c r="BD32" s="70" t="s">
        <v>15</v>
      </c>
      <c r="BE32" s="71">
        <f>COUNTIFS(AW33:BC33,"土",AW34:BC34,"")+COUNTIFS(AW33:BC33,"日",AW34:BC34,"")</f>
        <v>0</v>
      </c>
      <c r="BG32" s="67" t="s">
        <v>39</v>
      </c>
      <c r="BH32" s="68" t="str">
        <f>IF(BN9&lt;$G$5,BN11+1,"")</f>
        <v/>
      </c>
      <c r="BI32" s="69" t="str">
        <f t="shared" ref="BI32:BN32" si="38">IF(BH30&lt;$G$5,BH32+1,"")</f>
        <v/>
      </c>
      <c r="BJ32" s="69" t="str">
        <f t="shared" si="38"/>
        <v/>
      </c>
      <c r="BK32" s="69" t="str">
        <f t="shared" si="38"/>
        <v/>
      </c>
      <c r="BL32" s="69" t="str">
        <f t="shared" si="38"/>
        <v/>
      </c>
      <c r="BM32" s="69" t="str">
        <f t="shared" si="38"/>
        <v/>
      </c>
      <c r="BN32" s="69" t="str">
        <f t="shared" si="38"/>
        <v/>
      </c>
      <c r="BO32" s="70" t="s">
        <v>15</v>
      </c>
      <c r="BP32" s="71">
        <f>COUNTIFS(BH33:BN33,"土",BH34:BN34,"")+COUNTIFS(BH33:BN33,"日",BH34:BN34,"")</f>
        <v>0</v>
      </c>
    </row>
    <row r="33" spans="1:74" ht="14.25" customHeight="1" x14ac:dyDescent="0.4">
      <c r="A33" s="48"/>
      <c r="B33" s="67" t="s">
        <v>16</v>
      </c>
      <c r="C33" s="72" t="str">
        <f>IF(C32="","","月")</f>
        <v>月</v>
      </c>
      <c r="D33" s="72" t="str">
        <f>IF(D32="","","火")</f>
        <v>火</v>
      </c>
      <c r="E33" s="72" t="str">
        <f>IF(E32="","","水")</f>
        <v>水</v>
      </c>
      <c r="F33" s="72" t="str">
        <f>IF(F32="","","木")</f>
        <v>木</v>
      </c>
      <c r="G33" s="72" t="str">
        <f>IF(G32="","","金")</f>
        <v>金</v>
      </c>
      <c r="H33" s="72" t="str">
        <f>IF(H32="","","土")</f>
        <v>土</v>
      </c>
      <c r="I33" s="72" t="str">
        <f>IF(I32="","","日")</f>
        <v>日</v>
      </c>
      <c r="J33" s="73" t="s">
        <v>40</v>
      </c>
      <c r="K33" s="74">
        <f>COUNTIF(C34:I34,"夏休")+COUNTIF(C34:I34,"冬休")+COUNTIF(C34:I34,"中止")+COUNTIF(C34:I34,"制作中")</f>
        <v>0</v>
      </c>
      <c r="L33" s="48"/>
      <c r="M33" s="67" t="s">
        <v>16</v>
      </c>
      <c r="N33" s="72" t="str">
        <f>IF(N32="","","月")</f>
        <v>月</v>
      </c>
      <c r="O33" s="72" t="str">
        <f>IF(O32="","","火")</f>
        <v>火</v>
      </c>
      <c r="P33" s="72" t="str">
        <f>IF(P32="","","水")</f>
        <v>水</v>
      </c>
      <c r="Q33" s="72" t="str">
        <f>IF(Q32="","","木")</f>
        <v>木</v>
      </c>
      <c r="R33" s="72" t="str">
        <f>IF(R32="","","金")</f>
        <v>金</v>
      </c>
      <c r="S33" s="72" t="str">
        <f>IF(S32="","","土")</f>
        <v>土</v>
      </c>
      <c r="T33" s="72" t="str">
        <f>IF(T32="","","日")</f>
        <v>日</v>
      </c>
      <c r="U33" s="73" t="s">
        <v>40</v>
      </c>
      <c r="V33" s="74">
        <f>COUNTIF(N34:T34,"夏休")+COUNTIF(N34:T34,"冬休")+COUNTIF(N34:T34,"中止")+COUNTIF(N34:T34,"制作中")</f>
        <v>0</v>
      </c>
      <c r="Y33" s="67" t="s">
        <v>16</v>
      </c>
      <c r="Z33" s="72" t="str">
        <f>IF(Z32="","","月")</f>
        <v>月</v>
      </c>
      <c r="AA33" s="72" t="str">
        <f>IF(AA32="","","火")</f>
        <v>火</v>
      </c>
      <c r="AB33" s="72" t="str">
        <f>IF(AB32="","","水")</f>
        <v>水</v>
      </c>
      <c r="AC33" s="72" t="str">
        <f>IF(AC32="","","木")</f>
        <v>木</v>
      </c>
      <c r="AD33" s="72" t="str">
        <f>IF(AD32="","","金")</f>
        <v>金</v>
      </c>
      <c r="AE33" s="72" t="str">
        <f>IF(AE32="","","土")</f>
        <v>土</v>
      </c>
      <c r="AF33" s="72" t="str">
        <f>IF(AF32="","","日")</f>
        <v>日</v>
      </c>
      <c r="AG33" s="73" t="s">
        <v>40</v>
      </c>
      <c r="AH33" s="74">
        <f>COUNTIF(Z34:AF34,"夏休")+COUNTIF(Z34:AF34,"冬休")+COUNTIF(Z34:AF34,"中止")+COUNTIF(Z34:AF34,"制作中")</f>
        <v>0</v>
      </c>
      <c r="AJ33" s="67" t="s">
        <v>16</v>
      </c>
      <c r="AK33" s="72" t="str">
        <f>IF(AK32="","","月")</f>
        <v>月</v>
      </c>
      <c r="AL33" s="72" t="str">
        <f>IF(AL32="","","火")</f>
        <v>火</v>
      </c>
      <c r="AM33" s="72" t="str">
        <f>IF(AM32="","","水")</f>
        <v>水</v>
      </c>
      <c r="AN33" s="72" t="str">
        <f>IF(AN32="","","木")</f>
        <v>木</v>
      </c>
      <c r="AO33" s="72" t="str">
        <f>IF(AO32="","","金")</f>
        <v>金</v>
      </c>
      <c r="AP33" s="72" t="str">
        <f>IF(AP32="","","土")</f>
        <v>土</v>
      </c>
      <c r="AQ33" s="72" t="str">
        <f>IF(AQ32="","","日")</f>
        <v>日</v>
      </c>
      <c r="AR33" s="73" t="s">
        <v>40</v>
      </c>
      <c r="AS33" s="74">
        <f>COUNTIF(AK34:AQ34,"夏休")+COUNTIF(AK34:AQ34,"冬休")+COUNTIF(AK34:AQ34,"中止")+COUNTIF(AK34:AQ34,"制作中")</f>
        <v>0</v>
      </c>
      <c r="AV33" s="67" t="s">
        <v>16</v>
      </c>
      <c r="AW33" s="72" t="str">
        <f>IF(AW32="","","月")</f>
        <v>月</v>
      </c>
      <c r="AX33" s="72" t="str">
        <f>IF(AX32="","","火")</f>
        <v>火</v>
      </c>
      <c r="AY33" s="72" t="str">
        <f>IF(AY32="","","水")</f>
        <v>水</v>
      </c>
      <c r="AZ33" s="72" t="str">
        <f>IF(AZ32="","","木")</f>
        <v>木</v>
      </c>
      <c r="BA33" s="72" t="str">
        <f>IF(BA32="","","金")</f>
        <v>金</v>
      </c>
      <c r="BB33" s="72" t="str">
        <f>IF(BB32="","","土")</f>
        <v/>
      </c>
      <c r="BC33" s="72" t="str">
        <f>IF(BC32="","","日")</f>
        <v/>
      </c>
      <c r="BD33" s="73" t="s">
        <v>40</v>
      </c>
      <c r="BE33" s="74">
        <f>COUNTIF(AW34:BC34,"夏休")+COUNTIF(AW34:BC34,"冬休")+COUNTIF(AW34:BC34,"中止")+COUNTIF(AW34:BC34,"制作中")</f>
        <v>0</v>
      </c>
      <c r="BG33" s="67" t="s">
        <v>16</v>
      </c>
      <c r="BH33" s="72" t="str">
        <f>IF(BH32="","","月")</f>
        <v/>
      </c>
      <c r="BI33" s="72" t="str">
        <f>IF(BI32="","","火")</f>
        <v/>
      </c>
      <c r="BJ33" s="72" t="str">
        <f>IF(BJ32="","","水")</f>
        <v/>
      </c>
      <c r="BK33" s="72" t="str">
        <f>IF(BK32="","","木")</f>
        <v/>
      </c>
      <c r="BL33" s="72" t="str">
        <f>IF(BL32="","","金")</f>
        <v/>
      </c>
      <c r="BM33" s="72" t="str">
        <f>IF(BM32="","","土")</f>
        <v/>
      </c>
      <c r="BN33" s="72" t="str">
        <f>IF(BN32="","","日")</f>
        <v/>
      </c>
      <c r="BO33" s="73" t="s">
        <v>40</v>
      </c>
      <c r="BP33" s="74">
        <f>COUNTIF(BH34:BN34,"夏休")+COUNTIF(BH34:BN34,"冬休")+COUNTIF(BH34:BN34,"中止")+COUNTIF(BH34:BN34,"制作中")</f>
        <v>0</v>
      </c>
    </row>
    <row r="34" spans="1:74" ht="14.25" customHeight="1" x14ac:dyDescent="0.4">
      <c r="A34" s="48"/>
      <c r="B34" s="163" t="s">
        <v>40</v>
      </c>
      <c r="C34" s="164"/>
      <c r="D34" s="166"/>
      <c r="E34" s="166"/>
      <c r="F34" s="166"/>
      <c r="G34" s="166"/>
      <c r="H34" s="166"/>
      <c r="I34" s="171"/>
      <c r="J34" s="73" t="s">
        <v>0</v>
      </c>
      <c r="K34" s="74">
        <f>COUNT(C32:I32)-K33</f>
        <v>7</v>
      </c>
      <c r="L34" s="48"/>
      <c r="M34" s="163" t="s">
        <v>40</v>
      </c>
      <c r="N34" s="164"/>
      <c r="O34" s="166"/>
      <c r="P34" s="166"/>
      <c r="Q34" s="166"/>
      <c r="R34" s="166"/>
      <c r="S34" s="166"/>
      <c r="T34" s="171"/>
      <c r="U34" s="73" t="s">
        <v>0</v>
      </c>
      <c r="V34" s="74">
        <f>COUNT(N32:T32)-V33</f>
        <v>7</v>
      </c>
      <c r="Y34" s="163" t="s">
        <v>40</v>
      </c>
      <c r="Z34" s="164"/>
      <c r="AA34" s="166"/>
      <c r="AB34" s="166"/>
      <c r="AC34" s="166"/>
      <c r="AD34" s="166"/>
      <c r="AE34" s="166"/>
      <c r="AF34" s="171"/>
      <c r="AG34" s="73" t="s">
        <v>0</v>
      </c>
      <c r="AH34" s="74">
        <f>COUNT(Z32:AF32)-AH33</f>
        <v>7</v>
      </c>
      <c r="AJ34" s="163" t="s">
        <v>40</v>
      </c>
      <c r="AK34" s="164"/>
      <c r="AL34" s="166"/>
      <c r="AM34" s="166"/>
      <c r="AN34" s="166"/>
      <c r="AO34" s="166"/>
      <c r="AP34" s="166"/>
      <c r="AQ34" s="171"/>
      <c r="AR34" s="73" t="s">
        <v>0</v>
      </c>
      <c r="AS34" s="74">
        <f>COUNT(AK32:AQ32)-AS33</f>
        <v>7</v>
      </c>
      <c r="AV34" s="163" t="s">
        <v>40</v>
      </c>
      <c r="AW34" s="164"/>
      <c r="AX34" s="166"/>
      <c r="AY34" s="166"/>
      <c r="AZ34" s="166"/>
      <c r="BA34" s="166"/>
      <c r="BB34" s="166"/>
      <c r="BC34" s="171"/>
      <c r="BD34" s="73" t="s">
        <v>0</v>
      </c>
      <c r="BE34" s="74">
        <f>COUNT(AW32:BC32)-BE33</f>
        <v>5</v>
      </c>
      <c r="BG34" s="163" t="s">
        <v>40</v>
      </c>
      <c r="BH34" s="164"/>
      <c r="BI34" s="166"/>
      <c r="BJ34" s="166"/>
      <c r="BK34" s="166"/>
      <c r="BL34" s="166"/>
      <c r="BM34" s="166"/>
      <c r="BN34" s="171"/>
      <c r="BO34" s="73" t="s">
        <v>0</v>
      </c>
      <c r="BP34" s="74">
        <f>COUNT(BH32:BN32)-BP33</f>
        <v>0</v>
      </c>
    </row>
    <row r="35" spans="1:74" ht="14.25" customHeight="1" x14ac:dyDescent="0.4">
      <c r="A35" s="48"/>
      <c r="B35" s="163"/>
      <c r="C35" s="165"/>
      <c r="D35" s="167"/>
      <c r="E35" s="167"/>
      <c r="F35" s="167"/>
      <c r="G35" s="167"/>
      <c r="H35" s="167"/>
      <c r="I35" s="172"/>
      <c r="J35" s="73" t="s">
        <v>19</v>
      </c>
      <c r="K35" s="74">
        <f>COUNTIF(C36:I37,"休")</f>
        <v>0</v>
      </c>
      <c r="L35" s="48"/>
      <c r="M35" s="163"/>
      <c r="N35" s="165"/>
      <c r="O35" s="167"/>
      <c r="P35" s="167"/>
      <c r="Q35" s="167"/>
      <c r="R35" s="167"/>
      <c r="S35" s="167"/>
      <c r="T35" s="172"/>
      <c r="U35" s="73" t="s">
        <v>19</v>
      </c>
      <c r="V35" s="74">
        <f>COUNTIF(N36:T37,"休")</f>
        <v>0</v>
      </c>
      <c r="Y35" s="163"/>
      <c r="Z35" s="165"/>
      <c r="AA35" s="167"/>
      <c r="AB35" s="167"/>
      <c r="AC35" s="167"/>
      <c r="AD35" s="167"/>
      <c r="AE35" s="167"/>
      <c r="AF35" s="172"/>
      <c r="AG35" s="73" t="s">
        <v>19</v>
      </c>
      <c r="AH35" s="74">
        <f>COUNTIF(Z36:AF37,"休")</f>
        <v>0</v>
      </c>
      <c r="AJ35" s="163"/>
      <c r="AK35" s="165"/>
      <c r="AL35" s="167"/>
      <c r="AM35" s="167"/>
      <c r="AN35" s="167"/>
      <c r="AO35" s="167"/>
      <c r="AP35" s="167"/>
      <c r="AQ35" s="172"/>
      <c r="AR35" s="73" t="s">
        <v>19</v>
      </c>
      <c r="AS35" s="74">
        <f>COUNTIF(AK36:AQ37,"休")</f>
        <v>0</v>
      </c>
      <c r="AV35" s="163"/>
      <c r="AW35" s="165"/>
      <c r="AX35" s="167"/>
      <c r="AY35" s="167"/>
      <c r="AZ35" s="167"/>
      <c r="BA35" s="167"/>
      <c r="BB35" s="167"/>
      <c r="BC35" s="172"/>
      <c r="BD35" s="73" t="s">
        <v>19</v>
      </c>
      <c r="BE35" s="74">
        <f>COUNTIF(AW36:BC37,"休")</f>
        <v>0</v>
      </c>
      <c r="BG35" s="163"/>
      <c r="BH35" s="165"/>
      <c r="BI35" s="167"/>
      <c r="BJ35" s="167"/>
      <c r="BK35" s="167"/>
      <c r="BL35" s="167"/>
      <c r="BM35" s="167"/>
      <c r="BN35" s="172"/>
      <c r="BO35" s="73" t="s">
        <v>19</v>
      </c>
      <c r="BP35" s="74">
        <f>COUNTIF(BH36:BN37,"休")</f>
        <v>0</v>
      </c>
    </row>
    <row r="36" spans="1:74" ht="14.25" customHeight="1" x14ac:dyDescent="0.4">
      <c r="A36" s="48"/>
      <c r="B36" s="163" t="s">
        <v>5</v>
      </c>
      <c r="C36" s="173"/>
      <c r="D36" s="174"/>
      <c r="E36" s="174"/>
      <c r="F36" s="174"/>
      <c r="G36" s="174"/>
      <c r="H36" s="174"/>
      <c r="I36" s="175"/>
      <c r="J36" s="73" t="s">
        <v>20</v>
      </c>
      <c r="K36" s="77">
        <f>K35/K34</f>
        <v>0</v>
      </c>
      <c r="L36" s="48"/>
      <c r="M36" s="163" t="s">
        <v>5</v>
      </c>
      <c r="N36" s="173"/>
      <c r="O36" s="174"/>
      <c r="P36" s="174"/>
      <c r="Q36" s="174"/>
      <c r="R36" s="174"/>
      <c r="S36" s="174"/>
      <c r="T36" s="175"/>
      <c r="U36" s="73" t="s">
        <v>20</v>
      </c>
      <c r="V36" s="77">
        <f>V35/V34</f>
        <v>0</v>
      </c>
      <c r="Y36" s="163" t="s">
        <v>5</v>
      </c>
      <c r="Z36" s="173"/>
      <c r="AA36" s="174"/>
      <c r="AB36" s="174"/>
      <c r="AC36" s="174"/>
      <c r="AD36" s="174"/>
      <c r="AE36" s="174"/>
      <c r="AF36" s="175"/>
      <c r="AG36" s="73" t="s">
        <v>20</v>
      </c>
      <c r="AH36" s="77">
        <f>AH35/AH34</f>
        <v>0</v>
      </c>
      <c r="AJ36" s="163" t="s">
        <v>5</v>
      </c>
      <c r="AK36" s="173"/>
      <c r="AL36" s="174"/>
      <c r="AM36" s="174"/>
      <c r="AN36" s="174"/>
      <c r="AO36" s="174"/>
      <c r="AP36" s="174"/>
      <c r="AQ36" s="175"/>
      <c r="AR36" s="73" t="s">
        <v>20</v>
      </c>
      <c r="AS36" s="77">
        <f>AS35/AS34</f>
        <v>0</v>
      </c>
      <c r="AV36" s="163" t="s">
        <v>5</v>
      </c>
      <c r="AW36" s="173"/>
      <c r="AX36" s="174"/>
      <c r="AY36" s="174"/>
      <c r="AZ36" s="174"/>
      <c r="BA36" s="174"/>
      <c r="BB36" s="174"/>
      <c r="BC36" s="175"/>
      <c r="BD36" s="73" t="s">
        <v>20</v>
      </c>
      <c r="BE36" s="77">
        <f>BE35/BE34</f>
        <v>0</v>
      </c>
      <c r="BG36" s="163" t="s">
        <v>5</v>
      </c>
      <c r="BH36" s="173"/>
      <c r="BI36" s="174"/>
      <c r="BJ36" s="174"/>
      <c r="BK36" s="174"/>
      <c r="BL36" s="174"/>
      <c r="BM36" s="174"/>
      <c r="BN36" s="175"/>
      <c r="BO36" s="73" t="s">
        <v>20</v>
      </c>
      <c r="BP36" s="77" t="e">
        <f>BP35/BP34</f>
        <v>#DIV/0!</v>
      </c>
    </row>
    <row r="37" spans="1:74" ht="14.25" customHeight="1" x14ac:dyDescent="0.4">
      <c r="A37" s="48"/>
      <c r="B37" s="163"/>
      <c r="C37" s="173"/>
      <c r="D37" s="174"/>
      <c r="E37" s="174"/>
      <c r="F37" s="174"/>
      <c r="G37" s="174"/>
      <c r="H37" s="174"/>
      <c r="I37" s="175"/>
      <c r="J37" s="73" t="s">
        <v>1</v>
      </c>
      <c r="K37" s="74">
        <f>COUNTA(C38:I38)</f>
        <v>0</v>
      </c>
      <c r="L37" s="48"/>
      <c r="M37" s="163"/>
      <c r="N37" s="173"/>
      <c r="O37" s="174"/>
      <c r="P37" s="174"/>
      <c r="Q37" s="174"/>
      <c r="R37" s="174"/>
      <c r="S37" s="174"/>
      <c r="T37" s="175"/>
      <c r="U37" s="73" t="s">
        <v>1</v>
      </c>
      <c r="V37" s="74">
        <f>COUNTA(N38:T38)</f>
        <v>0</v>
      </c>
      <c r="Y37" s="163"/>
      <c r="Z37" s="173"/>
      <c r="AA37" s="174"/>
      <c r="AB37" s="174"/>
      <c r="AC37" s="174"/>
      <c r="AD37" s="174"/>
      <c r="AE37" s="174"/>
      <c r="AF37" s="175"/>
      <c r="AG37" s="73" t="s">
        <v>1</v>
      </c>
      <c r="AH37" s="74">
        <f>COUNTA(Z38:AF38)</f>
        <v>0</v>
      </c>
      <c r="AJ37" s="163"/>
      <c r="AK37" s="173"/>
      <c r="AL37" s="174"/>
      <c r="AM37" s="174"/>
      <c r="AN37" s="174"/>
      <c r="AO37" s="174"/>
      <c r="AP37" s="174"/>
      <c r="AQ37" s="175"/>
      <c r="AR37" s="73" t="s">
        <v>1</v>
      </c>
      <c r="AS37" s="74">
        <f>COUNTA(AK38:AQ38)</f>
        <v>0</v>
      </c>
      <c r="AV37" s="163"/>
      <c r="AW37" s="173"/>
      <c r="AX37" s="174"/>
      <c r="AY37" s="174"/>
      <c r="AZ37" s="174"/>
      <c r="BA37" s="174"/>
      <c r="BB37" s="174"/>
      <c r="BC37" s="175"/>
      <c r="BD37" s="73" t="s">
        <v>1</v>
      </c>
      <c r="BE37" s="74">
        <f>COUNTA(AW38:BC38)</f>
        <v>0</v>
      </c>
      <c r="BG37" s="163"/>
      <c r="BH37" s="173"/>
      <c r="BI37" s="174"/>
      <c r="BJ37" s="174"/>
      <c r="BK37" s="174"/>
      <c r="BL37" s="174"/>
      <c r="BM37" s="174"/>
      <c r="BN37" s="175"/>
      <c r="BO37" s="73" t="s">
        <v>1</v>
      </c>
      <c r="BP37" s="74">
        <f>COUNTA(BH38:BN38)</f>
        <v>0</v>
      </c>
    </row>
    <row r="38" spans="1:74" ht="14.25" customHeight="1" x14ac:dyDescent="0.4">
      <c r="A38" s="48"/>
      <c r="B38" s="163" t="s">
        <v>8</v>
      </c>
      <c r="C38" s="173"/>
      <c r="D38" s="174"/>
      <c r="E38" s="174"/>
      <c r="F38" s="174"/>
      <c r="G38" s="174"/>
      <c r="H38" s="174"/>
      <c r="I38" s="175"/>
      <c r="J38" s="73" t="s">
        <v>21</v>
      </c>
      <c r="K38" s="77">
        <f>K37/K34</f>
        <v>0</v>
      </c>
      <c r="L38" s="48"/>
      <c r="M38" s="163" t="s">
        <v>8</v>
      </c>
      <c r="N38" s="173"/>
      <c r="O38" s="174"/>
      <c r="P38" s="174"/>
      <c r="Q38" s="174"/>
      <c r="R38" s="174"/>
      <c r="S38" s="174"/>
      <c r="T38" s="175"/>
      <c r="U38" s="73" t="s">
        <v>21</v>
      </c>
      <c r="V38" s="77">
        <f>V37/V34</f>
        <v>0</v>
      </c>
      <c r="Y38" s="163" t="s">
        <v>8</v>
      </c>
      <c r="Z38" s="173"/>
      <c r="AA38" s="174"/>
      <c r="AB38" s="174"/>
      <c r="AC38" s="174"/>
      <c r="AD38" s="174"/>
      <c r="AE38" s="174"/>
      <c r="AF38" s="175"/>
      <c r="AG38" s="73" t="s">
        <v>21</v>
      </c>
      <c r="AH38" s="77">
        <f>AH37/AH34</f>
        <v>0</v>
      </c>
      <c r="AJ38" s="163" t="s">
        <v>8</v>
      </c>
      <c r="AK38" s="173"/>
      <c r="AL38" s="174"/>
      <c r="AM38" s="174"/>
      <c r="AN38" s="174"/>
      <c r="AO38" s="174"/>
      <c r="AP38" s="174"/>
      <c r="AQ38" s="175"/>
      <c r="AR38" s="73" t="s">
        <v>21</v>
      </c>
      <c r="AS38" s="77">
        <f>AS37/AS34</f>
        <v>0</v>
      </c>
      <c r="AV38" s="163" t="s">
        <v>8</v>
      </c>
      <c r="AW38" s="173"/>
      <c r="AX38" s="174"/>
      <c r="AY38" s="174"/>
      <c r="AZ38" s="174"/>
      <c r="BA38" s="174"/>
      <c r="BB38" s="174"/>
      <c r="BC38" s="175"/>
      <c r="BD38" s="73" t="s">
        <v>21</v>
      </c>
      <c r="BE38" s="77">
        <f>BE37/BE34</f>
        <v>0</v>
      </c>
      <c r="BG38" s="163" t="s">
        <v>8</v>
      </c>
      <c r="BH38" s="173"/>
      <c r="BI38" s="174"/>
      <c r="BJ38" s="174"/>
      <c r="BK38" s="174"/>
      <c r="BL38" s="174"/>
      <c r="BM38" s="174"/>
      <c r="BN38" s="175"/>
      <c r="BO38" s="73" t="s">
        <v>21</v>
      </c>
      <c r="BP38" s="77" t="e">
        <f>BP37/BP34</f>
        <v>#DIV/0!</v>
      </c>
    </row>
    <row r="39" spans="1:74" ht="14.25" customHeight="1" x14ac:dyDescent="0.4">
      <c r="A39" s="48"/>
      <c r="B39" s="178"/>
      <c r="C39" s="176"/>
      <c r="D39" s="177"/>
      <c r="E39" s="177"/>
      <c r="F39" s="177"/>
      <c r="G39" s="177"/>
      <c r="H39" s="177"/>
      <c r="I39" s="179"/>
      <c r="J39" s="79" t="s">
        <v>41</v>
      </c>
      <c r="K39" s="78" t="str">
        <f>IF(K32&lt;1,"対象外",IF(K37&gt;=K32,"OK","NG"))</f>
        <v>NG</v>
      </c>
      <c r="L39" s="48"/>
      <c r="M39" s="178"/>
      <c r="N39" s="176"/>
      <c r="O39" s="177"/>
      <c r="P39" s="177"/>
      <c r="Q39" s="177"/>
      <c r="R39" s="177"/>
      <c r="S39" s="177"/>
      <c r="T39" s="179"/>
      <c r="U39" s="79" t="s">
        <v>41</v>
      </c>
      <c r="V39" s="78" t="str">
        <f>IF(1&gt;V32,"対象外",IF(V37&gt;=V32,"OK","NG"))</f>
        <v>NG</v>
      </c>
      <c r="Y39" s="178"/>
      <c r="Z39" s="176"/>
      <c r="AA39" s="177"/>
      <c r="AB39" s="177"/>
      <c r="AC39" s="177"/>
      <c r="AD39" s="177"/>
      <c r="AE39" s="177"/>
      <c r="AF39" s="179"/>
      <c r="AG39" s="79" t="s">
        <v>41</v>
      </c>
      <c r="AH39" s="78" t="str">
        <f>IF(1&gt;AH32,"対象外",IF(AH37&gt;=AH32,"OK","NG"))</f>
        <v>NG</v>
      </c>
      <c r="AJ39" s="178"/>
      <c r="AK39" s="176"/>
      <c r="AL39" s="177"/>
      <c r="AM39" s="177"/>
      <c r="AN39" s="177"/>
      <c r="AO39" s="177"/>
      <c r="AP39" s="177"/>
      <c r="AQ39" s="179"/>
      <c r="AR39" s="79" t="s">
        <v>41</v>
      </c>
      <c r="AS39" s="78" t="str">
        <f>IF(1&gt;AS32,"対象外",IF(AS37&gt;=AS32,"OK","NG"))</f>
        <v>NG</v>
      </c>
      <c r="AV39" s="178"/>
      <c r="AW39" s="176"/>
      <c r="AX39" s="177"/>
      <c r="AY39" s="177"/>
      <c r="AZ39" s="177"/>
      <c r="BA39" s="177"/>
      <c r="BB39" s="177"/>
      <c r="BC39" s="179"/>
      <c r="BD39" s="79" t="s">
        <v>41</v>
      </c>
      <c r="BE39" s="78" t="str">
        <f>IF(1&gt;BE32,"対象外",IF(BE37&gt;=BE32,"OK","NG"))</f>
        <v>対象外</v>
      </c>
      <c r="BG39" s="178"/>
      <c r="BH39" s="176"/>
      <c r="BI39" s="177"/>
      <c r="BJ39" s="177"/>
      <c r="BK39" s="177"/>
      <c r="BL39" s="177"/>
      <c r="BM39" s="177"/>
      <c r="BN39" s="179"/>
      <c r="BO39" s="79" t="s">
        <v>41</v>
      </c>
      <c r="BP39" s="78" t="str">
        <f>IF(1&gt;BP32,"対象外",IF(BP37&gt;=BP32,"OK","NG"))</f>
        <v>対象外</v>
      </c>
      <c r="BV39" s="50" t="str">
        <f>IF(COUNTIF(K39:BP39,"NG")&gt;=1,"NG","OK")</f>
        <v>NG</v>
      </c>
    </row>
    <row r="40" spans="1:74" ht="14.25" hidden="1" customHeight="1" x14ac:dyDescent="0.4">
      <c r="A40" s="48"/>
      <c r="B40" s="80" t="s">
        <v>23</v>
      </c>
      <c r="C40" s="52"/>
      <c r="D40" s="52"/>
      <c r="E40" s="52"/>
      <c r="F40" s="52"/>
      <c r="G40" s="52"/>
      <c r="H40" s="80">
        <f>IF(AND(DAY(H32)&gt;=22,DAY(H32)&lt;=28,H33="土"),1,0)</f>
        <v>0</v>
      </c>
      <c r="I40" s="52"/>
      <c r="J40" s="48"/>
      <c r="K40" s="48"/>
      <c r="L40" s="48"/>
      <c r="M40" s="52"/>
      <c r="N40" s="52"/>
      <c r="O40" s="52"/>
      <c r="P40" s="52"/>
      <c r="Q40" s="52"/>
      <c r="R40" s="52"/>
      <c r="S40" s="80">
        <f>IF(AND(DAY(S32)&gt;=22,DAY(S32)&lt;=28,S33="土"),1,0)</f>
        <v>0</v>
      </c>
      <c r="T40" s="52"/>
      <c r="U40" s="48"/>
      <c r="V40" s="48"/>
      <c r="Y40" s="52"/>
      <c r="Z40" s="52"/>
      <c r="AA40" s="52"/>
      <c r="AB40" s="52"/>
      <c r="AC40" s="52"/>
      <c r="AD40" s="52"/>
      <c r="AE40" s="80">
        <f>IF(AND(DAY(AE32)&gt;=22,DAY(AE32)&lt;=28,AE33="土"),1,0)</f>
        <v>0</v>
      </c>
      <c r="AF40" s="52"/>
      <c r="AG40" s="48"/>
      <c r="AH40" s="48"/>
      <c r="AJ40" s="52"/>
      <c r="AK40" s="52"/>
      <c r="AL40" s="52"/>
      <c r="AM40" s="52"/>
      <c r="AN40" s="52"/>
      <c r="AO40" s="52"/>
      <c r="AP40" s="80">
        <f>IF(AND(DAY(AP32)&gt;=22,DAY(AP32)&lt;=28,AP33="土"),1,0)</f>
        <v>0</v>
      </c>
      <c r="AQ40" s="52"/>
      <c r="AR40" s="48"/>
      <c r="AS40" s="48"/>
      <c r="AV40" s="52"/>
      <c r="AW40" s="52"/>
      <c r="AX40" s="52"/>
      <c r="AY40" s="52"/>
      <c r="AZ40" s="52"/>
      <c r="BA40" s="52"/>
      <c r="BB40" s="80" t="e">
        <f>IF(AND(DAY(BB32)&gt;=22,DAY(BB32)&lt;=28,BB33="土"),1,0)</f>
        <v>#VALUE!</v>
      </c>
      <c r="BC40" s="52"/>
      <c r="BD40" s="48"/>
      <c r="BE40" s="48"/>
      <c r="BG40" s="52"/>
      <c r="BH40" s="52"/>
      <c r="BI40" s="52"/>
      <c r="BJ40" s="52"/>
      <c r="BK40" s="52"/>
      <c r="BL40" s="52"/>
      <c r="BM40" s="80" t="e">
        <f>IF(AND(DAY(BM32)&gt;=22,DAY(BM32)&lt;=28,BM33="土"),1,0)</f>
        <v>#VALUE!</v>
      </c>
      <c r="BN40" s="52"/>
      <c r="BO40" s="48"/>
      <c r="BP40" s="48"/>
      <c r="BU40" s="50">
        <f t="shared" si="11"/>
        <v>0</v>
      </c>
    </row>
    <row r="41" spans="1:74" ht="14.25" hidden="1" customHeight="1" x14ac:dyDescent="0.4">
      <c r="A41" s="48"/>
      <c r="B41" s="80" t="s">
        <v>42</v>
      </c>
      <c r="C41" s="52"/>
      <c r="D41" s="52"/>
      <c r="E41" s="52"/>
      <c r="F41" s="52"/>
      <c r="G41" s="52"/>
      <c r="H41" s="80">
        <f>IF(AND(DAY(H32)&gt;=22,DAY(H32)&lt;=28,H33="土",OR(H38="休",H38="雨")),1,0)</f>
        <v>0</v>
      </c>
      <c r="I41" s="52"/>
      <c r="J41" s="48"/>
      <c r="K41" s="48"/>
      <c r="L41" s="48"/>
      <c r="M41" s="52"/>
      <c r="N41" s="52"/>
      <c r="O41" s="52"/>
      <c r="P41" s="52"/>
      <c r="Q41" s="52"/>
      <c r="R41" s="52"/>
      <c r="S41" s="80">
        <f>IF(AND(DAY(S32)&gt;=22,DAY(S32)&lt;=28,S33="土",OR(S38="休",S38="雨")),1,0)</f>
        <v>0</v>
      </c>
      <c r="T41" s="52"/>
      <c r="U41" s="48"/>
      <c r="V41" s="48"/>
      <c r="Y41" s="52"/>
      <c r="Z41" s="52"/>
      <c r="AA41" s="52"/>
      <c r="AB41" s="52"/>
      <c r="AC41" s="52"/>
      <c r="AD41" s="52"/>
      <c r="AE41" s="80">
        <f>IF(AND(DAY(AE32)&gt;=22,DAY(AE32)&lt;=28,AE33="土",OR(AE38="休",AE38="雨")),1,0)</f>
        <v>0</v>
      </c>
      <c r="AF41" s="52"/>
      <c r="AG41" s="48"/>
      <c r="AH41" s="48"/>
      <c r="AJ41" s="52"/>
      <c r="AK41" s="52"/>
      <c r="AL41" s="52"/>
      <c r="AM41" s="52"/>
      <c r="AN41" s="52"/>
      <c r="AO41" s="52"/>
      <c r="AP41" s="80">
        <f>IF(AND(DAY(AP32)&gt;=22,DAY(AP32)&lt;=28,AP33="土",OR(AP38="休",AP38="雨")),1,0)</f>
        <v>0</v>
      </c>
      <c r="AQ41" s="52"/>
      <c r="AR41" s="48"/>
      <c r="AS41" s="48"/>
      <c r="AV41" s="52"/>
      <c r="AW41" s="52"/>
      <c r="AX41" s="52"/>
      <c r="AY41" s="52"/>
      <c r="AZ41" s="52"/>
      <c r="BA41" s="52"/>
      <c r="BB41" s="80" t="e">
        <f>IF(AND(DAY(BB32)&gt;=22,DAY(BB32)&lt;=28,BB33="土",OR(BB38="休",BB38="雨")),1,0)</f>
        <v>#VALUE!</v>
      </c>
      <c r="BC41" s="52"/>
      <c r="BD41" s="48"/>
      <c r="BE41" s="48"/>
      <c r="BG41" s="52"/>
      <c r="BH41" s="52"/>
      <c r="BI41" s="52"/>
      <c r="BJ41" s="52"/>
      <c r="BK41" s="52"/>
      <c r="BL41" s="52"/>
      <c r="BM41" s="80" t="e">
        <f>IF(AND(DAY(BM32)&gt;=22,DAY(BM32)&lt;=28,BM33="土",OR(BM38="休",BM38="雨")),1,0)</f>
        <v>#VALUE!</v>
      </c>
      <c r="BN41" s="52"/>
      <c r="BO41" s="48"/>
      <c r="BP41" s="48"/>
      <c r="BU41" s="50">
        <f t="shared" si="11"/>
        <v>0</v>
      </c>
    </row>
    <row r="42" spans="1:74" ht="14.25" hidden="1" customHeight="1" x14ac:dyDescent="0.4">
      <c r="A42" s="48"/>
      <c r="B42" s="80" t="s">
        <v>27</v>
      </c>
      <c r="C42" s="52"/>
      <c r="D42" s="52"/>
      <c r="E42" s="52"/>
      <c r="F42" s="52"/>
      <c r="G42" s="52"/>
      <c r="H42" s="80">
        <f>IF(AND(DAY(H32)&gt;=8,DAY(H32)&lt;=14,H33="土"),1,0)</f>
        <v>0</v>
      </c>
      <c r="I42" s="52"/>
      <c r="J42" s="48"/>
      <c r="K42" s="48"/>
      <c r="L42" s="48"/>
      <c r="M42" s="52"/>
      <c r="N42" s="52"/>
      <c r="O42" s="52"/>
      <c r="P42" s="52"/>
      <c r="Q42" s="52"/>
      <c r="R42" s="52"/>
      <c r="S42" s="80">
        <f>IF(AND(DAY(S32)&gt;=8,DAY(S32)&lt;=14,S33="土"),1,0)</f>
        <v>1</v>
      </c>
      <c r="T42" s="52"/>
      <c r="U42" s="48"/>
      <c r="V42" s="48"/>
      <c r="Y42" s="52"/>
      <c r="Z42" s="52"/>
      <c r="AA42" s="52"/>
      <c r="AB42" s="52"/>
      <c r="AC42" s="52"/>
      <c r="AD42" s="52"/>
      <c r="AE42" s="80">
        <f>IF(AND(DAY(AE32)&gt;=8,DAY(AE32)&lt;=14,AE33="土"),1,0)</f>
        <v>0</v>
      </c>
      <c r="AF42" s="52"/>
      <c r="AG42" s="48"/>
      <c r="AH42" s="48"/>
      <c r="AJ42" s="52"/>
      <c r="AK42" s="52"/>
      <c r="AL42" s="52"/>
      <c r="AM42" s="52"/>
      <c r="AN42" s="52"/>
      <c r="AO42" s="52"/>
      <c r="AP42" s="80">
        <f>IF(AND(DAY(AP32)&gt;=8,DAY(AP32)&lt;=14,AP33="土"),1,0)</f>
        <v>0</v>
      </c>
      <c r="AQ42" s="52"/>
      <c r="AR42" s="48"/>
      <c r="AS42" s="48"/>
      <c r="AV42" s="52"/>
      <c r="AW42" s="52"/>
      <c r="AX42" s="52"/>
      <c r="AY42" s="52"/>
      <c r="AZ42" s="52"/>
      <c r="BA42" s="52"/>
      <c r="BB42" s="80" t="e">
        <f>IF(AND(DAY(BB32)&gt;=8,DAY(BB32)&lt;=14,BB33="土"),1,0)</f>
        <v>#VALUE!</v>
      </c>
      <c r="BC42" s="52"/>
      <c r="BD42" s="48"/>
      <c r="BE42" s="48"/>
      <c r="BG42" s="52"/>
      <c r="BH42" s="52"/>
      <c r="BI42" s="52"/>
      <c r="BJ42" s="52"/>
      <c r="BK42" s="52"/>
      <c r="BL42" s="52"/>
      <c r="BM42" s="80" t="e">
        <f>IF(AND(DAY(BM32)&gt;=8,DAY(BM32)&lt;=14,BM33="土"),1,0)</f>
        <v>#VALUE!</v>
      </c>
      <c r="BN42" s="52"/>
      <c r="BO42" s="48"/>
      <c r="BP42" s="48"/>
      <c r="BU42" s="50">
        <f t="shared" si="11"/>
        <v>1</v>
      </c>
    </row>
    <row r="43" spans="1:74" ht="14.25" hidden="1" customHeight="1" x14ac:dyDescent="0.4">
      <c r="A43" s="48"/>
      <c r="B43" s="80" t="s">
        <v>43</v>
      </c>
      <c r="C43" s="52"/>
      <c r="D43" s="52"/>
      <c r="E43" s="52"/>
      <c r="F43" s="52"/>
      <c r="G43" s="52"/>
      <c r="H43" s="80">
        <f>IF(AND(DAY(H32)&gt;=8,DAY(H32)&lt;=14,H33="土",OR(H38="休",H38="雨")),1,0)</f>
        <v>0</v>
      </c>
      <c r="I43" s="52"/>
      <c r="J43" s="48"/>
      <c r="K43" s="48"/>
      <c r="L43" s="48"/>
      <c r="M43" s="52"/>
      <c r="N43" s="52"/>
      <c r="O43" s="52"/>
      <c r="P43" s="52"/>
      <c r="Q43" s="52"/>
      <c r="R43" s="52"/>
      <c r="S43" s="80">
        <f>IF(AND(DAY(S32)&gt;=8,DAY(S32)&lt;=14,S33="土",OR(S38="休",S38="雨")),1,0)</f>
        <v>0</v>
      </c>
      <c r="T43" s="52"/>
      <c r="U43" s="48"/>
      <c r="V43" s="48"/>
      <c r="Y43" s="52"/>
      <c r="Z43" s="52"/>
      <c r="AA43" s="52"/>
      <c r="AB43" s="52"/>
      <c r="AC43" s="52"/>
      <c r="AD43" s="52"/>
      <c r="AE43" s="80">
        <f>IF(AND(DAY(AE32)&gt;=8,DAY(AE32)&lt;=14,AE33="土",OR(AE38="休",AE38="雨")),1,0)</f>
        <v>0</v>
      </c>
      <c r="AF43" s="52"/>
      <c r="AG43" s="48"/>
      <c r="AH43" s="48"/>
      <c r="AJ43" s="52"/>
      <c r="AK43" s="52"/>
      <c r="AL43" s="52"/>
      <c r="AM43" s="52"/>
      <c r="AN43" s="52"/>
      <c r="AO43" s="52"/>
      <c r="AP43" s="80">
        <f>IF(AND(DAY(AP32)&gt;=8,DAY(AP32)&lt;=14,AP33="土",OR(AP38="休",AP38="雨")),1,0)</f>
        <v>0</v>
      </c>
      <c r="AQ43" s="52"/>
      <c r="AR43" s="48"/>
      <c r="AS43" s="48"/>
      <c r="AV43" s="52"/>
      <c r="AW43" s="52"/>
      <c r="AX43" s="52"/>
      <c r="AY43" s="52"/>
      <c r="AZ43" s="52"/>
      <c r="BA43" s="52"/>
      <c r="BB43" s="80" t="e">
        <f>IF(AND(DAY(BB32)&gt;=8,DAY(BB32)&lt;=14,BB33="土",OR(BB38="休",BB38="雨")),1,0)</f>
        <v>#VALUE!</v>
      </c>
      <c r="BC43" s="52"/>
      <c r="BD43" s="48"/>
      <c r="BE43" s="48"/>
      <c r="BG43" s="52"/>
      <c r="BH43" s="52"/>
      <c r="BI43" s="52"/>
      <c r="BJ43" s="52"/>
      <c r="BK43" s="52"/>
      <c r="BL43" s="52"/>
      <c r="BM43" s="80" t="e">
        <f>IF(AND(DAY(BM32)&gt;=8,DAY(BM32)&lt;=14,BM33="土",OR(BM38="休",BM38="雨")),1,0)</f>
        <v>#VALUE!</v>
      </c>
      <c r="BN43" s="52"/>
      <c r="BO43" s="48"/>
      <c r="BP43" s="48"/>
      <c r="BU43" s="50">
        <f t="shared" si="11"/>
        <v>0</v>
      </c>
    </row>
    <row r="44" spans="1:74" ht="14.25" hidden="1" customHeight="1" x14ac:dyDescent="0.4">
      <c r="A44" s="48"/>
      <c r="B44" s="80" t="s">
        <v>44</v>
      </c>
      <c r="C44" s="52"/>
      <c r="D44" s="52"/>
      <c r="E44" s="52"/>
      <c r="F44" s="52"/>
      <c r="G44" s="52"/>
      <c r="H44" s="80"/>
      <c r="I44" s="80">
        <f>IF(AND(DAY(I32)&gt;=22,DAY(I32)&lt;=28,I33="日"),1,0)</f>
        <v>0</v>
      </c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>
        <f t="shared" ref="T44" si="39">IF(AND(DAY(T32)&gt;=22,DAY(T32)&lt;=28,T33="日"),1,0)</f>
        <v>0</v>
      </c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>
        <f t="shared" ref="AF44" si="40">IF(AND(DAY(AF32)&gt;=22,DAY(AF32)&lt;=28,AF33="日"),1,0)</f>
        <v>0</v>
      </c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>
        <f t="shared" ref="AQ44" si="41">IF(AND(DAY(AQ32)&gt;=22,DAY(AQ32)&lt;=28,AQ33="日"),1,0)</f>
        <v>0</v>
      </c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 t="e">
        <f t="shared" ref="BC44" si="42">IF(AND(DAY(BC32)&gt;=22,DAY(BC32)&lt;=28,BC33="日"),1,0)</f>
        <v>#VALUE!</v>
      </c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 t="e">
        <f t="shared" ref="BN44" si="43">IF(AND(DAY(BN32)&gt;=22,DAY(BN32)&lt;=28,BN33="日"),1,0)</f>
        <v>#VALUE!</v>
      </c>
      <c r="BO44" s="48"/>
      <c r="BP44" s="48"/>
      <c r="BU44" s="50">
        <f t="shared" si="11"/>
        <v>0</v>
      </c>
    </row>
    <row r="45" spans="1:74" ht="14.25" hidden="1" customHeight="1" x14ac:dyDescent="0.4">
      <c r="A45" s="48"/>
      <c r="B45" s="80" t="s">
        <v>45</v>
      </c>
      <c r="C45" s="52"/>
      <c r="D45" s="52"/>
      <c r="E45" s="52"/>
      <c r="F45" s="52"/>
      <c r="G45" s="52"/>
      <c r="H45" s="80"/>
      <c r="I45" s="80">
        <f>IF(AND(DAY(I32)&gt;=22,DAY(I32)&lt;=28,I33="日",OR(I38="休",I38="雨")),1,0)</f>
        <v>0</v>
      </c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>
        <f t="shared" ref="T45" si="44">IF(AND(DAY(T32)&gt;=22,DAY(T32)&lt;=28,T33="日",OR(T38="休",T38="雨")),1,0)</f>
        <v>0</v>
      </c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>
        <f t="shared" ref="AF45" si="45">IF(AND(DAY(AF32)&gt;=22,DAY(AF32)&lt;=28,AF33="日",OR(AF38="休",AF38="雨")),1,0)</f>
        <v>0</v>
      </c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>
        <f t="shared" ref="AQ45" si="46">IF(AND(DAY(AQ32)&gt;=22,DAY(AQ32)&lt;=28,AQ33="日",OR(AQ38="休",AQ38="雨")),1,0)</f>
        <v>0</v>
      </c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 t="e">
        <f t="shared" ref="BC45" si="47">IF(AND(DAY(BC32)&gt;=22,DAY(BC32)&lt;=28,BC33="日",OR(BC38="休",BC38="雨")),1,0)</f>
        <v>#VALUE!</v>
      </c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 t="e">
        <f t="shared" ref="BN45" si="48">IF(AND(DAY(BN32)&gt;=22,DAY(BN32)&lt;=28,BN33="日",OR(BN38="休",BN38="雨")),1,0)</f>
        <v>#VALUE!</v>
      </c>
      <c r="BO45" s="48"/>
      <c r="BP45" s="48"/>
      <c r="BU45" s="50">
        <f t="shared" si="11"/>
        <v>0</v>
      </c>
    </row>
    <row r="46" spans="1:74" ht="14.25" hidden="1" customHeight="1" x14ac:dyDescent="0.4">
      <c r="A46" s="48"/>
      <c r="B46" s="80" t="s">
        <v>46</v>
      </c>
      <c r="C46" s="52"/>
      <c r="D46" s="52"/>
      <c r="E46" s="52"/>
      <c r="F46" s="52"/>
      <c r="G46" s="52"/>
      <c r="H46" s="80"/>
      <c r="I46" s="80">
        <f>IF(AND(DAY(I32)&gt;=8,DAY(I32)&lt;=14,I33="日"),1,0)</f>
        <v>0</v>
      </c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>
        <f t="shared" ref="T46" si="49">IF(AND(DAY(T32)&gt;=8,DAY(T32)&lt;=14,T33="日"),1,0)</f>
        <v>1</v>
      </c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>
        <f t="shared" ref="AF46" si="50">IF(AND(DAY(AF32)&gt;=8,DAY(AF32)&lt;=14,AF33="日"),1,0)</f>
        <v>0</v>
      </c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>
        <f t="shared" ref="AQ46" si="51">IF(AND(DAY(AQ32)&gt;=8,DAY(AQ32)&lt;=14,AQ33="日"),1,0)</f>
        <v>0</v>
      </c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 t="e">
        <f t="shared" ref="BC46" si="52">IF(AND(DAY(BC32)&gt;=8,DAY(BC32)&lt;=14,BC33="日"),1,0)</f>
        <v>#VALUE!</v>
      </c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 t="e">
        <f t="shared" ref="BN46" si="53">IF(AND(DAY(BN32)&gt;=8,DAY(BN32)&lt;=14,BN33="日"),1,0)</f>
        <v>#VALUE!</v>
      </c>
      <c r="BO46" s="48"/>
      <c r="BP46" s="48"/>
      <c r="BU46" s="50">
        <f t="shared" si="11"/>
        <v>1</v>
      </c>
    </row>
    <row r="47" spans="1:74" ht="14.25" hidden="1" customHeight="1" x14ac:dyDescent="0.4">
      <c r="A47" s="48"/>
      <c r="B47" s="80" t="s">
        <v>47</v>
      </c>
      <c r="C47" s="52"/>
      <c r="D47" s="52"/>
      <c r="E47" s="52"/>
      <c r="F47" s="52"/>
      <c r="G47" s="52"/>
      <c r="H47" s="80"/>
      <c r="I47" s="80">
        <f>IF(AND(DAY(I32)&gt;=8,DAY(I32)&lt;=14,I33="日",OR(I38="休",I38="雨")),1,0)</f>
        <v>0</v>
      </c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>
        <f t="shared" ref="T47" si="54">IF(AND(DAY(T32)&gt;=8,DAY(T32)&lt;=14,T33="日",OR(T38="休",T38="雨")),1,0)</f>
        <v>0</v>
      </c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>
        <f t="shared" ref="AF47" si="55">IF(AND(DAY(AF32)&gt;=8,DAY(AF32)&lt;=14,AF33="日",OR(AF38="休",AF38="雨")),1,0)</f>
        <v>0</v>
      </c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>
        <f t="shared" ref="AQ47" si="56">IF(AND(DAY(AQ32)&gt;=8,DAY(AQ32)&lt;=14,AQ33="日",OR(AQ38="休",AQ38="雨")),1,0)</f>
        <v>0</v>
      </c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 t="e">
        <f t="shared" ref="BC47" si="57">IF(AND(DAY(BC32)&gt;=8,DAY(BC32)&lt;=14,BC33="日",OR(BC38="休",BC38="雨")),1,0)</f>
        <v>#VALUE!</v>
      </c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 t="e">
        <f t="shared" ref="BN47" si="58">IF(AND(DAY(BN32)&gt;=8,DAY(BN32)&lt;=14,BN33="日",OR(BN38="休",BN38="雨")),1,0)</f>
        <v>#VALUE!</v>
      </c>
      <c r="BO47" s="48"/>
      <c r="BP47" s="48"/>
      <c r="BU47" s="50">
        <f t="shared" si="11"/>
        <v>0</v>
      </c>
    </row>
    <row r="48" spans="1:74" ht="14.25" customHeight="1" x14ac:dyDescent="0.4">
      <c r="A48" s="48"/>
      <c r="B48" s="52"/>
      <c r="C48" s="52"/>
      <c r="D48" s="52"/>
      <c r="E48" s="52"/>
      <c r="F48" s="52"/>
      <c r="G48" s="52"/>
      <c r="H48" s="52"/>
      <c r="I48" s="52"/>
      <c r="J48" s="48"/>
      <c r="K48" s="48"/>
      <c r="L48" s="48"/>
      <c r="M48" s="52"/>
      <c r="N48" s="52"/>
      <c r="O48" s="52"/>
      <c r="P48" s="52"/>
      <c r="Q48" s="52"/>
      <c r="R48" s="52"/>
      <c r="S48" s="52"/>
      <c r="T48" s="52"/>
      <c r="U48" s="48"/>
      <c r="V48" s="48"/>
      <c r="Y48" s="52"/>
      <c r="Z48" s="52"/>
      <c r="AA48" s="52"/>
      <c r="AB48" s="52"/>
      <c r="AC48" s="52"/>
      <c r="AD48" s="52"/>
      <c r="AE48" s="52"/>
      <c r="AF48" s="52"/>
      <c r="AG48" s="48"/>
      <c r="AH48" s="48"/>
      <c r="AJ48" s="52"/>
      <c r="AK48" s="52"/>
      <c r="AL48" s="52"/>
      <c r="AM48" s="52"/>
      <c r="AN48" s="52"/>
      <c r="AO48" s="52"/>
      <c r="AP48" s="52"/>
      <c r="AQ48" s="52"/>
      <c r="AR48" s="48"/>
      <c r="AS48" s="48"/>
      <c r="AV48" s="52"/>
      <c r="AW48" s="52"/>
      <c r="AX48" s="52"/>
      <c r="AY48" s="52"/>
      <c r="AZ48" s="52"/>
      <c r="BA48" s="52"/>
      <c r="BB48" s="52"/>
      <c r="BC48" s="52"/>
      <c r="BD48" s="48"/>
      <c r="BE48" s="48"/>
      <c r="BG48" s="52"/>
      <c r="BH48" s="52"/>
      <c r="BI48" s="52"/>
      <c r="BJ48" s="52"/>
      <c r="BK48" s="52"/>
      <c r="BL48" s="52"/>
      <c r="BM48" s="52"/>
      <c r="BN48" s="52"/>
      <c r="BO48" s="48"/>
      <c r="BP48" s="48"/>
    </row>
    <row r="49" spans="1:74" ht="14.25" customHeight="1" x14ac:dyDescent="0.4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74" ht="14.25" hidden="1" customHeight="1" x14ac:dyDescent="0.4">
      <c r="A50" s="48"/>
      <c r="B50" s="48"/>
      <c r="C50" s="61">
        <f>YEAR(I30+1)</f>
        <v>2026</v>
      </c>
      <c r="D50" s="61">
        <f>MONTH(I30+1)</f>
        <v>5</v>
      </c>
      <c r="E50" s="61">
        <f>DAY(I30+1)</f>
        <v>18</v>
      </c>
      <c r="F50" s="61"/>
      <c r="G50" s="61"/>
      <c r="H50" s="61"/>
      <c r="I50" s="61"/>
      <c r="J50" s="48"/>
      <c r="K50" s="48"/>
      <c r="L50" s="48"/>
      <c r="M50" s="48"/>
      <c r="N50" s="61">
        <f>YEAR(T30+1)</f>
        <v>2026</v>
      </c>
      <c r="O50" s="61">
        <f>MONTH(T30+1)</f>
        <v>7</v>
      </c>
      <c r="P50" s="61">
        <f>DAY(T30+1)</f>
        <v>13</v>
      </c>
      <c r="Q50" s="61"/>
      <c r="R50" s="61"/>
      <c r="S50" s="61"/>
      <c r="T50" s="61"/>
      <c r="U50" s="48"/>
      <c r="V50" s="48"/>
      <c r="Y50" s="48"/>
      <c r="Z50" s="61">
        <f>YEAR(AF30+1)</f>
        <v>2026</v>
      </c>
      <c r="AA50" s="61">
        <f>MONTH(AF30+1)</f>
        <v>9</v>
      </c>
      <c r="AB50" s="61">
        <f>DAY(AF30+1)</f>
        <v>7</v>
      </c>
      <c r="AC50" s="61"/>
      <c r="AD50" s="61"/>
      <c r="AE50" s="61"/>
      <c r="AF50" s="61"/>
      <c r="AG50" s="48"/>
      <c r="AH50" s="48"/>
      <c r="AJ50" s="48"/>
      <c r="AK50" s="61">
        <f>YEAR(AQ30+1)</f>
        <v>2026</v>
      </c>
      <c r="AL50" s="61">
        <f>MONTH(AQ30+1)</f>
        <v>11</v>
      </c>
      <c r="AM50" s="61">
        <f>DAY(AQ30+1)</f>
        <v>2</v>
      </c>
      <c r="AN50" s="61"/>
      <c r="AO50" s="61"/>
      <c r="AP50" s="61"/>
      <c r="AQ50" s="61"/>
      <c r="AR50" s="48"/>
      <c r="AS50" s="48"/>
      <c r="AV50" s="48"/>
      <c r="AW50" s="61">
        <f>YEAR(BC30+1)</f>
        <v>2026</v>
      </c>
      <c r="AX50" s="61">
        <f>MONTH(BC30+1)</f>
        <v>12</v>
      </c>
      <c r="AY50" s="61">
        <f>DAY(BC30+1)</f>
        <v>28</v>
      </c>
      <c r="AZ50" s="61"/>
      <c r="BA50" s="61"/>
      <c r="BB50" s="61"/>
      <c r="BC50" s="61"/>
      <c r="BD50" s="48"/>
      <c r="BE50" s="48"/>
      <c r="BG50" s="48"/>
      <c r="BH50" s="61">
        <f>YEAR(BN30+1)</f>
        <v>2027</v>
      </c>
      <c r="BI50" s="61">
        <f>MONTH(BN30+1)</f>
        <v>2</v>
      </c>
      <c r="BJ50" s="61">
        <f>DAY(BN30+1)</f>
        <v>22</v>
      </c>
      <c r="BK50" s="61"/>
      <c r="BL50" s="61"/>
      <c r="BM50" s="61"/>
      <c r="BN50" s="61"/>
      <c r="BO50" s="48"/>
      <c r="BP50" s="48"/>
    </row>
    <row r="51" spans="1:74" ht="14.25" hidden="1" customHeight="1" x14ac:dyDescent="0.4">
      <c r="A51" s="48"/>
      <c r="B51" s="48"/>
      <c r="C51" s="62">
        <f>I30+1</f>
        <v>46160</v>
      </c>
      <c r="D51" s="62">
        <f>C51+1</f>
        <v>46161</v>
      </c>
      <c r="E51" s="62">
        <f t="shared" ref="E51:I51" si="59">D51+1</f>
        <v>46162</v>
      </c>
      <c r="F51" s="62">
        <f t="shared" si="59"/>
        <v>46163</v>
      </c>
      <c r="G51" s="62">
        <f t="shared" si="59"/>
        <v>46164</v>
      </c>
      <c r="H51" s="62">
        <f t="shared" si="59"/>
        <v>46165</v>
      </c>
      <c r="I51" s="62">
        <f t="shared" si="59"/>
        <v>46166</v>
      </c>
      <c r="J51" s="48"/>
      <c r="K51" s="48"/>
      <c r="L51" s="48"/>
      <c r="M51" s="48"/>
      <c r="N51" s="62">
        <f>T30+1</f>
        <v>46216</v>
      </c>
      <c r="O51" s="62">
        <f t="shared" ref="O51:T51" si="60">N51+1</f>
        <v>46217</v>
      </c>
      <c r="P51" s="62">
        <f t="shared" si="60"/>
        <v>46218</v>
      </c>
      <c r="Q51" s="62">
        <f t="shared" si="60"/>
        <v>46219</v>
      </c>
      <c r="R51" s="62">
        <f t="shared" si="60"/>
        <v>46220</v>
      </c>
      <c r="S51" s="62">
        <f t="shared" si="60"/>
        <v>46221</v>
      </c>
      <c r="T51" s="62">
        <f t="shared" si="60"/>
        <v>46222</v>
      </c>
      <c r="U51" s="48"/>
      <c r="V51" s="48"/>
      <c r="Y51" s="48"/>
      <c r="Z51" s="62">
        <f>AF30+1</f>
        <v>46272</v>
      </c>
      <c r="AA51" s="62">
        <f t="shared" ref="AA51:AF51" si="61">Z51+1</f>
        <v>46273</v>
      </c>
      <c r="AB51" s="62">
        <f t="shared" si="61"/>
        <v>46274</v>
      </c>
      <c r="AC51" s="62">
        <f t="shared" si="61"/>
        <v>46275</v>
      </c>
      <c r="AD51" s="62">
        <f t="shared" si="61"/>
        <v>46276</v>
      </c>
      <c r="AE51" s="62">
        <f t="shared" si="61"/>
        <v>46277</v>
      </c>
      <c r="AF51" s="62">
        <f t="shared" si="61"/>
        <v>46278</v>
      </c>
      <c r="AG51" s="48"/>
      <c r="AH51" s="48"/>
      <c r="AJ51" s="48"/>
      <c r="AK51" s="62">
        <f>AQ30+1</f>
        <v>46328</v>
      </c>
      <c r="AL51" s="62">
        <f t="shared" ref="AL51:AQ51" si="62">AK51+1</f>
        <v>46329</v>
      </c>
      <c r="AM51" s="62">
        <f t="shared" si="62"/>
        <v>46330</v>
      </c>
      <c r="AN51" s="62">
        <f t="shared" si="62"/>
        <v>46331</v>
      </c>
      <c r="AO51" s="62">
        <f t="shared" si="62"/>
        <v>46332</v>
      </c>
      <c r="AP51" s="62">
        <f t="shared" si="62"/>
        <v>46333</v>
      </c>
      <c r="AQ51" s="62">
        <f t="shared" si="62"/>
        <v>46334</v>
      </c>
      <c r="AR51" s="48"/>
      <c r="AS51" s="48"/>
      <c r="AV51" s="48"/>
      <c r="AW51" s="62">
        <f>BC30+1</f>
        <v>46384</v>
      </c>
      <c r="AX51" s="62">
        <f t="shared" ref="AX51:BC51" si="63">AW51+1</f>
        <v>46385</v>
      </c>
      <c r="AY51" s="62">
        <f t="shared" si="63"/>
        <v>46386</v>
      </c>
      <c r="AZ51" s="62">
        <f t="shared" si="63"/>
        <v>46387</v>
      </c>
      <c r="BA51" s="62">
        <f t="shared" si="63"/>
        <v>46388</v>
      </c>
      <c r="BB51" s="62">
        <f t="shared" si="63"/>
        <v>46389</v>
      </c>
      <c r="BC51" s="62">
        <f t="shared" si="63"/>
        <v>46390</v>
      </c>
      <c r="BD51" s="48"/>
      <c r="BE51" s="48"/>
      <c r="BG51" s="48"/>
      <c r="BH51" s="62">
        <f>BN30+1</f>
        <v>46440</v>
      </c>
      <c r="BI51" s="62">
        <f t="shared" ref="BI51:BN51" si="64">BH51+1</f>
        <v>46441</v>
      </c>
      <c r="BJ51" s="62">
        <f t="shared" si="64"/>
        <v>46442</v>
      </c>
      <c r="BK51" s="62">
        <f t="shared" si="64"/>
        <v>46443</v>
      </c>
      <c r="BL51" s="62">
        <f t="shared" si="64"/>
        <v>46444</v>
      </c>
      <c r="BM51" s="62">
        <f t="shared" si="64"/>
        <v>46445</v>
      </c>
      <c r="BN51" s="62">
        <f t="shared" si="64"/>
        <v>46446</v>
      </c>
      <c r="BO51" s="48"/>
      <c r="BP51" s="48"/>
    </row>
    <row r="52" spans="1:74" ht="14.25" customHeight="1" x14ac:dyDescent="0.4">
      <c r="A52" s="48"/>
      <c r="B52" s="63" t="s">
        <v>13</v>
      </c>
      <c r="C52" s="64">
        <f>DATE($C50,$D50,1)</f>
        <v>46143</v>
      </c>
      <c r="D52" s="65"/>
      <c r="E52" s="65"/>
      <c r="F52" s="65"/>
      <c r="G52" s="65"/>
      <c r="H52" s="65"/>
      <c r="I52" s="65"/>
      <c r="J52" s="65"/>
      <c r="K52" s="66"/>
      <c r="L52" s="48"/>
      <c r="M52" s="63" t="s">
        <v>13</v>
      </c>
      <c r="N52" s="64">
        <f>DATE($N50,$O50,1)</f>
        <v>46204</v>
      </c>
      <c r="O52" s="65"/>
      <c r="P52" s="65"/>
      <c r="Q52" s="65"/>
      <c r="R52" s="65"/>
      <c r="S52" s="65"/>
      <c r="T52" s="65"/>
      <c r="U52" s="65"/>
      <c r="V52" s="66"/>
      <c r="Y52" s="63" t="s">
        <v>13</v>
      </c>
      <c r="Z52" s="64">
        <f>DATE($Z50,$AA50,1)</f>
        <v>46266</v>
      </c>
      <c r="AA52" s="65"/>
      <c r="AB52" s="65"/>
      <c r="AC52" s="65"/>
      <c r="AD52" s="65"/>
      <c r="AE52" s="65"/>
      <c r="AF52" s="65"/>
      <c r="AG52" s="65"/>
      <c r="AH52" s="66"/>
      <c r="AJ52" s="63" t="s">
        <v>13</v>
      </c>
      <c r="AK52" s="64">
        <f>DATE($AK50,$AL50,1)</f>
        <v>46327</v>
      </c>
      <c r="AL52" s="65"/>
      <c r="AM52" s="65"/>
      <c r="AN52" s="65"/>
      <c r="AO52" s="65"/>
      <c r="AP52" s="65"/>
      <c r="AQ52" s="65"/>
      <c r="AR52" s="65"/>
      <c r="AS52" s="66"/>
      <c r="AV52" s="63" t="s">
        <v>13</v>
      </c>
      <c r="AW52" s="64">
        <f>DATE($AW50,$AX50,1)</f>
        <v>46357</v>
      </c>
      <c r="AX52" s="65"/>
      <c r="AY52" s="65"/>
      <c r="AZ52" s="65"/>
      <c r="BA52" s="65"/>
      <c r="BB52" s="65"/>
      <c r="BC52" s="65"/>
      <c r="BD52" s="65"/>
      <c r="BE52" s="66"/>
      <c r="BG52" s="63" t="s">
        <v>13</v>
      </c>
      <c r="BH52" s="64">
        <f>DATE($BH50,$BI50,1)</f>
        <v>46419</v>
      </c>
      <c r="BI52" s="65"/>
      <c r="BJ52" s="65"/>
      <c r="BK52" s="65"/>
      <c r="BL52" s="65"/>
      <c r="BM52" s="65"/>
      <c r="BN52" s="65"/>
      <c r="BO52" s="65"/>
      <c r="BP52" s="66"/>
    </row>
    <row r="53" spans="1:74" ht="14.25" customHeight="1" x14ac:dyDescent="0.4">
      <c r="A53" s="48"/>
      <c r="B53" s="67" t="s">
        <v>39</v>
      </c>
      <c r="C53" s="68">
        <f>IF(I30&lt;$G$5,I32+1,"")</f>
        <v>46160</v>
      </c>
      <c r="D53" s="69">
        <f t="shared" ref="D53:I53" si="65">IF(C51&lt;$G$5,C53+1,"")</f>
        <v>46161</v>
      </c>
      <c r="E53" s="69">
        <f t="shared" si="65"/>
        <v>46162</v>
      </c>
      <c r="F53" s="69">
        <f t="shared" si="65"/>
        <v>46163</v>
      </c>
      <c r="G53" s="69">
        <f t="shared" si="65"/>
        <v>46164</v>
      </c>
      <c r="H53" s="69">
        <f t="shared" si="65"/>
        <v>46165</v>
      </c>
      <c r="I53" s="69">
        <f t="shared" si="65"/>
        <v>46166</v>
      </c>
      <c r="J53" s="70" t="s">
        <v>15</v>
      </c>
      <c r="K53" s="71">
        <f>COUNTIFS(C54:I54,"土",C55:I55,"")+COUNTIFS(C54:I54,"日",C55:I55,"")</f>
        <v>2</v>
      </c>
      <c r="L53" s="48"/>
      <c r="M53" s="67" t="s">
        <v>39</v>
      </c>
      <c r="N53" s="68">
        <f>IF(T30&lt;$G$5,T32+1,"")</f>
        <v>46216</v>
      </c>
      <c r="O53" s="69">
        <f t="shared" ref="O53:T53" si="66">IF(N51&lt;$G$5,N53+1,"")</f>
        <v>46217</v>
      </c>
      <c r="P53" s="69">
        <f t="shared" si="66"/>
        <v>46218</v>
      </c>
      <c r="Q53" s="69">
        <f t="shared" si="66"/>
        <v>46219</v>
      </c>
      <c r="R53" s="69">
        <f t="shared" si="66"/>
        <v>46220</v>
      </c>
      <c r="S53" s="69">
        <f t="shared" si="66"/>
        <v>46221</v>
      </c>
      <c r="T53" s="69">
        <f t="shared" si="66"/>
        <v>46222</v>
      </c>
      <c r="U53" s="70" t="s">
        <v>15</v>
      </c>
      <c r="V53" s="71">
        <f>COUNTIFS(N54:T54,"土",N55:T55,"")+COUNTIFS(N54:T54,"日",N55:T55,"")</f>
        <v>2</v>
      </c>
      <c r="Y53" s="67" t="s">
        <v>39</v>
      </c>
      <c r="Z53" s="68">
        <f>IF(AF30&lt;$G$5,AF32+1,"")</f>
        <v>46272</v>
      </c>
      <c r="AA53" s="69">
        <f t="shared" ref="AA53:AF53" si="67">IF(Z51&lt;$G$5,Z53+1,"")</f>
        <v>46273</v>
      </c>
      <c r="AB53" s="69">
        <f t="shared" si="67"/>
        <v>46274</v>
      </c>
      <c r="AC53" s="69">
        <f t="shared" si="67"/>
        <v>46275</v>
      </c>
      <c r="AD53" s="69">
        <f t="shared" si="67"/>
        <v>46276</v>
      </c>
      <c r="AE53" s="69">
        <f t="shared" si="67"/>
        <v>46277</v>
      </c>
      <c r="AF53" s="69">
        <f t="shared" si="67"/>
        <v>46278</v>
      </c>
      <c r="AG53" s="70" t="s">
        <v>15</v>
      </c>
      <c r="AH53" s="71">
        <f>COUNTIFS(Z54:AF54,"土",Z55:AF55,"")+COUNTIFS(Z54:AF54,"日",Z55:AF55,"")</f>
        <v>2</v>
      </c>
      <c r="AJ53" s="67" t="s">
        <v>39</v>
      </c>
      <c r="AK53" s="68">
        <f>IF(AQ30&lt;$G$5,AQ32+1,"")</f>
        <v>46328</v>
      </c>
      <c r="AL53" s="69">
        <f t="shared" ref="AL53:AQ53" si="68">IF(AK51&lt;$G$5,AK53+1,"")</f>
        <v>46329</v>
      </c>
      <c r="AM53" s="69">
        <f t="shared" si="68"/>
        <v>46330</v>
      </c>
      <c r="AN53" s="69">
        <f t="shared" si="68"/>
        <v>46331</v>
      </c>
      <c r="AO53" s="69">
        <f t="shared" si="68"/>
        <v>46332</v>
      </c>
      <c r="AP53" s="69">
        <f t="shared" si="68"/>
        <v>46333</v>
      </c>
      <c r="AQ53" s="69">
        <f t="shared" si="68"/>
        <v>46334</v>
      </c>
      <c r="AR53" s="70" t="s">
        <v>15</v>
      </c>
      <c r="AS53" s="71">
        <f>COUNTIFS(AK54:AQ54,"土",AK55:AQ55,"")+COUNTIFS(AK54:AQ54,"日",AK55:AQ55,"")</f>
        <v>2</v>
      </c>
      <c r="AV53" s="67" t="s">
        <v>39</v>
      </c>
      <c r="AW53" s="68" t="str">
        <f>IF(BC30&lt;$G$5,BC32+1,"")</f>
        <v/>
      </c>
      <c r="AX53" s="69" t="str">
        <f t="shared" ref="AX53:BC53" si="69">IF(AW51&lt;$G$5,AW53+1,"")</f>
        <v/>
      </c>
      <c r="AY53" s="69" t="str">
        <f t="shared" si="69"/>
        <v/>
      </c>
      <c r="AZ53" s="69" t="str">
        <f t="shared" si="69"/>
        <v/>
      </c>
      <c r="BA53" s="69" t="str">
        <f t="shared" si="69"/>
        <v/>
      </c>
      <c r="BB53" s="69" t="str">
        <f t="shared" si="69"/>
        <v/>
      </c>
      <c r="BC53" s="69" t="str">
        <f t="shared" si="69"/>
        <v/>
      </c>
      <c r="BD53" s="70" t="s">
        <v>15</v>
      </c>
      <c r="BE53" s="71">
        <f>COUNTIFS(AW54:BC54,"土",AW55:BC55,"")+COUNTIFS(AW54:BC54,"日",AW55:BC55,"")</f>
        <v>0</v>
      </c>
      <c r="BG53" s="67" t="s">
        <v>39</v>
      </c>
      <c r="BH53" s="68" t="str">
        <f>IF(BN30&lt;$G$5,BN32+1,"")</f>
        <v/>
      </c>
      <c r="BI53" s="69" t="str">
        <f t="shared" ref="BI53:BN53" si="70">IF(BH51&lt;$G$5,BH53+1,"")</f>
        <v/>
      </c>
      <c r="BJ53" s="69" t="str">
        <f t="shared" si="70"/>
        <v/>
      </c>
      <c r="BK53" s="69" t="str">
        <f t="shared" si="70"/>
        <v/>
      </c>
      <c r="BL53" s="69" t="str">
        <f t="shared" si="70"/>
        <v/>
      </c>
      <c r="BM53" s="69" t="str">
        <f t="shared" si="70"/>
        <v/>
      </c>
      <c r="BN53" s="69" t="str">
        <f t="shared" si="70"/>
        <v/>
      </c>
      <c r="BO53" s="70" t="s">
        <v>15</v>
      </c>
      <c r="BP53" s="71">
        <f>COUNTIFS(BH54:BN54,"土",BH55:BN55,"")+COUNTIFS(BH54:BN54,"日",BH55:BN55,"")</f>
        <v>0</v>
      </c>
    </row>
    <row r="54" spans="1:74" ht="14.25" customHeight="1" x14ac:dyDescent="0.4">
      <c r="A54" s="48"/>
      <c r="B54" s="67" t="s">
        <v>16</v>
      </c>
      <c r="C54" s="72" t="str">
        <f>IF(C53="","","月")</f>
        <v>月</v>
      </c>
      <c r="D54" s="72" t="str">
        <f>IF(D53="","","火")</f>
        <v>火</v>
      </c>
      <c r="E54" s="72" t="str">
        <f>IF(E53="","","水")</f>
        <v>水</v>
      </c>
      <c r="F54" s="72" t="str">
        <f>IF(F53="","","木")</f>
        <v>木</v>
      </c>
      <c r="G54" s="72" t="str">
        <f>IF(G53="","","金")</f>
        <v>金</v>
      </c>
      <c r="H54" s="72" t="str">
        <f>IF(H53="","","土")</f>
        <v>土</v>
      </c>
      <c r="I54" s="72" t="str">
        <f>IF(I53="","","日")</f>
        <v>日</v>
      </c>
      <c r="J54" s="73" t="s">
        <v>40</v>
      </c>
      <c r="K54" s="74">
        <f>COUNTIF(C55:I55,"夏休")+COUNTIF(C55:I55,"冬休")+COUNTIF(C55:I55,"中止")+COUNTIF(C55:I55,"制作中")</f>
        <v>0</v>
      </c>
      <c r="L54" s="48"/>
      <c r="M54" s="67" t="s">
        <v>16</v>
      </c>
      <c r="N54" s="72" t="str">
        <f>IF(N53="","","月")</f>
        <v>月</v>
      </c>
      <c r="O54" s="72" t="str">
        <f>IF(O53="","","火")</f>
        <v>火</v>
      </c>
      <c r="P54" s="72" t="str">
        <f>IF(P53="","","水")</f>
        <v>水</v>
      </c>
      <c r="Q54" s="72" t="str">
        <f>IF(Q53="","","木")</f>
        <v>木</v>
      </c>
      <c r="R54" s="72" t="str">
        <f>IF(R53="","","金")</f>
        <v>金</v>
      </c>
      <c r="S54" s="72" t="str">
        <f>IF(S53="","","土")</f>
        <v>土</v>
      </c>
      <c r="T54" s="72" t="str">
        <f>IF(T53="","","日")</f>
        <v>日</v>
      </c>
      <c r="U54" s="73" t="s">
        <v>40</v>
      </c>
      <c r="V54" s="74">
        <f>COUNTIF(N55:T55,"夏休")+COUNTIF(N55:T55,"冬休")+COUNTIF(N55:T55,"中止")+COUNTIF(N55:T55,"制作中")</f>
        <v>0</v>
      </c>
      <c r="Y54" s="67" t="s">
        <v>16</v>
      </c>
      <c r="Z54" s="72" t="str">
        <f>IF(Z53="","","月")</f>
        <v>月</v>
      </c>
      <c r="AA54" s="72" t="str">
        <f>IF(AA53="","","火")</f>
        <v>火</v>
      </c>
      <c r="AB54" s="72" t="str">
        <f>IF(AB53="","","水")</f>
        <v>水</v>
      </c>
      <c r="AC54" s="72" t="str">
        <f>IF(AC53="","","木")</f>
        <v>木</v>
      </c>
      <c r="AD54" s="72" t="str">
        <f>IF(AD53="","","金")</f>
        <v>金</v>
      </c>
      <c r="AE54" s="72" t="str">
        <f>IF(AE53="","","土")</f>
        <v>土</v>
      </c>
      <c r="AF54" s="72" t="str">
        <f>IF(AF53="","","日")</f>
        <v>日</v>
      </c>
      <c r="AG54" s="73" t="s">
        <v>40</v>
      </c>
      <c r="AH54" s="74">
        <f>COUNTIF(Z55:AF55,"夏休")+COUNTIF(Z55:AF55,"冬休")+COUNTIF(Z55:AF55,"中止")+COUNTIF(Z55:AF55,"制作中")</f>
        <v>0</v>
      </c>
      <c r="AJ54" s="67" t="s">
        <v>16</v>
      </c>
      <c r="AK54" s="72" t="str">
        <f>IF(AK53="","","月")</f>
        <v>月</v>
      </c>
      <c r="AL54" s="72" t="str">
        <f>IF(AL53="","","火")</f>
        <v>火</v>
      </c>
      <c r="AM54" s="72" t="str">
        <f>IF(AM53="","","水")</f>
        <v>水</v>
      </c>
      <c r="AN54" s="72" t="str">
        <f>IF(AN53="","","木")</f>
        <v>木</v>
      </c>
      <c r="AO54" s="72" t="str">
        <f>IF(AO53="","","金")</f>
        <v>金</v>
      </c>
      <c r="AP54" s="72" t="str">
        <f>IF(AP53="","","土")</f>
        <v>土</v>
      </c>
      <c r="AQ54" s="72" t="str">
        <f>IF(AQ53="","","日")</f>
        <v>日</v>
      </c>
      <c r="AR54" s="73" t="s">
        <v>40</v>
      </c>
      <c r="AS54" s="74">
        <f>COUNTIF(AK55:AQ55,"夏休")+COUNTIF(AK55:AQ55,"冬休")+COUNTIF(AK55:AQ55,"中止")+COUNTIF(AK55:AQ55,"制作中")</f>
        <v>0</v>
      </c>
      <c r="AV54" s="67" t="s">
        <v>16</v>
      </c>
      <c r="AW54" s="72" t="str">
        <f>IF(AW53="","","月")</f>
        <v/>
      </c>
      <c r="AX54" s="72" t="str">
        <f>IF(AX53="","","火")</f>
        <v/>
      </c>
      <c r="AY54" s="72" t="str">
        <f>IF(AY53="","","水")</f>
        <v/>
      </c>
      <c r="AZ54" s="72" t="str">
        <f>IF(AZ53="","","木")</f>
        <v/>
      </c>
      <c r="BA54" s="72" t="str">
        <f>IF(BA53="","","金")</f>
        <v/>
      </c>
      <c r="BB54" s="72" t="str">
        <f>IF(BB53="","","土")</f>
        <v/>
      </c>
      <c r="BC54" s="72" t="str">
        <f>IF(BC53="","","日")</f>
        <v/>
      </c>
      <c r="BD54" s="73" t="s">
        <v>40</v>
      </c>
      <c r="BE54" s="74">
        <f>COUNTIF(AW55:BC55,"夏休")+COUNTIF(AW55:BC55,"冬休")+COUNTIF(AW55:BC55,"中止")+COUNTIF(AW55:BC55,"制作中")</f>
        <v>0</v>
      </c>
      <c r="BG54" s="67" t="s">
        <v>16</v>
      </c>
      <c r="BH54" s="72" t="str">
        <f>IF(BH53="","","月")</f>
        <v/>
      </c>
      <c r="BI54" s="72" t="str">
        <f>IF(BI53="","","火")</f>
        <v/>
      </c>
      <c r="BJ54" s="72" t="str">
        <f>IF(BJ53="","","水")</f>
        <v/>
      </c>
      <c r="BK54" s="72" t="str">
        <f>IF(BK53="","","木")</f>
        <v/>
      </c>
      <c r="BL54" s="72" t="str">
        <f>IF(BL53="","","金")</f>
        <v/>
      </c>
      <c r="BM54" s="72" t="str">
        <f>IF(BM53="","","土")</f>
        <v/>
      </c>
      <c r="BN54" s="72" t="str">
        <f>IF(BN53="","","日")</f>
        <v/>
      </c>
      <c r="BO54" s="73" t="s">
        <v>40</v>
      </c>
      <c r="BP54" s="74">
        <f>COUNTIF(BH55:BN55,"夏休")+COUNTIF(BH55:BN55,"冬休")+COUNTIF(BH55:BN55,"中止")+COUNTIF(BH55:BN55,"制作中")</f>
        <v>0</v>
      </c>
    </row>
    <row r="55" spans="1:74" ht="14.25" customHeight="1" x14ac:dyDescent="0.4">
      <c r="A55" s="48"/>
      <c r="B55" s="163" t="s">
        <v>40</v>
      </c>
      <c r="C55" s="164"/>
      <c r="D55" s="166"/>
      <c r="E55" s="166"/>
      <c r="F55" s="166"/>
      <c r="G55" s="166"/>
      <c r="H55" s="166"/>
      <c r="I55" s="171"/>
      <c r="J55" s="73" t="s">
        <v>0</v>
      </c>
      <c r="K55" s="74">
        <f>COUNT(C53:I53)-K54</f>
        <v>7</v>
      </c>
      <c r="L55" s="48"/>
      <c r="M55" s="163" t="s">
        <v>40</v>
      </c>
      <c r="N55" s="164"/>
      <c r="O55" s="166"/>
      <c r="P55" s="166"/>
      <c r="Q55" s="166"/>
      <c r="R55" s="166"/>
      <c r="S55" s="166"/>
      <c r="T55" s="171"/>
      <c r="U55" s="73" t="s">
        <v>0</v>
      </c>
      <c r="V55" s="74">
        <f>COUNT(N53:T53)-V54</f>
        <v>7</v>
      </c>
      <c r="Y55" s="163" t="s">
        <v>40</v>
      </c>
      <c r="Z55" s="164"/>
      <c r="AA55" s="166"/>
      <c r="AB55" s="166"/>
      <c r="AC55" s="166"/>
      <c r="AD55" s="166"/>
      <c r="AE55" s="166"/>
      <c r="AF55" s="171"/>
      <c r="AG55" s="73" t="s">
        <v>0</v>
      </c>
      <c r="AH55" s="74">
        <f>COUNT(Z53:AF53)-AH54</f>
        <v>7</v>
      </c>
      <c r="AJ55" s="163" t="s">
        <v>40</v>
      </c>
      <c r="AK55" s="164"/>
      <c r="AL55" s="166"/>
      <c r="AM55" s="166"/>
      <c r="AN55" s="166"/>
      <c r="AO55" s="166"/>
      <c r="AP55" s="166"/>
      <c r="AQ55" s="171"/>
      <c r="AR55" s="73" t="s">
        <v>0</v>
      </c>
      <c r="AS55" s="74">
        <f>COUNT(AK53:AQ53)-AS54</f>
        <v>7</v>
      </c>
      <c r="AV55" s="163" t="s">
        <v>40</v>
      </c>
      <c r="AW55" s="164"/>
      <c r="AX55" s="166"/>
      <c r="AY55" s="166"/>
      <c r="AZ55" s="166"/>
      <c r="BA55" s="166"/>
      <c r="BB55" s="166"/>
      <c r="BC55" s="171"/>
      <c r="BD55" s="73" t="s">
        <v>0</v>
      </c>
      <c r="BE55" s="74">
        <f>COUNT(AW53:BC53)-BE54</f>
        <v>0</v>
      </c>
      <c r="BG55" s="163" t="s">
        <v>40</v>
      </c>
      <c r="BH55" s="164"/>
      <c r="BI55" s="166"/>
      <c r="BJ55" s="166"/>
      <c r="BK55" s="166"/>
      <c r="BL55" s="166"/>
      <c r="BM55" s="166"/>
      <c r="BN55" s="171"/>
      <c r="BO55" s="73" t="s">
        <v>0</v>
      </c>
      <c r="BP55" s="74">
        <f>COUNT(BH53:BN53)-BP54</f>
        <v>0</v>
      </c>
    </row>
    <row r="56" spans="1:74" ht="14.25" customHeight="1" x14ac:dyDescent="0.4">
      <c r="A56" s="48"/>
      <c r="B56" s="163"/>
      <c r="C56" s="165"/>
      <c r="D56" s="167"/>
      <c r="E56" s="167"/>
      <c r="F56" s="167"/>
      <c r="G56" s="167"/>
      <c r="H56" s="167"/>
      <c r="I56" s="172"/>
      <c r="J56" s="73" t="s">
        <v>19</v>
      </c>
      <c r="K56" s="74">
        <f>COUNTIF(C57:I58,"休")</f>
        <v>0</v>
      </c>
      <c r="L56" s="48"/>
      <c r="M56" s="163"/>
      <c r="N56" s="165"/>
      <c r="O56" s="167"/>
      <c r="P56" s="167"/>
      <c r="Q56" s="167"/>
      <c r="R56" s="167"/>
      <c r="S56" s="167"/>
      <c r="T56" s="172"/>
      <c r="U56" s="73" t="s">
        <v>19</v>
      </c>
      <c r="V56" s="74">
        <f>COUNTIF(N57:T58,"休")</f>
        <v>0</v>
      </c>
      <c r="Y56" s="163"/>
      <c r="Z56" s="165"/>
      <c r="AA56" s="167"/>
      <c r="AB56" s="167"/>
      <c r="AC56" s="167"/>
      <c r="AD56" s="167"/>
      <c r="AE56" s="167"/>
      <c r="AF56" s="172"/>
      <c r="AG56" s="73" t="s">
        <v>19</v>
      </c>
      <c r="AH56" s="74">
        <f>COUNTIF(Z57:AF58,"休")</f>
        <v>0</v>
      </c>
      <c r="AJ56" s="163"/>
      <c r="AK56" s="165"/>
      <c r="AL56" s="167"/>
      <c r="AM56" s="167"/>
      <c r="AN56" s="167"/>
      <c r="AO56" s="167"/>
      <c r="AP56" s="167"/>
      <c r="AQ56" s="172"/>
      <c r="AR56" s="73" t="s">
        <v>19</v>
      </c>
      <c r="AS56" s="74">
        <f>COUNTIF(AK57:AQ58,"休")</f>
        <v>0</v>
      </c>
      <c r="AV56" s="163"/>
      <c r="AW56" s="165"/>
      <c r="AX56" s="167"/>
      <c r="AY56" s="167"/>
      <c r="AZ56" s="167"/>
      <c r="BA56" s="167"/>
      <c r="BB56" s="167"/>
      <c r="BC56" s="172"/>
      <c r="BD56" s="73" t="s">
        <v>19</v>
      </c>
      <c r="BE56" s="74">
        <f>COUNTIF(AW57:BC58,"休")</f>
        <v>0</v>
      </c>
      <c r="BG56" s="163"/>
      <c r="BH56" s="165"/>
      <c r="BI56" s="167"/>
      <c r="BJ56" s="167"/>
      <c r="BK56" s="167"/>
      <c r="BL56" s="167"/>
      <c r="BM56" s="167"/>
      <c r="BN56" s="172"/>
      <c r="BO56" s="73" t="s">
        <v>19</v>
      </c>
      <c r="BP56" s="74">
        <f>COUNTIF(BH57:BN58,"休")</f>
        <v>0</v>
      </c>
    </row>
    <row r="57" spans="1:74" ht="14.25" customHeight="1" x14ac:dyDescent="0.4">
      <c r="A57" s="48"/>
      <c r="B57" s="163" t="s">
        <v>5</v>
      </c>
      <c r="C57" s="173"/>
      <c r="D57" s="174"/>
      <c r="E57" s="174"/>
      <c r="F57" s="174"/>
      <c r="G57" s="174"/>
      <c r="H57" s="174"/>
      <c r="I57" s="175"/>
      <c r="J57" s="73" t="s">
        <v>20</v>
      </c>
      <c r="K57" s="77">
        <f>K56/K55</f>
        <v>0</v>
      </c>
      <c r="L57" s="48"/>
      <c r="M57" s="163" t="s">
        <v>5</v>
      </c>
      <c r="N57" s="173"/>
      <c r="O57" s="174"/>
      <c r="P57" s="174"/>
      <c r="Q57" s="174"/>
      <c r="R57" s="174"/>
      <c r="S57" s="174"/>
      <c r="T57" s="175"/>
      <c r="U57" s="73" t="s">
        <v>20</v>
      </c>
      <c r="V57" s="77">
        <f>V56/V55</f>
        <v>0</v>
      </c>
      <c r="Y57" s="163" t="s">
        <v>5</v>
      </c>
      <c r="Z57" s="173"/>
      <c r="AA57" s="174"/>
      <c r="AB57" s="174"/>
      <c r="AC57" s="174"/>
      <c r="AD57" s="174"/>
      <c r="AE57" s="174"/>
      <c r="AF57" s="175"/>
      <c r="AG57" s="73" t="s">
        <v>20</v>
      </c>
      <c r="AH57" s="77">
        <f>AH56/AH55</f>
        <v>0</v>
      </c>
      <c r="AJ57" s="163" t="s">
        <v>5</v>
      </c>
      <c r="AK57" s="173"/>
      <c r="AL57" s="174"/>
      <c r="AM57" s="174"/>
      <c r="AN57" s="174"/>
      <c r="AO57" s="174"/>
      <c r="AP57" s="174"/>
      <c r="AQ57" s="175"/>
      <c r="AR57" s="73" t="s">
        <v>20</v>
      </c>
      <c r="AS57" s="77">
        <f>AS56/AS55</f>
        <v>0</v>
      </c>
      <c r="AV57" s="163" t="s">
        <v>5</v>
      </c>
      <c r="AW57" s="173"/>
      <c r="AX57" s="174"/>
      <c r="AY57" s="174"/>
      <c r="AZ57" s="174"/>
      <c r="BA57" s="174"/>
      <c r="BB57" s="174"/>
      <c r="BC57" s="175"/>
      <c r="BD57" s="73" t="s">
        <v>20</v>
      </c>
      <c r="BE57" s="77" t="e">
        <f>BE56/BE55</f>
        <v>#DIV/0!</v>
      </c>
      <c r="BG57" s="163" t="s">
        <v>5</v>
      </c>
      <c r="BH57" s="173"/>
      <c r="BI57" s="174"/>
      <c r="BJ57" s="174"/>
      <c r="BK57" s="174"/>
      <c r="BL57" s="174"/>
      <c r="BM57" s="174"/>
      <c r="BN57" s="175"/>
      <c r="BO57" s="73" t="s">
        <v>20</v>
      </c>
      <c r="BP57" s="77" t="e">
        <f>BP56/BP55</f>
        <v>#DIV/0!</v>
      </c>
    </row>
    <row r="58" spans="1:74" ht="14.25" customHeight="1" x14ac:dyDescent="0.4">
      <c r="A58" s="48"/>
      <c r="B58" s="163"/>
      <c r="C58" s="173"/>
      <c r="D58" s="174"/>
      <c r="E58" s="174"/>
      <c r="F58" s="174"/>
      <c r="G58" s="174"/>
      <c r="H58" s="174"/>
      <c r="I58" s="175"/>
      <c r="J58" s="73" t="s">
        <v>1</v>
      </c>
      <c r="K58" s="74">
        <f>COUNTA(C59:I59)</f>
        <v>0</v>
      </c>
      <c r="L58" s="48"/>
      <c r="M58" s="163"/>
      <c r="N58" s="173"/>
      <c r="O58" s="174"/>
      <c r="P58" s="174"/>
      <c r="Q58" s="174"/>
      <c r="R58" s="174"/>
      <c r="S58" s="174"/>
      <c r="T58" s="175"/>
      <c r="U58" s="73" t="s">
        <v>1</v>
      </c>
      <c r="V58" s="74">
        <f>COUNTA(N59:T59)</f>
        <v>0</v>
      </c>
      <c r="Y58" s="163"/>
      <c r="Z58" s="173"/>
      <c r="AA58" s="174"/>
      <c r="AB58" s="174"/>
      <c r="AC58" s="174"/>
      <c r="AD58" s="174"/>
      <c r="AE58" s="174"/>
      <c r="AF58" s="175"/>
      <c r="AG58" s="73" t="s">
        <v>1</v>
      </c>
      <c r="AH58" s="74">
        <f>COUNTA(Z59:AF59)</f>
        <v>0</v>
      </c>
      <c r="AJ58" s="163"/>
      <c r="AK58" s="173"/>
      <c r="AL58" s="174"/>
      <c r="AM58" s="174"/>
      <c r="AN58" s="174"/>
      <c r="AO58" s="174"/>
      <c r="AP58" s="174"/>
      <c r="AQ58" s="175"/>
      <c r="AR58" s="73" t="s">
        <v>1</v>
      </c>
      <c r="AS58" s="74">
        <f>COUNTA(AK59:AQ59)</f>
        <v>0</v>
      </c>
      <c r="AV58" s="163"/>
      <c r="AW58" s="173"/>
      <c r="AX58" s="174"/>
      <c r="AY58" s="174"/>
      <c r="AZ58" s="174"/>
      <c r="BA58" s="174"/>
      <c r="BB58" s="174"/>
      <c r="BC58" s="175"/>
      <c r="BD58" s="73" t="s">
        <v>1</v>
      </c>
      <c r="BE58" s="74">
        <f>COUNTA(AW59:BC59)</f>
        <v>0</v>
      </c>
      <c r="BG58" s="163"/>
      <c r="BH58" s="173"/>
      <c r="BI58" s="174"/>
      <c r="BJ58" s="174"/>
      <c r="BK58" s="174"/>
      <c r="BL58" s="174"/>
      <c r="BM58" s="174"/>
      <c r="BN58" s="175"/>
      <c r="BO58" s="73" t="s">
        <v>1</v>
      </c>
      <c r="BP58" s="74">
        <f>COUNTA(BH59:BN59)</f>
        <v>0</v>
      </c>
    </row>
    <row r="59" spans="1:74" ht="14.25" customHeight="1" x14ac:dyDescent="0.4">
      <c r="A59" s="48"/>
      <c r="B59" s="163" t="s">
        <v>8</v>
      </c>
      <c r="C59" s="173"/>
      <c r="D59" s="174"/>
      <c r="E59" s="174"/>
      <c r="F59" s="174"/>
      <c r="G59" s="174"/>
      <c r="H59" s="174"/>
      <c r="I59" s="175"/>
      <c r="J59" s="73" t="s">
        <v>21</v>
      </c>
      <c r="K59" s="77">
        <f>K58/K55</f>
        <v>0</v>
      </c>
      <c r="L59" s="48"/>
      <c r="M59" s="163" t="s">
        <v>8</v>
      </c>
      <c r="N59" s="173"/>
      <c r="O59" s="174"/>
      <c r="P59" s="174"/>
      <c r="Q59" s="174"/>
      <c r="R59" s="174"/>
      <c r="S59" s="174"/>
      <c r="T59" s="175"/>
      <c r="U59" s="73" t="s">
        <v>21</v>
      </c>
      <c r="V59" s="77">
        <f>V58/V55</f>
        <v>0</v>
      </c>
      <c r="Y59" s="163" t="s">
        <v>8</v>
      </c>
      <c r="Z59" s="173"/>
      <c r="AA59" s="174"/>
      <c r="AB59" s="174"/>
      <c r="AC59" s="174"/>
      <c r="AD59" s="174"/>
      <c r="AE59" s="174"/>
      <c r="AF59" s="175"/>
      <c r="AG59" s="73" t="s">
        <v>21</v>
      </c>
      <c r="AH59" s="77">
        <f>AH58/AH55</f>
        <v>0</v>
      </c>
      <c r="AJ59" s="163" t="s">
        <v>8</v>
      </c>
      <c r="AK59" s="173"/>
      <c r="AL59" s="174"/>
      <c r="AM59" s="174"/>
      <c r="AN59" s="174"/>
      <c r="AO59" s="174"/>
      <c r="AP59" s="174"/>
      <c r="AQ59" s="175"/>
      <c r="AR59" s="73" t="s">
        <v>21</v>
      </c>
      <c r="AS59" s="77">
        <f>AS58/AS55</f>
        <v>0</v>
      </c>
      <c r="AV59" s="163" t="s">
        <v>8</v>
      </c>
      <c r="AW59" s="173"/>
      <c r="AX59" s="174"/>
      <c r="AY59" s="174"/>
      <c r="AZ59" s="174"/>
      <c r="BA59" s="174"/>
      <c r="BB59" s="174"/>
      <c r="BC59" s="175"/>
      <c r="BD59" s="73" t="s">
        <v>21</v>
      </c>
      <c r="BE59" s="77" t="e">
        <f>BE58/BE55</f>
        <v>#DIV/0!</v>
      </c>
      <c r="BG59" s="163" t="s">
        <v>8</v>
      </c>
      <c r="BH59" s="173"/>
      <c r="BI59" s="174"/>
      <c r="BJ59" s="174"/>
      <c r="BK59" s="174"/>
      <c r="BL59" s="174"/>
      <c r="BM59" s="174"/>
      <c r="BN59" s="175"/>
      <c r="BO59" s="73" t="s">
        <v>21</v>
      </c>
      <c r="BP59" s="77" t="e">
        <f>BP58/BP55</f>
        <v>#DIV/0!</v>
      </c>
    </row>
    <row r="60" spans="1:74" ht="14.25" customHeight="1" x14ac:dyDescent="0.4">
      <c r="A60" s="48"/>
      <c r="B60" s="178"/>
      <c r="C60" s="176"/>
      <c r="D60" s="177"/>
      <c r="E60" s="177"/>
      <c r="F60" s="177"/>
      <c r="G60" s="177"/>
      <c r="H60" s="177"/>
      <c r="I60" s="179"/>
      <c r="J60" s="79" t="s">
        <v>41</v>
      </c>
      <c r="K60" s="78" t="str">
        <f>IF(K53&lt;1,"対象外",IF(K58&gt;=K53,"OK","NG"))</f>
        <v>NG</v>
      </c>
      <c r="L60" s="48"/>
      <c r="M60" s="178"/>
      <c r="N60" s="176"/>
      <c r="O60" s="177"/>
      <c r="P60" s="177"/>
      <c r="Q60" s="177"/>
      <c r="R60" s="177"/>
      <c r="S60" s="177"/>
      <c r="T60" s="179"/>
      <c r="U60" s="79" t="s">
        <v>41</v>
      </c>
      <c r="V60" s="78" t="str">
        <f>IF(1&gt;V53,"対象外",IF(V58&gt;=V53,"OK","NG"))</f>
        <v>NG</v>
      </c>
      <c r="Y60" s="178"/>
      <c r="Z60" s="176"/>
      <c r="AA60" s="177"/>
      <c r="AB60" s="177"/>
      <c r="AC60" s="177"/>
      <c r="AD60" s="177"/>
      <c r="AE60" s="177"/>
      <c r="AF60" s="179"/>
      <c r="AG60" s="79" t="s">
        <v>41</v>
      </c>
      <c r="AH60" s="78" t="str">
        <f>IF(1&gt;AH53,"対象外",IF(AH58&gt;=AH53,"OK","NG"))</f>
        <v>NG</v>
      </c>
      <c r="AJ60" s="178"/>
      <c r="AK60" s="176"/>
      <c r="AL60" s="177"/>
      <c r="AM60" s="177"/>
      <c r="AN60" s="177"/>
      <c r="AO60" s="177"/>
      <c r="AP60" s="177"/>
      <c r="AQ60" s="179"/>
      <c r="AR60" s="79" t="s">
        <v>41</v>
      </c>
      <c r="AS60" s="78" t="str">
        <f>IF(1&gt;AS53,"対象外",IF(AH58&gt;=AH53,"OK","NG"))</f>
        <v>NG</v>
      </c>
      <c r="AV60" s="178"/>
      <c r="AW60" s="176"/>
      <c r="AX60" s="177"/>
      <c r="AY60" s="177"/>
      <c r="AZ60" s="177"/>
      <c r="BA60" s="177"/>
      <c r="BB60" s="177"/>
      <c r="BC60" s="179"/>
      <c r="BD60" s="79" t="s">
        <v>41</v>
      </c>
      <c r="BE60" s="78" t="str">
        <f>IF(1&gt;BE53,"対象外",IF(BE58&gt;=BE53,"OK","NG"))</f>
        <v>対象外</v>
      </c>
      <c r="BG60" s="178"/>
      <c r="BH60" s="176"/>
      <c r="BI60" s="177"/>
      <c r="BJ60" s="177"/>
      <c r="BK60" s="177"/>
      <c r="BL60" s="177"/>
      <c r="BM60" s="177"/>
      <c r="BN60" s="179"/>
      <c r="BO60" s="79" t="s">
        <v>41</v>
      </c>
      <c r="BP60" s="78" t="str">
        <f>IF(1&gt;BP53,"対象外",IF(BP58&gt;=BP53,"OK","NG"))</f>
        <v>対象外</v>
      </c>
      <c r="BV60" s="50" t="str">
        <f>IF(COUNTIF(K60:BP60,"NG")&gt;=1,"NG","OK")</f>
        <v>NG</v>
      </c>
    </row>
    <row r="61" spans="1:74" ht="14.25" hidden="1" customHeight="1" x14ac:dyDescent="0.4">
      <c r="A61" s="48"/>
      <c r="B61" s="80" t="s">
        <v>23</v>
      </c>
      <c r="C61" s="52"/>
      <c r="D61" s="52"/>
      <c r="E61" s="52"/>
      <c r="F61" s="52"/>
      <c r="G61" s="52"/>
      <c r="H61" s="80">
        <f>IF(AND(DAY(H53)&gt;=22,DAY(H53)&lt;=28,H54="土"),1,0)</f>
        <v>1</v>
      </c>
      <c r="I61" s="52"/>
      <c r="J61" s="48"/>
      <c r="K61" s="48"/>
      <c r="L61" s="48"/>
      <c r="M61" s="52"/>
      <c r="N61" s="52"/>
      <c r="O61" s="52"/>
      <c r="P61" s="52"/>
      <c r="Q61" s="52"/>
      <c r="R61" s="52"/>
      <c r="S61" s="80">
        <f>IF(AND(DAY(S53)&gt;=22,DAY(S53)&lt;=28,S54="土"),1,0)</f>
        <v>0</v>
      </c>
      <c r="T61" s="52"/>
      <c r="U61" s="48"/>
      <c r="V61" s="48"/>
      <c r="Y61" s="52"/>
      <c r="Z61" s="52"/>
      <c r="AA61" s="52"/>
      <c r="AB61" s="52"/>
      <c r="AC61" s="52"/>
      <c r="AD61" s="52"/>
      <c r="AE61" s="80">
        <f>IF(AND(DAY(AE53)&gt;=22,DAY(AE53)&lt;=28,AE54="土"),1,0)</f>
        <v>0</v>
      </c>
      <c r="AF61" s="52"/>
      <c r="AG61" s="48"/>
      <c r="AH61" s="48"/>
      <c r="AJ61" s="52"/>
      <c r="AK61" s="52"/>
      <c r="AL61" s="52"/>
      <c r="AM61" s="52"/>
      <c r="AN61" s="52"/>
      <c r="AO61" s="52"/>
      <c r="AP61" s="80">
        <f>IF(AND(DAY(AP53)&gt;=22,DAY(AP53)&lt;=28,AP54="土"),1,0)</f>
        <v>0</v>
      </c>
      <c r="AQ61" s="52"/>
      <c r="AR61" s="48"/>
      <c r="AS61" s="48"/>
      <c r="AV61" s="52"/>
      <c r="AW61" s="52"/>
      <c r="AX61" s="52"/>
      <c r="AY61" s="52"/>
      <c r="AZ61" s="52"/>
      <c r="BA61" s="52"/>
      <c r="BB61" s="80" t="e">
        <f>IF(AND(DAY(BB53)&gt;=22,DAY(BB53)&lt;=28,BB54="土"),1,0)</f>
        <v>#VALUE!</v>
      </c>
      <c r="BC61" s="52"/>
      <c r="BD61" s="48"/>
      <c r="BE61" s="48"/>
      <c r="BG61" s="52"/>
      <c r="BH61" s="52"/>
      <c r="BI61" s="52"/>
      <c r="BJ61" s="52"/>
      <c r="BK61" s="52"/>
      <c r="BL61" s="52"/>
      <c r="BM61" s="80" t="e">
        <f>IF(AND(DAY(BM53)&gt;=22,DAY(BM53)&lt;=28,BM54="土"),1,0)</f>
        <v>#VALUE!</v>
      </c>
      <c r="BN61" s="52"/>
      <c r="BO61" s="48"/>
      <c r="BP61" s="48"/>
      <c r="BU61" s="50">
        <f t="shared" si="11"/>
        <v>1</v>
      </c>
    </row>
    <row r="62" spans="1:74" ht="14.25" hidden="1" customHeight="1" x14ac:dyDescent="0.4">
      <c r="A62" s="48"/>
      <c r="B62" s="80" t="s">
        <v>42</v>
      </c>
      <c r="C62" s="52"/>
      <c r="D62" s="52"/>
      <c r="E62" s="52"/>
      <c r="F62" s="52"/>
      <c r="G62" s="52"/>
      <c r="H62" s="80">
        <f>IF(AND(DAY(H53)&gt;=22,DAY(H53)&lt;=28,H54="土",OR(H59="休",H59="雨")),1,0)</f>
        <v>0</v>
      </c>
      <c r="I62" s="52"/>
      <c r="J62" s="48"/>
      <c r="K62" s="48"/>
      <c r="L62" s="48"/>
      <c r="M62" s="52"/>
      <c r="N62" s="52"/>
      <c r="O62" s="52"/>
      <c r="P62" s="52"/>
      <c r="Q62" s="52"/>
      <c r="R62" s="52"/>
      <c r="S62" s="80">
        <f>IF(AND(DAY(S53)&gt;=22,DAY(S53)&lt;=28,S54="土",OR(S59="休",S59="雨")),1,0)</f>
        <v>0</v>
      </c>
      <c r="T62" s="52"/>
      <c r="U62" s="48"/>
      <c r="V62" s="48"/>
      <c r="Y62" s="52"/>
      <c r="Z62" s="52"/>
      <c r="AA62" s="52"/>
      <c r="AB62" s="52"/>
      <c r="AC62" s="52"/>
      <c r="AD62" s="52"/>
      <c r="AE62" s="80">
        <f>IF(AND(DAY(AE53)&gt;=22,DAY(AE53)&lt;=28,AE54="土",OR(AE59="休",AE59="雨")),1,0)</f>
        <v>0</v>
      </c>
      <c r="AF62" s="52"/>
      <c r="AG62" s="48"/>
      <c r="AH62" s="48"/>
      <c r="AJ62" s="52"/>
      <c r="AK62" s="52"/>
      <c r="AL62" s="52"/>
      <c r="AM62" s="52"/>
      <c r="AN62" s="52"/>
      <c r="AO62" s="52"/>
      <c r="AP62" s="80">
        <f>IF(AND(DAY(AP53)&gt;=22,DAY(AP53)&lt;=28,AP54="土",OR(AP59="休",AP59="雨")),1,0)</f>
        <v>0</v>
      </c>
      <c r="AQ62" s="52"/>
      <c r="AR62" s="48"/>
      <c r="AS62" s="48"/>
      <c r="AV62" s="52"/>
      <c r="AW62" s="52"/>
      <c r="AX62" s="52"/>
      <c r="AY62" s="52"/>
      <c r="AZ62" s="52"/>
      <c r="BA62" s="52"/>
      <c r="BB62" s="80" t="e">
        <f>IF(AND(DAY(BB53)&gt;=22,DAY(BB53)&lt;=28,BB54="土",OR(BB59="休",BB59="雨")),1,0)</f>
        <v>#VALUE!</v>
      </c>
      <c r="BC62" s="52"/>
      <c r="BD62" s="48"/>
      <c r="BE62" s="48"/>
      <c r="BG62" s="52"/>
      <c r="BH62" s="52"/>
      <c r="BI62" s="52"/>
      <c r="BJ62" s="52"/>
      <c r="BK62" s="52"/>
      <c r="BL62" s="52"/>
      <c r="BM62" s="80" t="e">
        <f>IF(AND(DAY(BM53)&gt;=22,DAY(BM53)&lt;=28,BM54="土",OR(BM59="休",BM59="雨")),1,0)</f>
        <v>#VALUE!</v>
      </c>
      <c r="BN62" s="52"/>
      <c r="BO62" s="48"/>
      <c r="BP62" s="48"/>
      <c r="BU62" s="50">
        <f t="shared" si="11"/>
        <v>0</v>
      </c>
    </row>
    <row r="63" spans="1:74" ht="14.25" hidden="1" customHeight="1" x14ac:dyDescent="0.4">
      <c r="A63" s="48"/>
      <c r="B63" s="80" t="s">
        <v>27</v>
      </c>
      <c r="C63" s="52"/>
      <c r="D63" s="52"/>
      <c r="E63" s="52"/>
      <c r="F63" s="52"/>
      <c r="G63" s="52"/>
      <c r="H63" s="80">
        <f>IF(AND(DAY(H53)&gt;=8,DAY(H53)&lt;=14,H54="土"),1,0)</f>
        <v>0</v>
      </c>
      <c r="I63" s="52"/>
      <c r="J63" s="48"/>
      <c r="K63" s="48"/>
      <c r="L63" s="48"/>
      <c r="M63" s="52"/>
      <c r="N63" s="52"/>
      <c r="O63" s="52"/>
      <c r="P63" s="52"/>
      <c r="Q63" s="52"/>
      <c r="R63" s="52"/>
      <c r="S63" s="80">
        <f>IF(AND(DAY(S53)&gt;=8,DAY(S53)&lt;=14,S54="土"),1,0)</f>
        <v>0</v>
      </c>
      <c r="T63" s="52"/>
      <c r="U63" s="48"/>
      <c r="V63" s="48"/>
      <c r="Y63" s="52"/>
      <c r="Z63" s="52"/>
      <c r="AA63" s="52"/>
      <c r="AB63" s="52"/>
      <c r="AC63" s="52"/>
      <c r="AD63" s="52"/>
      <c r="AE63" s="80">
        <f>IF(AND(DAY(AE53)&gt;=8,DAY(AE53)&lt;=14,AE54="土"),1,0)</f>
        <v>1</v>
      </c>
      <c r="AF63" s="52"/>
      <c r="AG63" s="48"/>
      <c r="AH63" s="48"/>
      <c r="AJ63" s="52"/>
      <c r="AK63" s="52"/>
      <c r="AL63" s="52"/>
      <c r="AM63" s="52"/>
      <c r="AN63" s="52"/>
      <c r="AO63" s="52"/>
      <c r="AP63" s="80">
        <f>IF(AND(DAY(AP53)&gt;=8,DAY(AP53)&lt;=14,AP54="土"),1,0)</f>
        <v>0</v>
      </c>
      <c r="AQ63" s="52"/>
      <c r="AR63" s="48"/>
      <c r="AS63" s="48"/>
      <c r="AV63" s="52"/>
      <c r="AW63" s="52"/>
      <c r="AX63" s="52"/>
      <c r="AY63" s="52"/>
      <c r="AZ63" s="52"/>
      <c r="BA63" s="52"/>
      <c r="BB63" s="80" t="e">
        <f>IF(AND(DAY(BB53)&gt;=8,DAY(BB53)&lt;=14,BB54="土"),1,0)</f>
        <v>#VALUE!</v>
      </c>
      <c r="BC63" s="52"/>
      <c r="BD63" s="48"/>
      <c r="BE63" s="48"/>
      <c r="BG63" s="52"/>
      <c r="BH63" s="52"/>
      <c r="BI63" s="52"/>
      <c r="BJ63" s="52"/>
      <c r="BK63" s="52"/>
      <c r="BL63" s="52"/>
      <c r="BM63" s="80" t="e">
        <f>IF(AND(DAY(BM53)&gt;=8,DAY(BM53)&lt;=14,BM54="土"),1,0)</f>
        <v>#VALUE!</v>
      </c>
      <c r="BN63" s="52"/>
      <c r="BO63" s="48"/>
      <c r="BP63" s="48"/>
      <c r="BU63" s="50">
        <f t="shared" si="11"/>
        <v>1</v>
      </c>
    </row>
    <row r="64" spans="1:74" ht="14.25" hidden="1" customHeight="1" x14ac:dyDescent="0.4">
      <c r="A64" s="48"/>
      <c r="B64" s="80" t="s">
        <v>43</v>
      </c>
      <c r="C64" s="52"/>
      <c r="D64" s="52"/>
      <c r="E64" s="52"/>
      <c r="F64" s="52"/>
      <c r="G64" s="52"/>
      <c r="H64" s="80">
        <f>IF(AND(DAY(H53)&gt;=8,DAY(H53)&lt;=14,H54="土",OR(H59="休",H59="雨")),1,0)</f>
        <v>0</v>
      </c>
      <c r="I64" s="52"/>
      <c r="J64" s="48"/>
      <c r="K64" s="48"/>
      <c r="L64" s="48"/>
      <c r="M64" s="52"/>
      <c r="N64" s="52"/>
      <c r="O64" s="52"/>
      <c r="P64" s="52"/>
      <c r="Q64" s="52"/>
      <c r="R64" s="52"/>
      <c r="S64" s="80">
        <f>IF(AND(DAY(S53)&gt;=8,DAY(S53)&lt;=14,S54="土",OR(S59="休",S59="雨")),1,0)</f>
        <v>0</v>
      </c>
      <c r="T64" s="52"/>
      <c r="U64" s="48"/>
      <c r="V64" s="48"/>
      <c r="Y64" s="52"/>
      <c r="Z64" s="52"/>
      <c r="AA64" s="52"/>
      <c r="AB64" s="52"/>
      <c r="AC64" s="52"/>
      <c r="AD64" s="52"/>
      <c r="AE64" s="80">
        <f>IF(AND(DAY(AE53)&gt;=8,DAY(AE53)&lt;=14,AE54="土",OR(AE59="休",AE59="雨")),1,0)</f>
        <v>0</v>
      </c>
      <c r="AF64" s="52"/>
      <c r="AG64" s="48"/>
      <c r="AH64" s="48"/>
      <c r="AJ64" s="52"/>
      <c r="AK64" s="52"/>
      <c r="AL64" s="52"/>
      <c r="AM64" s="52"/>
      <c r="AN64" s="52"/>
      <c r="AO64" s="52"/>
      <c r="AP64" s="80">
        <f>IF(AND(DAY(AP53)&gt;=8,DAY(AP53)&lt;=14,AP54="土",OR(AP59="休",AP59="雨")),1,0)</f>
        <v>0</v>
      </c>
      <c r="AQ64" s="52"/>
      <c r="AR64" s="48"/>
      <c r="AS64" s="48"/>
      <c r="AV64" s="52"/>
      <c r="AW64" s="52"/>
      <c r="AX64" s="52"/>
      <c r="AY64" s="52"/>
      <c r="AZ64" s="52"/>
      <c r="BA64" s="52"/>
      <c r="BB64" s="80" t="e">
        <f>IF(AND(DAY(BB53)&gt;=8,DAY(BB53)&lt;=14,BB54="土",OR(BB59="休",BB59="雨")),1,0)</f>
        <v>#VALUE!</v>
      </c>
      <c r="BC64" s="52"/>
      <c r="BD64" s="48"/>
      <c r="BE64" s="48"/>
      <c r="BG64" s="52"/>
      <c r="BH64" s="52"/>
      <c r="BI64" s="52"/>
      <c r="BJ64" s="52"/>
      <c r="BK64" s="52"/>
      <c r="BL64" s="52"/>
      <c r="BM64" s="80" t="e">
        <f>IF(AND(DAY(BM53)&gt;=8,DAY(BM53)&lt;=14,BM54="土",OR(BM59="休",BM59="雨")),1,0)</f>
        <v>#VALUE!</v>
      </c>
      <c r="BN64" s="52"/>
      <c r="BO64" s="48"/>
      <c r="BP64" s="48"/>
      <c r="BU64" s="50">
        <f t="shared" si="11"/>
        <v>0</v>
      </c>
    </row>
    <row r="65" spans="1:73" ht="14.25" hidden="1" customHeight="1" x14ac:dyDescent="0.4">
      <c r="A65" s="48"/>
      <c r="B65" s="80" t="s">
        <v>44</v>
      </c>
      <c r="C65" s="52"/>
      <c r="D65" s="52"/>
      <c r="E65" s="52"/>
      <c r="F65" s="52"/>
      <c r="G65" s="52"/>
      <c r="H65" s="80"/>
      <c r="I65" s="80">
        <f>IF(AND(DAY(I53)&gt;=22,DAY(I53)&lt;=28,I54="日"),1,0)</f>
        <v>1</v>
      </c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>
        <f t="shared" ref="T65" si="71">IF(AND(DAY(T53)&gt;=22,DAY(T53)&lt;=28,T54="日"),1,0)</f>
        <v>0</v>
      </c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>
        <f t="shared" ref="AF65" si="72">IF(AND(DAY(AF53)&gt;=22,DAY(AF53)&lt;=28,AF54="日"),1,0)</f>
        <v>0</v>
      </c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>
        <f t="shared" ref="AQ65" si="73">IF(AND(DAY(AQ53)&gt;=22,DAY(AQ53)&lt;=28,AQ54="日"),1,0)</f>
        <v>0</v>
      </c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 t="e">
        <f t="shared" ref="BC65" si="74">IF(AND(DAY(BC53)&gt;=22,DAY(BC53)&lt;=28,BC54="日"),1,0)</f>
        <v>#VALUE!</v>
      </c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 t="e">
        <f t="shared" ref="BN65" si="75">IF(AND(DAY(BN53)&gt;=22,DAY(BN53)&lt;=28,BN54="日"),1,0)</f>
        <v>#VALUE!</v>
      </c>
      <c r="BO65" s="48"/>
      <c r="BP65" s="48"/>
      <c r="BU65" s="50">
        <f t="shared" si="11"/>
        <v>1</v>
      </c>
    </row>
    <row r="66" spans="1:73" ht="14.25" hidden="1" customHeight="1" x14ac:dyDescent="0.4">
      <c r="A66" s="48"/>
      <c r="B66" s="80" t="s">
        <v>45</v>
      </c>
      <c r="C66" s="52"/>
      <c r="D66" s="52"/>
      <c r="E66" s="52"/>
      <c r="F66" s="52"/>
      <c r="G66" s="52"/>
      <c r="H66" s="80"/>
      <c r="I66" s="80">
        <f>IF(AND(DAY(I53)&gt;=22,DAY(I53)&lt;=28,I54="日",OR(I59="休",I59="雨")),1,0)</f>
        <v>0</v>
      </c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>
        <f t="shared" ref="T66" si="76">IF(AND(DAY(T53)&gt;=22,DAY(T53)&lt;=28,T54="日",OR(T59="休",T59="雨")),1,0)</f>
        <v>0</v>
      </c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>
        <f t="shared" ref="AF66" si="77">IF(AND(DAY(AF53)&gt;=22,DAY(AF53)&lt;=28,AF54="日",OR(AF59="休",AF59="雨")),1,0)</f>
        <v>0</v>
      </c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>
        <f t="shared" ref="AQ66" si="78">IF(AND(DAY(AQ53)&gt;=22,DAY(AQ53)&lt;=28,AQ54="日",OR(AQ59="休",AQ59="雨")),1,0)</f>
        <v>0</v>
      </c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 t="e">
        <f t="shared" ref="BC66" si="79">IF(AND(DAY(BC53)&gt;=22,DAY(BC53)&lt;=28,BC54="日",OR(BC59="休",BC59="雨")),1,0)</f>
        <v>#VALUE!</v>
      </c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 t="e">
        <f t="shared" ref="BN66" si="80">IF(AND(DAY(BN53)&gt;=22,DAY(BN53)&lt;=28,BN54="日",OR(BN59="休",BN59="雨")),1,0)</f>
        <v>#VALUE!</v>
      </c>
      <c r="BO66" s="48"/>
      <c r="BP66" s="48"/>
      <c r="BU66" s="50">
        <f t="shared" si="11"/>
        <v>0</v>
      </c>
    </row>
    <row r="67" spans="1:73" ht="14.25" hidden="1" customHeight="1" x14ac:dyDescent="0.4">
      <c r="A67" s="48"/>
      <c r="B67" s="80" t="s">
        <v>46</v>
      </c>
      <c r="C67" s="52"/>
      <c r="D67" s="52"/>
      <c r="E67" s="52"/>
      <c r="F67" s="52"/>
      <c r="G67" s="52"/>
      <c r="H67" s="80"/>
      <c r="I67" s="80">
        <f>IF(AND(DAY(I53)&gt;=8,DAY(I53)&lt;=14,I54="日"),1,0)</f>
        <v>0</v>
      </c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>
        <f t="shared" ref="T67" si="81">IF(AND(DAY(T53)&gt;=8,DAY(T53)&lt;=14,T54="日"),1,0)</f>
        <v>0</v>
      </c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>
        <f t="shared" ref="AF67" si="82">IF(AND(DAY(AF53)&gt;=8,DAY(AF53)&lt;=14,AF54="日"),1,0)</f>
        <v>1</v>
      </c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>
        <f t="shared" ref="AQ67" si="83">IF(AND(DAY(AQ53)&gt;=8,DAY(AQ53)&lt;=14,AQ54="日"),1,0)</f>
        <v>1</v>
      </c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 t="e">
        <f t="shared" ref="BC67" si="84">IF(AND(DAY(BC53)&gt;=8,DAY(BC53)&lt;=14,BC54="日"),1,0)</f>
        <v>#VALUE!</v>
      </c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 t="e">
        <f t="shared" ref="BN67" si="85">IF(AND(DAY(BN53)&gt;=8,DAY(BN53)&lt;=14,BN54="日"),1,0)</f>
        <v>#VALUE!</v>
      </c>
      <c r="BO67" s="48"/>
      <c r="BP67" s="48"/>
      <c r="BU67" s="50">
        <f t="shared" si="11"/>
        <v>2</v>
      </c>
    </row>
    <row r="68" spans="1:73" ht="14.25" hidden="1" customHeight="1" x14ac:dyDescent="0.4">
      <c r="A68" s="48"/>
      <c r="B68" s="80" t="s">
        <v>47</v>
      </c>
      <c r="C68" s="52"/>
      <c r="D68" s="52"/>
      <c r="E68" s="52"/>
      <c r="F68" s="52"/>
      <c r="G68" s="52"/>
      <c r="H68" s="80"/>
      <c r="I68" s="80">
        <f>IF(AND(DAY(I53)&gt;=8,DAY(I53)&lt;=14,I54="日",OR(I59="休",I59="雨")),1,0)</f>
        <v>0</v>
      </c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>
        <f t="shared" ref="T68" si="86">IF(AND(DAY(T53)&gt;=8,DAY(T53)&lt;=14,T54="日",OR(T59="休",T59="雨")),1,0)</f>
        <v>0</v>
      </c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>
        <f t="shared" ref="AF68" si="87">IF(AND(DAY(AF53)&gt;=8,DAY(AF53)&lt;=14,AF54="日",OR(AF59="休",AF59="雨")),1,0)</f>
        <v>0</v>
      </c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>
        <f t="shared" ref="AQ68" si="88">IF(AND(DAY(AQ53)&gt;=8,DAY(AQ53)&lt;=14,AQ54="日",OR(AQ59="休",AQ59="雨")),1,0)</f>
        <v>0</v>
      </c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 t="e">
        <f t="shared" ref="BC68" si="89">IF(AND(DAY(BC53)&gt;=8,DAY(BC53)&lt;=14,BC54="日",OR(BC59="休",BC59="雨")),1,0)</f>
        <v>#VALUE!</v>
      </c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 t="e">
        <f t="shared" ref="BN68" si="90">IF(AND(DAY(BN53)&gt;=8,DAY(BN53)&lt;=14,BN54="日",OR(BN59="休",BN59="雨")),1,0)</f>
        <v>#VALUE!</v>
      </c>
      <c r="BO68" s="48"/>
      <c r="BP68" s="48"/>
      <c r="BU68" s="50">
        <f t="shared" si="11"/>
        <v>0</v>
      </c>
    </row>
    <row r="69" spans="1:73" ht="14.25" customHeight="1" x14ac:dyDescent="0.4">
      <c r="A69" s="48"/>
      <c r="B69" s="52"/>
      <c r="C69" s="52"/>
      <c r="D69" s="52"/>
      <c r="E69" s="52"/>
      <c r="F69" s="52"/>
      <c r="G69" s="52"/>
      <c r="H69" s="52"/>
      <c r="I69" s="52"/>
      <c r="J69" s="48"/>
      <c r="K69" s="48"/>
      <c r="L69" s="48"/>
      <c r="M69" s="52"/>
      <c r="N69" s="52"/>
      <c r="O69" s="52"/>
      <c r="P69" s="52"/>
      <c r="Q69" s="52"/>
      <c r="R69" s="52"/>
      <c r="S69" s="52"/>
      <c r="T69" s="52"/>
      <c r="U69" s="48"/>
      <c r="V69" s="48"/>
      <c r="Y69" s="52"/>
      <c r="Z69" s="52"/>
      <c r="AA69" s="52"/>
      <c r="AB69" s="52"/>
      <c r="AC69" s="52"/>
      <c r="AD69" s="52"/>
      <c r="AE69" s="52"/>
      <c r="AF69" s="52"/>
      <c r="AG69" s="48"/>
      <c r="AH69" s="48"/>
      <c r="AJ69" s="52"/>
      <c r="AK69" s="52"/>
      <c r="AL69" s="52"/>
      <c r="AM69" s="52"/>
      <c r="AN69" s="52"/>
      <c r="AO69" s="52"/>
      <c r="AP69" s="52"/>
      <c r="AQ69" s="52"/>
      <c r="AR69" s="48"/>
      <c r="AS69" s="48"/>
      <c r="AV69" s="52"/>
      <c r="AW69" s="52"/>
      <c r="AX69" s="52"/>
      <c r="AY69" s="52"/>
      <c r="AZ69" s="52"/>
      <c r="BA69" s="52"/>
      <c r="BB69" s="52"/>
      <c r="BC69" s="52"/>
      <c r="BD69" s="48"/>
      <c r="BE69" s="48"/>
      <c r="BG69" s="52"/>
      <c r="BH69" s="52"/>
      <c r="BI69" s="52"/>
      <c r="BJ69" s="52"/>
      <c r="BK69" s="52"/>
      <c r="BL69" s="52"/>
      <c r="BM69" s="52"/>
      <c r="BN69" s="52"/>
      <c r="BO69" s="48"/>
      <c r="BP69" s="48"/>
    </row>
    <row r="70" spans="1:73" ht="14.25" customHeight="1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73" ht="14.25" hidden="1" customHeight="1" x14ac:dyDescent="0.4">
      <c r="A71" s="48"/>
      <c r="B71" s="48"/>
      <c r="C71" s="61">
        <f>YEAR(I51+1)</f>
        <v>2026</v>
      </c>
      <c r="D71" s="61">
        <f>MONTH(I51+1)</f>
        <v>5</v>
      </c>
      <c r="E71" s="61">
        <f>DAY(I51+1)</f>
        <v>25</v>
      </c>
      <c r="F71" s="61"/>
      <c r="G71" s="61"/>
      <c r="H71" s="61"/>
      <c r="I71" s="61"/>
      <c r="J71" s="48"/>
      <c r="K71" s="48"/>
      <c r="L71" s="48"/>
      <c r="M71" s="48"/>
      <c r="N71" s="61">
        <f>YEAR(T51+1)</f>
        <v>2026</v>
      </c>
      <c r="O71" s="61">
        <f>MONTH(T51+1)</f>
        <v>7</v>
      </c>
      <c r="P71" s="61">
        <f>DAY(T51+1)</f>
        <v>20</v>
      </c>
      <c r="Q71" s="61"/>
      <c r="R71" s="61"/>
      <c r="S71" s="61"/>
      <c r="T71" s="61"/>
      <c r="U71" s="48"/>
      <c r="V71" s="48"/>
      <c r="Y71" s="48"/>
      <c r="Z71" s="61">
        <f>YEAR(AF51+1)</f>
        <v>2026</v>
      </c>
      <c r="AA71" s="61">
        <f>MONTH(AF51+1)</f>
        <v>9</v>
      </c>
      <c r="AB71" s="61">
        <f>DAY(AF51+1)</f>
        <v>14</v>
      </c>
      <c r="AC71" s="61"/>
      <c r="AD71" s="61"/>
      <c r="AE71" s="61"/>
      <c r="AF71" s="61"/>
      <c r="AG71" s="48"/>
      <c r="AH71" s="48"/>
      <c r="AJ71" s="48"/>
      <c r="AK71" s="61">
        <f>YEAR(AQ51+1)</f>
        <v>2026</v>
      </c>
      <c r="AL71" s="61">
        <f>MONTH(AQ51+1)</f>
        <v>11</v>
      </c>
      <c r="AM71" s="61">
        <f>DAY(AQ51+1)</f>
        <v>9</v>
      </c>
      <c r="AN71" s="61"/>
      <c r="AO71" s="61"/>
      <c r="AP71" s="61"/>
      <c r="AQ71" s="61"/>
      <c r="AR71" s="48"/>
      <c r="AS71" s="48"/>
      <c r="AV71" s="48"/>
      <c r="AW71" s="61">
        <f>YEAR(BC51+1)</f>
        <v>2027</v>
      </c>
      <c r="AX71" s="61">
        <f>MONTH(BC51+1)</f>
        <v>1</v>
      </c>
      <c r="AY71" s="61">
        <f>DAY(BC51+1)</f>
        <v>4</v>
      </c>
      <c r="AZ71" s="61"/>
      <c r="BA71" s="61"/>
      <c r="BB71" s="61"/>
      <c r="BC71" s="61"/>
      <c r="BD71" s="48"/>
      <c r="BE71" s="48"/>
      <c r="BG71" s="48"/>
      <c r="BH71" s="61">
        <f>YEAR(BN51+1)</f>
        <v>2027</v>
      </c>
      <c r="BI71" s="61">
        <f>MONTH(BN51+1)</f>
        <v>3</v>
      </c>
      <c r="BJ71" s="61">
        <f>DAY(BN51+1)</f>
        <v>1</v>
      </c>
      <c r="BK71" s="61"/>
      <c r="BL71" s="61"/>
      <c r="BM71" s="61"/>
      <c r="BN71" s="61"/>
      <c r="BO71" s="48"/>
      <c r="BP71" s="48"/>
    </row>
    <row r="72" spans="1:73" ht="14.25" hidden="1" customHeight="1" x14ac:dyDescent="0.4">
      <c r="A72" s="48"/>
      <c r="B72" s="48"/>
      <c r="C72" s="62">
        <f>I51+1</f>
        <v>46167</v>
      </c>
      <c r="D72" s="62">
        <f>C72+1</f>
        <v>46168</v>
      </c>
      <c r="E72" s="62">
        <f t="shared" ref="E72:I72" si="91">D72+1</f>
        <v>46169</v>
      </c>
      <c r="F72" s="62">
        <f t="shared" si="91"/>
        <v>46170</v>
      </c>
      <c r="G72" s="62">
        <f t="shared" si="91"/>
        <v>46171</v>
      </c>
      <c r="H72" s="62">
        <f t="shared" si="91"/>
        <v>46172</v>
      </c>
      <c r="I72" s="62">
        <f t="shared" si="91"/>
        <v>46173</v>
      </c>
      <c r="J72" s="48"/>
      <c r="K72" s="48"/>
      <c r="L72" s="48"/>
      <c r="M72" s="48"/>
      <c r="N72" s="62">
        <f>T51+1</f>
        <v>46223</v>
      </c>
      <c r="O72" s="62">
        <f t="shared" ref="O72:T72" si="92">N72+1</f>
        <v>46224</v>
      </c>
      <c r="P72" s="62">
        <f t="shared" si="92"/>
        <v>46225</v>
      </c>
      <c r="Q72" s="62">
        <f t="shared" si="92"/>
        <v>46226</v>
      </c>
      <c r="R72" s="62">
        <f t="shared" si="92"/>
        <v>46227</v>
      </c>
      <c r="S72" s="62">
        <f t="shared" si="92"/>
        <v>46228</v>
      </c>
      <c r="T72" s="62">
        <f t="shared" si="92"/>
        <v>46229</v>
      </c>
      <c r="U72" s="48"/>
      <c r="V72" s="48"/>
      <c r="Y72" s="48"/>
      <c r="Z72" s="62">
        <f>AF51+1</f>
        <v>46279</v>
      </c>
      <c r="AA72" s="62">
        <f t="shared" ref="AA72:AF72" si="93">Z72+1</f>
        <v>46280</v>
      </c>
      <c r="AB72" s="62">
        <f t="shared" si="93"/>
        <v>46281</v>
      </c>
      <c r="AC72" s="62">
        <f t="shared" si="93"/>
        <v>46282</v>
      </c>
      <c r="AD72" s="62">
        <f t="shared" si="93"/>
        <v>46283</v>
      </c>
      <c r="AE72" s="62">
        <f t="shared" si="93"/>
        <v>46284</v>
      </c>
      <c r="AF72" s="62">
        <f t="shared" si="93"/>
        <v>46285</v>
      </c>
      <c r="AG72" s="48"/>
      <c r="AH72" s="48"/>
      <c r="AJ72" s="48"/>
      <c r="AK72" s="62">
        <f>AQ51+1</f>
        <v>46335</v>
      </c>
      <c r="AL72" s="62">
        <f t="shared" ref="AL72:AQ72" si="94">AK72+1</f>
        <v>46336</v>
      </c>
      <c r="AM72" s="62">
        <f t="shared" si="94"/>
        <v>46337</v>
      </c>
      <c r="AN72" s="62">
        <f t="shared" si="94"/>
        <v>46338</v>
      </c>
      <c r="AO72" s="62">
        <f t="shared" si="94"/>
        <v>46339</v>
      </c>
      <c r="AP72" s="62">
        <f t="shared" si="94"/>
        <v>46340</v>
      </c>
      <c r="AQ72" s="62">
        <f t="shared" si="94"/>
        <v>46341</v>
      </c>
      <c r="AR72" s="48"/>
      <c r="AS72" s="48"/>
      <c r="AV72" s="48"/>
      <c r="AW72" s="62">
        <f>BC51+1</f>
        <v>46391</v>
      </c>
      <c r="AX72" s="62">
        <f t="shared" ref="AX72:BC72" si="95">AW72+1</f>
        <v>46392</v>
      </c>
      <c r="AY72" s="62">
        <f t="shared" si="95"/>
        <v>46393</v>
      </c>
      <c r="AZ72" s="62">
        <f t="shared" si="95"/>
        <v>46394</v>
      </c>
      <c r="BA72" s="62">
        <f t="shared" si="95"/>
        <v>46395</v>
      </c>
      <c r="BB72" s="62">
        <f t="shared" si="95"/>
        <v>46396</v>
      </c>
      <c r="BC72" s="62">
        <f t="shared" si="95"/>
        <v>46397</v>
      </c>
      <c r="BD72" s="48"/>
      <c r="BE72" s="48"/>
      <c r="BG72" s="48"/>
      <c r="BH72" s="62">
        <f>BN51+1</f>
        <v>46447</v>
      </c>
      <c r="BI72" s="62">
        <f t="shared" ref="BI72:BN72" si="96">BH72+1</f>
        <v>46448</v>
      </c>
      <c r="BJ72" s="62">
        <f t="shared" si="96"/>
        <v>46449</v>
      </c>
      <c r="BK72" s="62">
        <f t="shared" si="96"/>
        <v>46450</v>
      </c>
      <c r="BL72" s="62">
        <f t="shared" si="96"/>
        <v>46451</v>
      </c>
      <c r="BM72" s="62">
        <f t="shared" si="96"/>
        <v>46452</v>
      </c>
      <c r="BN72" s="62">
        <f t="shared" si="96"/>
        <v>46453</v>
      </c>
      <c r="BO72" s="48"/>
      <c r="BP72" s="48"/>
    </row>
    <row r="73" spans="1:73" ht="14.25" customHeight="1" x14ac:dyDescent="0.4">
      <c r="A73" s="48"/>
      <c r="B73" s="63" t="s">
        <v>13</v>
      </c>
      <c r="C73" s="64">
        <f>DATE($C71,$D71,1)</f>
        <v>46143</v>
      </c>
      <c r="D73" s="65"/>
      <c r="E73" s="65"/>
      <c r="F73" s="65"/>
      <c r="G73" s="65"/>
      <c r="H73" s="65"/>
      <c r="I73" s="65"/>
      <c r="J73" s="65"/>
      <c r="K73" s="66"/>
      <c r="L73" s="48"/>
      <c r="M73" s="63" t="s">
        <v>13</v>
      </c>
      <c r="N73" s="64">
        <f>DATE($N71,$O71,1)</f>
        <v>46204</v>
      </c>
      <c r="O73" s="65"/>
      <c r="P73" s="65"/>
      <c r="Q73" s="65"/>
      <c r="R73" s="65"/>
      <c r="S73" s="65"/>
      <c r="T73" s="65"/>
      <c r="U73" s="65"/>
      <c r="V73" s="66"/>
      <c r="Y73" s="63" t="s">
        <v>13</v>
      </c>
      <c r="Z73" s="64">
        <f>DATE($Z71,$AA71,1)</f>
        <v>46266</v>
      </c>
      <c r="AA73" s="65"/>
      <c r="AB73" s="65"/>
      <c r="AC73" s="65"/>
      <c r="AD73" s="65"/>
      <c r="AE73" s="65"/>
      <c r="AF73" s="65"/>
      <c r="AG73" s="65"/>
      <c r="AH73" s="66"/>
      <c r="AJ73" s="63" t="s">
        <v>13</v>
      </c>
      <c r="AK73" s="64">
        <f>DATE($AK71,$AL71,1)</f>
        <v>46327</v>
      </c>
      <c r="AL73" s="65"/>
      <c r="AM73" s="65"/>
      <c r="AN73" s="65"/>
      <c r="AO73" s="65"/>
      <c r="AP73" s="65"/>
      <c r="AQ73" s="65"/>
      <c r="AR73" s="65"/>
      <c r="AS73" s="66"/>
      <c r="AV73" s="63" t="s">
        <v>13</v>
      </c>
      <c r="AW73" s="64">
        <f>DATE($AW71,$AX71,1)</f>
        <v>46388</v>
      </c>
      <c r="AX73" s="65"/>
      <c r="AY73" s="65"/>
      <c r="AZ73" s="65"/>
      <c r="BA73" s="65"/>
      <c r="BB73" s="65"/>
      <c r="BC73" s="65"/>
      <c r="BD73" s="65"/>
      <c r="BE73" s="66"/>
      <c r="BG73" s="63" t="s">
        <v>13</v>
      </c>
      <c r="BH73" s="64">
        <f>DATE($BH71,$BI71,1)</f>
        <v>46447</v>
      </c>
      <c r="BI73" s="65"/>
      <c r="BJ73" s="65"/>
      <c r="BK73" s="65"/>
      <c r="BL73" s="65"/>
      <c r="BM73" s="65"/>
      <c r="BN73" s="65"/>
      <c r="BO73" s="65"/>
      <c r="BP73" s="66"/>
    </row>
    <row r="74" spans="1:73" ht="14.25" customHeight="1" x14ac:dyDescent="0.4">
      <c r="A74" s="48"/>
      <c r="B74" s="67" t="s">
        <v>39</v>
      </c>
      <c r="C74" s="68">
        <f>IF(I51&lt;$G$5,I53+1,"")</f>
        <v>46167</v>
      </c>
      <c r="D74" s="69">
        <f t="shared" ref="D74:I74" si="97">IF(C72&lt;$G$5,C74+1,"")</f>
        <v>46168</v>
      </c>
      <c r="E74" s="69">
        <f t="shared" si="97"/>
        <v>46169</v>
      </c>
      <c r="F74" s="69">
        <f t="shared" si="97"/>
        <v>46170</v>
      </c>
      <c r="G74" s="69">
        <f t="shared" si="97"/>
        <v>46171</v>
      </c>
      <c r="H74" s="69">
        <f t="shared" si="97"/>
        <v>46172</v>
      </c>
      <c r="I74" s="69">
        <f t="shared" si="97"/>
        <v>46173</v>
      </c>
      <c r="J74" s="70" t="s">
        <v>15</v>
      </c>
      <c r="K74" s="71">
        <f>COUNTIFS(C75:I75,"土",C76:I76,"")+COUNTIFS(C75:I75,"日",C76:I76,"")</f>
        <v>2</v>
      </c>
      <c r="L74" s="48"/>
      <c r="M74" s="67" t="s">
        <v>39</v>
      </c>
      <c r="N74" s="68">
        <f>IF(T51&lt;$G$5,T53+1,"")</f>
        <v>46223</v>
      </c>
      <c r="O74" s="69">
        <f t="shared" ref="O74:T74" si="98">IF(N72&lt;$G$5,N74+1,"")</f>
        <v>46224</v>
      </c>
      <c r="P74" s="69">
        <f t="shared" si="98"/>
        <v>46225</v>
      </c>
      <c r="Q74" s="69">
        <f t="shared" si="98"/>
        <v>46226</v>
      </c>
      <c r="R74" s="69">
        <f t="shared" si="98"/>
        <v>46227</v>
      </c>
      <c r="S74" s="69">
        <f t="shared" si="98"/>
        <v>46228</v>
      </c>
      <c r="T74" s="69">
        <f t="shared" si="98"/>
        <v>46229</v>
      </c>
      <c r="U74" s="70" t="s">
        <v>15</v>
      </c>
      <c r="V74" s="71">
        <f>COUNTIFS(N75:T75,"土",N76:T76,"")+COUNTIFS(N75:T75,"日",N76:T76,"")</f>
        <v>2</v>
      </c>
      <c r="Y74" s="67" t="s">
        <v>39</v>
      </c>
      <c r="Z74" s="68">
        <f>IF(AF51&lt;$G$5,AF53+1,"")</f>
        <v>46279</v>
      </c>
      <c r="AA74" s="69">
        <f t="shared" ref="AA74:AF74" si="99">IF(Z72&lt;$G$5,Z74+1,"")</f>
        <v>46280</v>
      </c>
      <c r="AB74" s="69">
        <f t="shared" si="99"/>
        <v>46281</v>
      </c>
      <c r="AC74" s="69">
        <f t="shared" si="99"/>
        <v>46282</v>
      </c>
      <c r="AD74" s="69">
        <f t="shared" si="99"/>
        <v>46283</v>
      </c>
      <c r="AE74" s="69">
        <f t="shared" si="99"/>
        <v>46284</v>
      </c>
      <c r="AF74" s="69">
        <f t="shared" si="99"/>
        <v>46285</v>
      </c>
      <c r="AG74" s="70" t="s">
        <v>15</v>
      </c>
      <c r="AH74" s="71">
        <f>COUNTIFS(Z75:AF75,"土",Z76:AF76,"")+COUNTIFS(Z75:AF75,"日",Z76:AF76,"")</f>
        <v>2</v>
      </c>
      <c r="AJ74" s="67" t="s">
        <v>39</v>
      </c>
      <c r="AK74" s="68">
        <f>IF(AQ51&lt;$G$5,AQ53+1,"")</f>
        <v>46335</v>
      </c>
      <c r="AL74" s="69">
        <f t="shared" ref="AL74:AQ74" si="100">IF(AK72&lt;$G$5,AK74+1,"")</f>
        <v>46336</v>
      </c>
      <c r="AM74" s="69">
        <f t="shared" si="100"/>
        <v>46337</v>
      </c>
      <c r="AN74" s="69">
        <f t="shared" si="100"/>
        <v>46338</v>
      </c>
      <c r="AO74" s="69">
        <f t="shared" si="100"/>
        <v>46339</v>
      </c>
      <c r="AP74" s="69">
        <f t="shared" si="100"/>
        <v>46340</v>
      </c>
      <c r="AQ74" s="69">
        <f t="shared" si="100"/>
        <v>46341</v>
      </c>
      <c r="AR74" s="70" t="s">
        <v>15</v>
      </c>
      <c r="AS74" s="71">
        <f>COUNTIFS(AK75:AQ75,"土",AK76:AQ76,"")+COUNTIFS(AK75:AQ75,"日",AK76:AQ76,"")</f>
        <v>2</v>
      </c>
      <c r="AV74" s="67" t="s">
        <v>39</v>
      </c>
      <c r="AW74" s="68" t="str">
        <f>IF(BC51&lt;$G$5,BC53+1,"")</f>
        <v/>
      </c>
      <c r="AX74" s="69" t="str">
        <f t="shared" ref="AX74:BC74" si="101">IF(AW72&lt;$G$5,AW74+1,"")</f>
        <v/>
      </c>
      <c r="AY74" s="69" t="str">
        <f t="shared" si="101"/>
        <v/>
      </c>
      <c r="AZ74" s="69" t="str">
        <f t="shared" si="101"/>
        <v/>
      </c>
      <c r="BA74" s="69" t="str">
        <f t="shared" si="101"/>
        <v/>
      </c>
      <c r="BB74" s="69" t="str">
        <f t="shared" si="101"/>
        <v/>
      </c>
      <c r="BC74" s="69" t="str">
        <f t="shared" si="101"/>
        <v/>
      </c>
      <c r="BD74" s="70" t="s">
        <v>15</v>
      </c>
      <c r="BE74" s="71">
        <f>COUNTIFS(AW75:BC75,"土",AW76:BC76,"")+COUNTIFS(AW75:BC75,"日",AW76:BC76,"")</f>
        <v>0</v>
      </c>
      <c r="BG74" s="67" t="s">
        <v>39</v>
      </c>
      <c r="BH74" s="68" t="str">
        <f>IF(BN51&lt;$G$5,BN53+1,"")</f>
        <v/>
      </c>
      <c r="BI74" s="69" t="str">
        <f t="shared" ref="BI74:BN74" si="102">IF(BH72&lt;$G$5,BH74+1,"")</f>
        <v/>
      </c>
      <c r="BJ74" s="69" t="str">
        <f t="shared" si="102"/>
        <v/>
      </c>
      <c r="BK74" s="69" t="str">
        <f t="shared" si="102"/>
        <v/>
      </c>
      <c r="BL74" s="69" t="str">
        <f t="shared" si="102"/>
        <v/>
      </c>
      <c r="BM74" s="69" t="str">
        <f t="shared" si="102"/>
        <v/>
      </c>
      <c r="BN74" s="69" t="str">
        <f t="shared" si="102"/>
        <v/>
      </c>
      <c r="BO74" s="70" t="s">
        <v>15</v>
      </c>
      <c r="BP74" s="71">
        <f>COUNTIFS(BH75:BN75,"土",BH76:BN76,"")+COUNTIFS(BH75:BN75,"日",BH76:BN76,"")</f>
        <v>0</v>
      </c>
    </row>
    <row r="75" spans="1:73" ht="14.25" customHeight="1" x14ac:dyDescent="0.4">
      <c r="A75" s="48"/>
      <c r="B75" s="67" t="s">
        <v>16</v>
      </c>
      <c r="C75" s="72" t="str">
        <f>IF(C74="","","月")</f>
        <v>月</v>
      </c>
      <c r="D75" s="72" t="str">
        <f>IF(D74="","","火")</f>
        <v>火</v>
      </c>
      <c r="E75" s="72" t="str">
        <f>IF(E74="","","水")</f>
        <v>水</v>
      </c>
      <c r="F75" s="72" t="str">
        <f>IF(F74="","","木")</f>
        <v>木</v>
      </c>
      <c r="G75" s="72" t="str">
        <f>IF(G74="","","金")</f>
        <v>金</v>
      </c>
      <c r="H75" s="72" t="str">
        <f>IF(H74="","","土")</f>
        <v>土</v>
      </c>
      <c r="I75" s="72" t="str">
        <f>IF(I74="","","日")</f>
        <v>日</v>
      </c>
      <c r="J75" s="73" t="s">
        <v>40</v>
      </c>
      <c r="K75" s="74">
        <f>COUNTIF(C76:I76,"夏休")+COUNTIF(C76:I76,"冬休")+COUNTIF(C76:I76,"中止")+COUNTIF(C76:I76,"制作中")</f>
        <v>0</v>
      </c>
      <c r="L75" s="48"/>
      <c r="M75" s="67" t="s">
        <v>16</v>
      </c>
      <c r="N75" s="72" t="str">
        <f>IF(N74="","","月")</f>
        <v>月</v>
      </c>
      <c r="O75" s="72" t="str">
        <f>IF(O74="","","火")</f>
        <v>火</v>
      </c>
      <c r="P75" s="72" t="str">
        <f>IF(P74="","","水")</f>
        <v>水</v>
      </c>
      <c r="Q75" s="72" t="str">
        <f>IF(Q74="","","木")</f>
        <v>木</v>
      </c>
      <c r="R75" s="72" t="str">
        <f>IF(R74="","","金")</f>
        <v>金</v>
      </c>
      <c r="S75" s="72" t="str">
        <f>IF(S74="","","土")</f>
        <v>土</v>
      </c>
      <c r="T75" s="72" t="str">
        <f>IF(T74="","","日")</f>
        <v>日</v>
      </c>
      <c r="U75" s="73" t="s">
        <v>40</v>
      </c>
      <c r="V75" s="74">
        <f>COUNTIF(N76:T76,"夏休")+COUNTIF(N76:T76,"冬休")+COUNTIF(N76:T76,"中止")+COUNTIF(N76:T76,"制作中")</f>
        <v>0</v>
      </c>
      <c r="Y75" s="67" t="s">
        <v>16</v>
      </c>
      <c r="Z75" s="72" t="str">
        <f>IF(Z74="","","月")</f>
        <v>月</v>
      </c>
      <c r="AA75" s="72" t="str">
        <f>IF(AA74="","","火")</f>
        <v>火</v>
      </c>
      <c r="AB75" s="72" t="str">
        <f>IF(AB74="","","水")</f>
        <v>水</v>
      </c>
      <c r="AC75" s="72" t="str">
        <f>IF(AC74="","","木")</f>
        <v>木</v>
      </c>
      <c r="AD75" s="72" t="str">
        <f>IF(AD74="","","金")</f>
        <v>金</v>
      </c>
      <c r="AE75" s="72" t="str">
        <f>IF(AE74="","","土")</f>
        <v>土</v>
      </c>
      <c r="AF75" s="72" t="str">
        <f>IF(AF74="","","日")</f>
        <v>日</v>
      </c>
      <c r="AG75" s="73" t="s">
        <v>40</v>
      </c>
      <c r="AH75" s="74">
        <f>COUNTIF(Z76:AF76,"夏休")+COUNTIF(Z76:AF76,"冬休")+COUNTIF(Z76:AF76,"中止")+COUNTIF(Z76:AF76,"制作中")</f>
        <v>0</v>
      </c>
      <c r="AJ75" s="67" t="s">
        <v>16</v>
      </c>
      <c r="AK75" s="72" t="str">
        <f>IF(AK74="","","月")</f>
        <v>月</v>
      </c>
      <c r="AL75" s="72" t="str">
        <f>IF(AL74="","","火")</f>
        <v>火</v>
      </c>
      <c r="AM75" s="72" t="str">
        <f>IF(AM74="","","水")</f>
        <v>水</v>
      </c>
      <c r="AN75" s="72" t="str">
        <f>IF(AN74="","","木")</f>
        <v>木</v>
      </c>
      <c r="AO75" s="72" t="str">
        <f>IF(AO74="","","金")</f>
        <v>金</v>
      </c>
      <c r="AP75" s="72" t="str">
        <f>IF(AP74="","","土")</f>
        <v>土</v>
      </c>
      <c r="AQ75" s="72" t="str">
        <f>IF(AQ74="","","日")</f>
        <v>日</v>
      </c>
      <c r="AR75" s="73" t="s">
        <v>40</v>
      </c>
      <c r="AS75" s="74">
        <f>COUNTIF(AK76:AQ76,"夏休")+COUNTIF(AK76:AQ76,"冬休")+COUNTIF(AK76:AQ76,"中止")+COUNTIF(AK76:AQ76,"制作中")</f>
        <v>0</v>
      </c>
      <c r="AV75" s="67" t="s">
        <v>16</v>
      </c>
      <c r="AW75" s="72" t="str">
        <f>IF(AW74="","","月")</f>
        <v/>
      </c>
      <c r="AX75" s="72" t="str">
        <f>IF(AX74="","","火")</f>
        <v/>
      </c>
      <c r="AY75" s="72" t="str">
        <f>IF(AY74="","","水")</f>
        <v/>
      </c>
      <c r="AZ75" s="72" t="str">
        <f>IF(AZ74="","","木")</f>
        <v/>
      </c>
      <c r="BA75" s="72" t="str">
        <f>IF(BA74="","","金")</f>
        <v/>
      </c>
      <c r="BB75" s="72" t="str">
        <f>IF(BB74="","","土")</f>
        <v/>
      </c>
      <c r="BC75" s="72" t="str">
        <f>IF(BC74="","","日")</f>
        <v/>
      </c>
      <c r="BD75" s="73" t="s">
        <v>40</v>
      </c>
      <c r="BE75" s="74">
        <f>COUNTIF(AW76:BC76,"夏休")+COUNTIF(AW76:BC76,"冬休")+COUNTIF(AW76:BC76,"中止")+COUNTIF(AW76:BC76,"制作中")</f>
        <v>0</v>
      </c>
      <c r="BG75" s="67" t="s">
        <v>16</v>
      </c>
      <c r="BH75" s="72" t="str">
        <f>IF(BH74="","","月")</f>
        <v/>
      </c>
      <c r="BI75" s="72" t="str">
        <f>IF(BI74="","","火")</f>
        <v/>
      </c>
      <c r="BJ75" s="72" t="str">
        <f>IF(BJ74="","","水")</f>
        <v/>
      </c>
      <c r="BK75" s="72" t="str">
        <f>IF(BK74="","","木")</f>
        <v/>
      </c>
      <c r="BL75" s="72" t="str">
        <f>IF(BL74="","","金")</f>
        <v/>
      </c>
      <c r="BM75" s="72" t="str">
        <f>IF(BM74="","","土")</f>
        <v/>
      </c>
      <c r="BN75" s="72" t="str">
        <f>IF(BN74="","","日")</f>
        <v/>
      </c>
      <c r="BO75" s="73" t="s">
        <v>40</v>
      </c>
      <c r="BP75" s="74">
        <f>COUNTIF(BH76:BN76,"夏休")+COUNTIF(BH76:BN76,"冬休")+COUNTIF(BH76:BN76,"中止")+COUNTIF(BH76:BN76,"制作中")</f>
        <v>0</v>
      </c>
    </row>
    <row r="76" spans="1:73" ht="14.25" customHeight="1" x14ac:dyDescent="0.4">
      <c r="A76" s="48"/>
      <c r="B76" s="163" t="s">
        <v>40</v>
      </c>
      <c r="C76" s="164"/>
      <c r="D76" s="166"/>
      <c r="E76" s="166"/>
      <c r="F76" s="166"/>
      <c r="G76" s="166"/>
      <c r="H76" s="166"/>
      <c r="I76" s="171"/>
      <c r="J76" s="73" t="s">
        <v>0</v>
      </c>
      <c r="K76" s="74">
        <f>COUNT(C74:I74)-K75</f>
        <v>7</v>
      </c>
      <c r="L76" s="48"/>
      <c r="M76" s="163" t="s">
        <v>40</v>
      </c>
      <c r="N76" s="164"/>
      <c r="O76" s="166"/>
      <c r="P76" s="166"/>
      <c r="Q76" s="166"/>
      <c r="R76" s="166"/>
      <c r="S76" s="166"/>
      <c r="T76" s="171"/>
      <c r="U76" s="73" t="s">
        <v>0</v>
      </c>
      <c r="V76" s="74">
        <f>COUNT(N74:T74)-V75</f>
        <v>7</v>
      </c>
      <c r="Y76" s="163" t="s">
        <v>40</v>
      </c>
      <c r="Z76" s="164"/>
      <c r="AA76" s="166"/>
      <c r="AB76" s="166"/>
      <c r="AC76" s="166"/>
      <c r="AD76" s="166"/>
      <c r="AE76" s="166"/>
      <c r="AF76" s="171"/>
      <c r="AG76" s="73" t="s">
        <v>0</v>
      </c>
      <c r="AH76" s="74">
        <f>COUNT(Z74:AF74)-AH75</f>
        <v>7</v>
      </c>
      <c r="AJ76" s="163" t="s">
        <v>40</v>
      </c>
      <c r="AK76" s="164"/>
      <c r="AL76" s="166"/>
      <c r="AM76" s="166"/>
      <c r="AN76" s="166"/>
      <c r="AO76" s="166"/>
      <c r="AP76" s="166"/>
      <c r="AQ76" s="171"/>
      <c r="AR76" s="73" t="s">
        <v>0</v>
      </c>
      <c r="AS76" s="74">
        <f>COUNT(AK74:AQ74)-AS75</f>
        <v>7</v>
      </c>
      <c r="AV76" s="163" t="s">
        <v>40</v>
      </c>
      <c r="AW76" s="164"/>
      <c r="AX76" s="166"/>
      <c r="AY76" s="166"/>
      <c r="AZ76" s="166"/>
      <c r="BA76" s="166"/>
      <c r="BB76" s="166"/>
      <c r="BC76" s="171"/>
      <c r="BD76" s="73" t="s">
        <v>0</v>
      </c>
      <c r="BE76" s="74">
        <f>COUNT(AW74:BC74)-BE75</f>
        <v>0</v>
      </c>
      <c r="BG76" s="163" t="s">
        <v>40</v>
      </c>
      <c r="BH76" s="164"/>
      <c r="BI76" s="166"/>
      <c r="BJ76" s="166"/>
      <c r="BK76" s="166"/>
      <c r="BL76" s="166"/>
      <c r="BM76" s="166"/>
      <c r="BN76" s="171"/>
      <c r="BO76" s="73" t="s">
        <v>0</v>
      </c>
      <c r="BP76" s="74">
        <f>COUNT(BH74:BN74)-BP75</f>
        <v>0</v>
      </c>
    </row>
    <row r="77" spans="1:73" ht="14.25" customHeight="1" x14ac:dyDescent="0.4">
      <c r="A77" s="48"/>
      <c r="B77" s="163"/>
      <c r="C77" s="165"/>
      <c r="D77" s="167"/>
      <c r="E77" s="167"/>
      <c r="F77" s="167"/>
      <c r="G77" s="167"/>
      <c r="H77" s="167"/>
      <c r="I77" s="172"/>
      <c r="J77" s="73" t="s">
        <v>19</v>
      </c>
      <c r="K77" s="74">
        <f>COUNTIF(C78:I79,"休")</f>
        <v>0</v>
      </c>
      <c r="L77" s="48"/>
      <c r="M77" s="163"/>
      <c r="N77" s="165"/>
      <c r="O77" s="167"/>
      <c r="P77" s="167"/>
      <c r="Q77" s="167"/>
      <c r="R77" s="167"/>
      <c r="S77" s="167"/>
      <c r="T77" s="172"/>
      <c r="U77" s="73" t="s">
        <v>19</v>
      </c>
      <c r="V77" s="74">
        <f>COUNTIF(N78:T79,"休")</f>
        <v>0</v>
      </c>
      <c r="Y77" s="163"/>
      <c r="Z77" s="165"/>
      <c r="AA77" s="167"/>
      <c r="AB77" s="167"/>
      <c r="AC77" s="167"/>
      <c r="AD77" s="167"/>
      <c r="AE77" s="167"/>
      <c r="AF77" s="172"/>
      <c r="AG77" s="73" t="s">
        <v>19</v>
      </c>
      <c r="AH77" s="74">
        <f>COUNTIF(Z78:AF79,"休")</f>
        <v>0</v>
      </c>
      <c r="AJ77" s="163"/>
      <c r="AK77" s="165"/>
      <c r="AL77" s="167"/>
      <c r="AM77" s="167"/>
      <c r="AN77" s="167"/>
      <c r="AO77" s="167"/>
      <c r="AP77" s="167"/>
      <c r="AQ77" s="172"/>
      <c r="AR77" s="73" t="s">
        <v>19</v>
      </c>
      <c r="AS77" s="74">
        <f>COUNTIF(AK78:AQ79,"休")</f>
        <v>0</v>
      </c>
      <c r="AV77" s="163"/>
      <c r="AW77" s="165"/>
      <c r="AX77" s="167"/>
      <c r="AY77" s="167"/>
      <c r="AZ77" s="167"/>
      <c r="BA77" s="167"/>
      <c r="BB77" s="167"/>
      <c r="BC77" s="172"/>
      <c r="BD77" s="73" t="s">
        <v>19</v>
      </c>
      <c r="BE77" s="74">
        <f>COUNTIF(AW78:BC79,"休")</f>
        <v>0</v>
      </c>
      <c r="BG77" s="163"/>
      <c r="BH77" s="165"/>
      <c r="BI77" s="167"/>
      <c r="BJ77" s="167"/>
      <c r="BK77" s="167"/>
      <c r="BL77" s="167"/>
      <c r="BM77" s="167"/>
      <c r="BN77" s="172"/>
      <c r="BO77" s="73" t="s">
        <v>19</v>
      </c>
      <c r="BP77" s="74">
        <f>COUNTIF(BH78:BN79,"休")</f>
        <v>0</v>
      </c>
    </row>
    <row r="78" spans="1:73" ht="14.25" customHeight="1" x14ac:dyDescent="0.4">
      <c r="A78" s="48"/>
      <c r="B78" s="163" t="s">
        <v>5</v>
      </c>
      <c r="C78" s="173"/>
      <c r="D78" s="174"/>
      <c r="E78" s="174"/>
      <c r="F78" s="174"/>
      <c r="G78" s="174"/>
      <c r="H78" s="174"/>
      <c r="I78" s="175"/>
      <c r="J78" s="73" t="s">
        <v>20</v>
      </c>
      <c r="K78" s="77">
        <f>K77/K76</f>
        <v>0</v>
      </c>
      <c r="L78" s="48"/>
      <c r="M78" s="163" t="s">
        <v>5</v>
      </c>
      <c r="N78" s="173"/>
      <c r="O78" s="174"/>
      <c r="P78" s="174"/>
      <c r="Q78" s="174"/>
      <c r="R78" s="174"/>
      <c r="S78" s="174"/>
      <c r="T78" s="175"/>
      <c r="U78" s="73" t="s">
        <v>20</v>
      </c>
      <c r="V78" s="77">
        <f>V77/V76</f>
        <v>0</v>
      </c>
      <c r="Y78" s="163" t="s">
        <v>5</v>
      </c>
      <c r="Z78" s="173"/>
      <c r="AA78" s="174"/>
      <c r="AB78" s="174"/>
      <c r="AC78" s="174"/>
      <c r="AD78" s="174"/>
      <c r="AE78" s="174"/>
      <c r="AF78" s="175"/>
      <c r="AG78" s="73" t="s">
        <v>20</v>
      </c>
      <c r="AH78" s="77">
        <f>AH77/AH76</f>
        <v>0</v>
      </c>
      <c r="AJ78" s="163" t="s">
        <v>5</v>
      </c>
      <c r="AK78" s="173"/>
      <c r="AL78" s="174"/>
      <c r="AM78" s="174"/>
      <c r="AN78" s="174"/>
      <c r="AO78" s="174"/>
      <c r="AP78" s="174"/>
      <c r="AQ78" s="175"/>
      <c r="AR78" s="73" t="s">
        <v>20</v>
      </c>
      <c r="AS78" s="77">
        <f>AS77/AS76</f>
        <v>0</v>
      </c>
      <c r="AV78" s="163" t="s">
        <v>5</v>
      </c>
      <c r="AW78" s="173"/>
      <c r="AX78" s="174"/>
      <c r="AY78" s="174"/>
      <c r="AZ78" s="174"/>
      <c r="BA78" s="174"/>
      <c r="BB78" s="174"/>
      <c r="BC78" s="175"/>
      <c r="BD78" s="73" t="s">
        <v>20</v>
      </c>
      <c r="BE78" s="77" t="e">
        <f>BE77/BE76</f>
        <v>#DIV/0!</v>
      </c>
      <c r="BG78" s="163" t="s">
        <v>5</v>
      </c>
      <c r="BH78" s="173"/>
      <c r="BI78" s="174"/>
      <c r="BJ78" s="174"/>
      <c r="BK78" s="174"/>
      <c r="BL78" s="174"/>
      <c r="BM78" s="174"/>
      <c r="BN78" s="175"/>
      <c r="BO78" s="73" t="s">
        <v>20</v>
      </c>
      <c r="BP78" s="77" t="e">
        <f>BP77/BP76</f>
        <v>#DIV/0!</v>
      </c>
    </row>
    <row r="79" spans="1:73" ht="14.25" customHeight="1" x14ac:dyDescent="0.4">
      <c r="A79" s="48"/>
      <c r="B79" s="163"/>
      <c r="C79" s="173"/>
      <c r="D79" s="174"/>
      <c r="E79" s="174"/>
      <c r="F79" s="174"/>
      <c r="G79" s="174"/>
      <c r="H79" s="174"/>
      <c r="I79" s="175"/>
      <c r="J79" s="73" t="s">
        <v>1</v>
      </c>
      <c r="K79" s="74">
        <f>COUNTA(C80:I80)</f>
        <v>0</v>
      </c>
      <c r="L79" s="48"/>
      <c r="M79" s="163"/>
      <c r="N79" s="173"/>
      <c r="O79" s="174"/>
      <c r="P79" s="174"/>
      <c r="Q79" s="174"/>
      <c r="R79" s="174"/>
      <c r="S79" s="174"/>
      <c r="T79" s="175"/>
      <c r="U79" s="73" t="s">
        <v>1</v>
      </c>
      <c r="V79" s="74">
        <f>COUNTA(N80:T80)</f>
        <v>0</v>
      </c>
      <c r="Y79" s="163"/>
      <c r="Z79" s="173"/>
      <c r="AA79" s="174"/>
      <c r="AB79" s="174"/>
      <c r="AC79" s="174"/>
      <c r="AD79" s="174"/>
      <c r="AE79" s="174"/>
      <c r="AF79" s="175"/>
      <c r="AG79" s="73" t="s">
        <v>1</v>
      </c>
      <c r="AH79" s="74">
        <f>COUNTA(Z80:AF80)</f>
        <v>0</v>
      </c>
      <c r="AJ79" s="163"/>
      <c r="AK79" s="173"/>
      <c r="AL79" s="174"/>
      <c r="AM79" s="174"/>
      <c r="AN79" s="174"/>
      <c r="AO79" s="174"/>
      <c r="AP79" s="174"/>
      <c r="AQ79" s="175"/>
      <c r="AR79" s="73" t="s">
        <v>1</v>
      </c>
      <c r="AS79" s="74">
        <f>COUNTA(AK80:AQ80)</f>
        <v>0</v>
      </c>
      <c r="AV79" s="163"/>
      <c r="AW79" s="173"/>
      <c r="AX79" s="174"/>
      <c r="AY79" s="174"/>
      <c r="AZ79" s="174"/>
      <c r="BA79" s="174"/>
      <c r="BB79" s="174"/>
      <c r="BC79" s="175"/>
      <c r="BD79" s="73" t="s">
        <v>1</v>
      </c>
      <c r="BE79" s="74">
        <f>COUNTA(AW80:BC80)</f>
        <v>0</v>
      </c>
      <c r="BG79" s="163"/>
      <c r="BH79" s="173"/>
      <c r="BI79" s="174"/>
      <c r="BJ79" s="174"/>
      <c r="BK79" s="174"/>
      <c r="BL79" s="174"/>
      <c r="BM79" s="174"/>
      <c r="BN79" s="175"/>
      <c r="BO79" s="73" t="s">
        <v>1</v>
      </c>
      <c r="BP79" s="74">
        <f>COUNTA(BH80:BN80)</f>
        <v>0</v>
      </c>
    </row>
    <row r="80" spans="1:73" ht="14.25" customHeight="1" x14ac:dyDescent="0.4">
      <c r="A80" s="48"/>
      <c r="B80" s="163" t="s">
        <v>8</v>
      </c>
      <c r="C80" s="173"/>
      <c r="D80" s="174"/>
      <c r="E80" s="174"/>
      <c r="F80" s="174"/>
      <c r="G80" s="174"/>
      <c r="H80" s="174"/>
      <c r="I80" s="175"/>
      <c r="J80" s="73" t="s">
        <v>21</v>
      </c>
      <c r="K80" s="77">
        <f>K79/K76</f>
        <v>0</v>
      </c>
      <c r="L80" s="48"/>
      <c r="M80" s="163" t="s">
        <v>8</v>
      </c>
      <c r="N80" s="173"/>
      <c r="O80" s="174"/>
      <c r="P80" s="174"/>
      <c r="Q80" s="174"/>
      <c r="R80" s="174"/>
      <c r="S80" s="174"/>
      <c r="T80" s="175"/>
      <c r="U80" s="73" t="s">
        <v>21</v>
      </c>
      <c r="V80" s="77">
        <f>V79/V76</f>
        <v>0</v>
      </c>
      <c r="Y80" s="163" t="s">
        <v>8</v>
      </c>
      <c r="Z80" s="173"/>
      <c r="AA80" s="174"/>
      <c r="AB80" s="174"/>
      <c r="AC80" s="174"/>
      <c r="AD80" s="174"/>
      <c r="AE80" s="174"/>
      <c r="AF80" s="175"/>
      <c r="AG80" s="73" t="s">
        <v>21</v>
      </c>
      <c r="AH80" s="77">
        <f>AH79/AH76</f>
        <v>0</v>
      </c>
      <c r="AJ80" s="163" t="s">
        <v>8</v>
      </c>
      <c r="AK80" s="173"/>
      <c r="AL80" s="174"/>
      <c r="AM80" s="174"/>
      <c r="AN80" s="174"/>
      <c r="AO80" s="174"/>
      <c r="AP80" s="174"/>
      <c r="AQ80" s="175"/>
      <c r="AR80" s="73" t="s">
        <v>21</v>
      </c>
      <c r="AS80" s="77">
        <f>AS79/AS76</f>
        <v>0</v>
      </c>
      <c r="AV80" s="163" t="s">
        <v>8</v>
      </c>
      <c r="AW80" s="173"/>
      <c r="AX80" s="174"/>
      <c r="AY80" s="174"/>
      <c r="AZ80" s="174"/>
      <c r="BA80" s="174"/>
      <c r="BB80" s="174"/>
      <c r="BC80" s="175"/>
      <c r="BD80" s="73" t="s">
        <v>21</v>
      </c>
      <c r="BE80" s="77" t="e">
        <f>BE79/BE76</f>
        <v>#DIV/0!</v>
      </c>
      <c r="BG80" s="163" t="s">
        <v>8</v>
      </c>
      <c r="BH80" s="173"/>
      <c r="BI80" s="174"/>
      <c r="BJ80" s="174"/>
      <c r="BK80" s="174"/>
      <c r="BL80" s="174"/>
      <c r="BM80" s="174"/>
      <c r="BN80" s="175"/>
      <c r="BO80" s="73" t="s">
        <v>21</v>
      </c>
      <c r="BP80" s="77" t="e">
        <f>BP79/BP76</f>
        <v>#DIV/0!</v>
      </c>
    </row>
    <row r="81" spans="1:74" ht="14.25" customHeight="1" x14ac:dyDescent="0.4">
      <c r="A81" s="48"/>
      <c r="B81" s="178"/>
      <c r="C81" s="176"/>
      <c r="D81" s="177"/>
      <c r="E81" s="177"/>
      <c r="F81" s="177"/>
      <c r="G81" s="177"/>
      <c r="H81" s="177"/>
      <c r="I81" s="179"/>
      <c r="J81" s="79" t="s">
        <v>41</v>
      </c>
      <c r="K81" s="78" t="str">
        <f>IF(1&gt;K74,"対象外",IF(K79&gt;=K74,"OK","NG"))</f>
        <v>NG</v>
      </c>
      <c r="L81" s="48"/>
      <c r="M81" s="178"/>
      <c r="N81" s="176"/>
      <c r="O81" s="177"/>
      <c r="P81" s="177"/>
      <c r="Q81" s="177"/>
      <c r="R81" s="177"/>
      <c r="S81" s="177"/>
      <c r="T81" s="179"/>
      <c r="U81" s="79" t="s">
        <v>41</v>
      </c>
      <c r="V81" s="78" t="str">
        <f>IF(1&gt;V74,"対象外",IF(V79&gt;=V74,"OK","NG"))</f>
        <v>NG</v>
      </c>
      <c r="Y81" s="178"/>
      <c r="Z81" s="176"/>
      <c r="AA81" s="177"/>
      <c r="AB81" s="177"/>
      <c r="AC81" s="177"/>
      <c r="AD81" s="177"/>
      <c r="AE81" s="177"/>
      <c r="AF81" s="179"/>
      <c r="AG81" s="79" t="s">
        <v>41</v>
      </c>
      <c r="AH81" s="78" t="str">
        <f>IF(1&gt;AH74,"対象外",IF(AH79&gt;=AH74,"OK","NG"))</f>
        <v>NG</v>
      </c>
      <c r="AJ81" s="178"/>
      <c r="AK81" s="176"/>
      <c r="AL81" s="177"/>
      <c r="AM81" s="177"/>
      <c r="AN81" s="177"/>
      <c r="AO81" s="177"/>
      <c r="AP81" s="177"/>
      <c r="AQ81" s="179"/>
      <c r="AR81" s="79" t="s">
        <v>41</v>
      </c>
      <c r="AS81" s="78" t="str">
        <f>IF(1&gt;AS74,"対象外",IF(AH58&gt;=AH53,"OK","NG"))</f>
        <v>NG</v>
      </c>
      <c r="AV81" s="178"/>
      <c r="AW81" s="176"/>
      <c r="AX81" s="177"/>
      <c r="AY81" s="177"/>
      <c r="AZ81" s="177"/>
      <c r="BA81" s="177"/>
      <c r="BB81" s="177"/>
      <c r="BC81" s="179"/>
      <c r="BD81" s="79" t="s">
        <v>41</v>
      </c>
      <c r="BE81" s="78" t="str">
        <f>IF(1&gt;BE74,"対象外",IF(BE79&gt;=BE74,"OK","NG"))</f>
        <v>対象外</v>
      </c>
      <c r="BG81" s="178"/>
      <c r="BH81" s="176"/>
      <c r="BI81" s="177"/>
      <c r="BJ81" s="177"/>
      <c r="BK81" s="177"/>
      <c r="BL81" s="177"/>
      <c r="BM81" s="177"/>
      <c r="BN81" s="179"/>
      <c r="BO81" s="79" t="s">
        <v>41</v>
      </c>
      <c r="BP81" s="78" t="str">
        <f>IF(1&gt;BP74,"対象外",IF(BP79&gt;=BP74,"OK","NG"))</f>
        <v>対象外</v>
      </c>
      <c r="BV81" s="50" t="str">
        <f>IF(COUNTIF(K81:BP81,"NG")&gt;=1,"NG","OK")</f>
        <v>NG</v>
      </c>
    </row>
    <row r="82" spans="1:74" ht="14.25" hidden="1" customHeight="1" x14ac:dyDescent="0.4">
      <c r="A82" s="48"/>
      <c r="B82" s="80" t="s">
        <v>23</v>
      </c>
      <c r="C82" s="52"/>
      <c r="D82" s="52"/>
      <c r="E82" s="52"/>
      <c r="F82" s="52"/>
      <c r="G82" s="52"/>
      <c r="H82" s="80">
        <f>IF(AND(DAY(H74)&gt;=22,DAY(H74)&lt;=28,H75="土"),1,0)</f>
        <v>0</v>
      </c>
      <c r="I82" s="52"/>
      <c r="J82" s="48"/>
      <c r="K82" s="48"/>
      <c r="L82" s="48"/>
      <c r="M82" s="52"/>
      <c r="N82" s="52"/>
      <c r="O82" s="52"/>
      <c r="P82" s="52"/>
      <c r="Q82" s="52"/>
      <c r="R82" s="52"/>
      <c r="S82" s="80">
        <f>IF(AND(DAY(S74)&gt;=22,DAY(S74)&lt;=28,S75="土"),1,0)</f>
        <v>1</v>
      </c>
      <c r="T82" s="52"/>
      <c r="U82" s="48"/>
      <c r="V82" s="48"/>
      <c r="Y82" s="52"/>
      <c r="Z82" s="52"/>
      <c r="AA82" s="52"/>
      <c r="AB82" s="52"/>
      <c r="AC82" s="52"/>
      <c r="AD82" s="52"/>
      <c r="AE82" s="80">
        <f>IF(AND(DAY(AE74)&gt;=22,DAY(AE74)&lt;=28,AE75="土"),1,0)</f>
        <v>0</v>
      </c>
      <c r="AF82" s="52"/>
      <c r="AG82" s="48"/>
      <c r="AH82" s="48"/>
      <c r="AJ82" s="52"/>
      <c r="AK82" s="52"/>
      <c r="AL82" s="52"/>
      <c r="AM82" s="52"/>
      <c r="AN82" s="52"/>
      <c r="AO82" s="52"/>
      <c r="AP82" s="80">
        <f>IF(AND(DAY(AP74)&gt;=22,DAY(AP74)&lt;=28,AP75="土"),1,0)</f>
        <v>0</v>
      </c>
      <c r="AQ82" s="52"/>
      <c r="AR82" s="80"/>
      <c r="AS82" s="52"/>
      <c r="AT82" s="80"/>
      <c r="AU82" s="52"/>
      <c r="AV82" s="80"/>
      <c r="AW82" s="52"/>
      <c r="AX82" s="80"/>
      <c r="AY82" s="52"/>
      <c r="AZ82" s="80"/>
      <c r="BA82" s="52"/>
      <c r="BB82" s="80" t="e">
        <f t="shared" ref="BB82" si="103">IF(AND(DAY(BB74)&gt;=22,DAY(BB74)&lt;=28,BB75="土"),1,0)</f>
        <v>#VALUE!</v>
      </c>
      <c r="BC82" s="52"/>
      <c r="BD82" s="48"/>
      <c r="BE82" s="48"/>
      <c r="BG82" s="52"/>
      <c r="BH82" s="52"/>
      <c r="BI82" s="52"/>
      <c r="BJ82" s="52"/>
      <c r="BK82" s="52"/>
      <c r="BL82" s="52"/>
      <c r="BM82" s="80" t="e">
        <f>IF(AND(DAY(BM74)&gt;=22,DAY(BM74)&lt;=28,BM75="土"),1,0)</f>
        <v>#VALUE!</v>
      </c>
      <c r="BN82" s="52"/>
      <c r="BO82" s="48"/>
      <c r="BP82" s="48"/>
      <c r="BU82" s="50">
        <f t="shared" si="11"/>
        <v>1</v>
      </c>
    </row>
    <row r="83" spans="1:74" ht="14.25" hidden="1" customHeight="1" x14ac:dyDescent="0.4">
      <c r="A83" s="48"/>
      <c r="B83" s="80" t="s">
        <v>42</v>
      </c>
      <c r="C83" s="52"/>
      <c r="D83" s="52"/>
      <c r="E83" s="52"/>
      <c r="F83" s="52"/>
      <c r="G83" s="52"/>
      <c r="H83" s="80">
        <f>IF(AND(DAY(H74)&gt;=22,DAY(H74)&lt;=28,H75="土",OR(H80="休",H80="雨")),1,0)</f>
        <v>0</v>
      </c>
      <c r="I83" s="52"/>
      <c r="J83" s="48"/>
      <c r="K83" s="48"/>
      <c r="L83" s="48"/>
      <c r="M83" s="52"/>
      <c r="N83" s="52"/>
      <c r="O83" s="52"/>
      <c r="P83" s="52"/>
      <c r="Q83" s="52"/>
      <c r="R83" s="52"/>
      <c r="S83" s="80">
        <f>IF(AND(DAY(S74)&gt;=22,DAY(S74)&lt;=28,S75="土",OR(S80="休",S80="雨")),1,0)</f>
        <v>0</v>
      </c>
      <c r="T83" s="52"/>
      <c r="U83" s="48"/>
      <c r="V83" s="48"/>
      <c r="Y83" s="52"/>
      <c r="Z83" s="52"/>
      <c r="AA83" s="52"/>
      <c r="AB83" s="52"/>
      <c r="AC83" s="52"/>
      <c r="AD83" s="52"/>
      <c r="AE83" s="80">
        <f>IF(AND(DAY(AE74)&gt;=22,DAY(AE74)&lt;=28,AE75="土",OR(AE80="休",AE80="雨")),1,0)</f>
        <v>0</v>
      </c>
      <c r="AF83" s="52"/>
      <c r="AG83" s="48"/>
      <c r="AH83" s="48"/>
      <c r="AJ83" s="52"/>
      <c r="AK83" s="52"/>
      <c r="AL83" s="52"/>
      <c r="AM83" s="52"/>
      <c r="AN83" s="52"/>
      <c r="AO83" s="52"/>
      <c r="AP83" s="80">
        <f>IF(AND(DAY(AP74)&gt;=22,DAY(AP74)&lt;=28,AP75="土",OR(AP80="休",AP80="雨")),1,0)</f>
        <v>0</v>
      </c>
      <c r="AQ83" s="52"/>
      <c r="AR83" s="80"/>
      <c r="AS83" s="52"/>
      <c r="AT83" s="80"/>
      <c r="AU83" s="52"/>
      <c r="AV83" s="80"/>
      <c r="AW83" s="52"/>
      <c r="AX83" s="80"/>
      <c r="AY83" s="52"/>
      <c r="AZ83" s="80"/>
      <c r="BA83" s="52"/>
      <c r="BB83" s="80" t="e">
        <f t="shared" ref="BB83" si="104">IF(AND(DAY(BB74)&gt;=22,DAY(BB74)&lt;=28,BB75="土",OR(BB80="休",BB80="雨")),1,0)</f>
        <v>#VALUE!</v>
      </c>
      <c r="BC83" s="52"/>
      <c r="BD83" s="48"/>
      <c r="BE83" s="48"/>
      <c r="BG83" s="52"/>
      <c r="BH83" s="52"/>
      <c r="BI83" s="52"/>
      <c r="BJ83" s="52"/>
      <c r="BK83" s="52"/>
      <c r="BL83" s="52"/>
      <c r="BM83" s="80" t="e">
        <f>IF(AND(DAY(BM74)&gt;=22,DAY(BM74)&lt;=28,BM75="土",OR(BM80="休",BM80="雨")),1,0)</f>
        <v>#VALUE!</v>
      </c>
      <c r="BN83" s="52"/>
      <c r="BO83" s="48"/>
      <c r="BP83" s="48"/>
      <c r="BU83" s="50">
        <f t="shared" si="11"/>
        <v>0</v>
      </c>
    </row>
    <row r="84" spans="1:74" ht="14.25" hidden="1" customHeight="1" x14ac:dyDescent="0.4">
      <c r="A84" s="48"/>
      <c r="B84" s="80" t="s">
        <v>27</v>
      </c>
      <c r="C84" s="52"/>
      <c r="D84" s="52"/>
      <c r="E84" s="52"/>
      <c r="F84" s="52"/>
      <c r="G84" s="52"/>
      <c r="H84" s="80">
        <f>IF(AND(DAY(H74)&gt;=8,DAY(H74)&lt;=14,H75="土"),1,0)</f>
        <v>0</v>
      </c>
      <c r="I84" s="52"/>
      <c r="J84" s="48"/>
      <c r="K84" s="48"/>
      <c r="L84" s="48"/>
      <c r="M84" s="52"/>
      <c r="N84" s="52"/>
      <c r="O84" s="52"/>
      <c r="P84" s="52"/>
      <c r="Q84" s="52"/>
      <c r="R84" s="52"/>
      <c r="S84" s="80">
        <f>IF(AND(DAY(S74)&gt;=8,DAY(S74)&lt;=14,S75="土"),1,0)</f>
        <v>0</v>
      </c>
      <c r="T84" s="52"/>
      <c r="U84" s="48"/>
      <c r="V84" s="48"/>
      <c r="Y84" s="52"/>
      <c r="Z84" s="52"/>
      <c r="AA84" s="52"/>
      <c r="AB84" s="52"/>
      <c r="AC84" s="52"/>
      <c r="AD84" s="52"/>
      <c r="AE84" s="80">
        <f>IF(AND(DAY(AE74)&gt;=8,DAY(AE74)&lt;=14,AE75="土"),1,0)</f>
        <v>0</v>
      </c>
      <c r="AF84" s="52"/>
      <c r="AG84" s="48"/>
      <c r="AH84" s="48"/>
      <c r="AJ84" s="52"/>
      <c r="AK84" s="52"/>
      <c r="AL84" s="52"/>
      <c r="AM84" s="52"/>
      <c r="AN84" s="52"/>
      <c r="AO84" s="52"/>
      <c r="AP84" s="80">
        <f>IF(AND(DAY(AP74)&gt;=8,DAY(AP74)&lt;=14,AP75="土"),1,0)</f>
        <v>1</v>
      </c>
      <c r="AQ84" s="52"/>
      <c r="AR84" s="80"/>
      <c r="AS84" s="52"/>
      <c r="AT84" s="80"/>
      <c r="AU84" s="52"/>
      <c r="AV84" s="80"/>
      <c r="AW84" s="52"/>
      <c r="AX84" s="80"/>
      <c r="AY84" s="52"/>
      <c r="AZ84" s="80"/>
      <c r="BA84" s="52"/>
      <c r="BB84" s="80" t="e">
        <f t="shared" ref="BB84" si="105">IF(AND(DAY(BB74)&gt;=8,DAY(BB74)&lt;=14,BB75="土"),1,0)</f>
        <v>#VALUE!</v>
      </c>
      <c r="BC84" s="52"/>
      <c r="BD84" s="48"/>
      <c r="BE84" s="48"/>
      <c r="BG84" s="52"/>
      <c r="BH84" s="52"/>
      <c r="BI84" s="52"/>
      <c r="BJ84" s="52"/>
      <c r="BK84" s="52"/>
      <c r="BL84" s="52"/>
      <c r="BM84" s="80" t="e">
        <f>IF(AND(DAY(BM74)&gt;=8,DAY(BM74)&lt;=14,BM75="土"),1,0)</f>
        <v>#VALUE!</v>
      </c>
      <c r="BN84" s="52"/>
      <c r="BO84" s="48"/>
      <c r="BP84" s="48"/>
      <c r="BU84" s="50">
        <f t="shared" si="11"/>
        <v>1</v>
      </c>
    </row>
    <row r="85" spans="1:74" ht="14.25" hidden="1" customHeight="1" x14ac:dyDescent="0.4">
      <c r="A85" s="48"/>
      <c r="B85" s="80" t="s">
        <v>43</v>
      </c>
      <c r="C85" s="52"/>
      <c r="D85" s="52"/>
      <c r="E85" s="52"/>
      <c r="F85" s="52"/>
      <c r="G85" s="52"/>
      <c r="H85" s="80">
        <f>IF(AND(DAY(H74)&gt;=8,DAY(H74)&lt;=14,H75="土",OR(H80="休",H80="雨")),1,0)</f>
        <v>0</v>
      </c>
      <c r="I85" s="52"/>
      <c r="J85" s="48"/>
      <c r="K85" s="48"/>
      <c r="L85" s="48"/>
      <c r="M85" s="52"/>
      <c r="N85" s="52"/>
      <c r="O85" s="52"/>
      <c r="P85" s="52"/>
      <c r="Q85" s="52"/>
      <c r="R85" s="52"/>
      <c r="S85" s="80">
        <f>IF(AND(DAY(S74)&gt;=8,DAY(S74)&lt;=14,S75="土",OR(S80="休",S80="雨")),1,0)</f>
        <v>0</v>
      </c>
      <c r="T85" s="52"/>
      <c r="U85" s="48"/>
      <c r="V85" s="48"/>
      <c r="Y85" s="52"/>
      <c r="Z85" s="52"/>
      <c r="AA85" s="52"/>
      <c r="AB85" s="52"/>
      <c r="AC85" s="52"/>
      <c r="AD85" s="52"/>
      <c r="AE85" s="80">
        <f>IF(AND(DAY(AE74)&gt;=8,DAY(AE74)&lt;=14,AE75="土",OR(AE80="休",AE80="雨")),1,0)</f>
        <v>0</v>
      </c>
      <c r="AF85" s="52"/>
      <c r="AG85" s="48"/>
      <c r="AH85" s="48"/>
      <c r="AJ85" s="52"/>
      <c r="AK85" s="52"/>
      <c r="AL85" s="52"/>
      <c r="AM85" s="52"/>
      <c r="AN85" s="52"/>
      <c r="AO85" s="52"/>
      <c r="AP85" s="80">
        <f>IF(AND(DAY(AP74)&gt;=8,DAY(AP74)&lt;=14,AP75="土",OR(AP80="休",AP80="雨")),1,0)</f>
        <v>0</v>
      </c>
      <c r="AQ85" s="52"/>
      <c r="AR85" s="80"/>
      <c r="AS85" s="52"/>
      <c r="AT85" s="80"/>
      <c r="AU85" s="52"/>
      <c r="AV85" s="80"/>
      <c r="AW85" s="52"/>
      <c r="AX85" s="80"/>
      <c r="AY85" s="52"/>
      <c r="AZ85" s="80"/>
      <c r="BA85" s="52"/>
      <c r="BB85" s="80" t="e">
        <f t="shared" ref="BB85" si="106">IF(AND(DAY(BB74)&gt;=8,DAY(BB74)&lt;=14,BB75="土",OR(BB80="休",BB80="雨")),1,0)</f>
        <v>#VALUE!</v>
      </c>
      <c r="BC85" s="52"/>
      <c r="BD85" s="48"/>
      <c r="BE85" s="48"/>
      <c r="BG85" s="52"/>
      <c r="BH85" s="52"/>
      <c r="BI85" s="52"/>
      <c r="BJ85" s="52"/>
      <c r="BK85" s="52"/>
      <c r="BL85" s="52"/>
      <c r="BM85" s="80" t="e">
        <f>IF(AND(DAY(BM74)&gt;=8,DAY(BM74)&lt;=14,BM75="土",OR(BM80="休",BM80="雨")),1,0)</f>
        <v>#VALUE!</v>
      </c>
      <c r="BN85" s="52"/>
      <c r="BO85" s="48"/>
      <c r="BP85" s="48"/>
      <c r="BU85" s="50">
        <f t="shared" si="11"/>
        <v>0</v>
      </c>
    </row>
    <row r="86" spans="1:74" ht="14.25" hidden="1" customHeight="1" x14ac:dyDescent="0.4">
      <c r="A86" s="48"/>
      <c r="B86" s="80" t="s">
        <v>44</v>
      </c>
      <c r="C86" s="52"/>
      <c r="D86" s="52"/>
      <c r="E86" s="52"/>
      <c r="F86" s="52"/>
      <c r="G86" s="52"/>
      <c r="H86" s="80"/>
      <c r="I86" s="80">
        <f>IF(AND(DAY(I74)&gt;=22,DAY(I74)&lt;=28,I75="日"),1,0)</f>
        <v>0</v>
      </c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>
        <f t="shared" ref="T86" si="107">IF(AND(DAY(T74)&gt;=22,DAY(T74)&lt;=28,T75="日"),1,0)</f>
        <v>1</v>
      </c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>
        <f t="shared" ref="AF86" si="108">IF(AND(DAY(AF74)&gt;=22,DAY(AF74)&lt;=28,AF75="日"),1,0)</f>
        <v>0</v>
      </c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>
        <f t="shared" ref="AQ86" si="109">IF(AND(DAY(AQ74)&gt;=22,DAY(AQ74)&lt;=28,AQ75="日"),1,0)</f>
        <v>0</v>
      </c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 t="e">
        <f t="shared" ref="BC86:BN86" si="110">IF(AND(DAY(BC74)&gt;=22,DAY(BC74)&lt;=28,BC75="日"),1,0)</f>
        <v>#VALUE!</v>
      </c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 t="e">
        <f t="shared" si="110"/>
        <v>#VALUE!</v>
      </c>
      <c r="BO86" s="48"/>
      <c r="BP86" s="48"/>
      <c r="BU86" s="50">
        <f t="shared" si="11"/>
        <v>1</v>
      </c>
    </row>
    <row r="87" spans="1:74" ht="14.25" hidden="1" customHeight="1" x14ac:dyDescent="0.4">
      <c r="A87" s="48"/>
      <c r="B87" s="80" t="s">
        <v>45</v>
      </c>
      <c r="C87" s="52"/>
      <c r="D87" s="52"/>
      <c r="E87" s="52"/>
      <c r="F87" s="52"/>
      <c r="G87" s="52"/>
      <c r="H87" s="80"/>
      <c r="I87" s="80">
        <f>IF(AND(DAY(I74)&gt;=22,DAY(I74)&lt;=28,I75="日",OR(I80="休",I80="雨")),1,0)</f>
        <v>0</v>
      </c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>
        <f t="shared" ref="T87" si="111">IF(AND(DAY(T74)&gt;=22,DAY(T74)&lt;=28,T75="日",OR(T80="休",T80="雨")),1,0)</f>
        <v>0</v>
      </c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>
        <f t="shared" ref="AF87" si="112">IF(AND(DAY(AF74)&gt;=22,DAY(AF74)&lt;=28,AF75="日",OR(AF80="休",AF80="雨")),1,0)</f>
        <v>0</v>
      </c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>
        <f t="shared" ref="AQ87" si="113">IF(AND(DAY(AQ74)&gt;=22,DAY(AQ74)&lt;=28,AQ75="日",OR(AQ80="休",AQ80="雨")),1,0)</f>
        <v>0</v>
      </c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 t="e">
        <f t="shared" ref="BC87:BN87" si="114">IF(AND(DAY(BC74)&gt;=22,DAY(BC74)&lt;=28,BC75="日",OR(BC80="休",BC80="雨")),1,0)</f>
        <v>#VALUE!</v>
      </c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 t="e">
        <f t="shared" si="114"/>
        <v>#VALUE!</v>
      </c>
      <c r="BO87" s="48"/>
      <c r="BP87" s="48"/>
      <c r="BU87" s="50">
        <f t="shared" ref="BU87:BU89" si="115">_xlfn.AGGREGATE(9,6,C87:BN87)</f>
        <v>0</v>
      </c>
    </row>
    <row r="88" spans="1:74" ht="14.25" hidden="1" customHeight="1" x14ac:dyDescent="0.4">
      <c r="A88" s="48"/>
      <c r="B88" s="80" t="s">
        <v>46</v>
      </c>
      <c r="C88" s="52"/>
      <c r="D88" s="52"/>
      <c r="E88" s="52"/>
      <c r="F88" s="52"/>
      <c r="G88" s="52"/>
      <c r="H88" s="80"/>
      <c r="I88" s="80">
        <f>IF(AND(DAY(I74)&gt;=8,DAY(I74)&lt;=14,I75="日"),1,0)</f>
        <v>0</v>
      </c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>
        <f t="shared" ref="T88" si="116">IF(AND(DAY(T74)&gt;=8,DAY(T74)&lt;=14,T75="日"),1,0)</f>
        <v>0</v>
      </c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>
        <f t="shared" ref="AF88" si="117">IF(AND(DAY(AF74)&gt;=8,DAY(AF74)&lt;=14,AF75="日"),1,0)</f>
        <v>0</v>
      </c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>
        <f t="shared" ref="AQ88" si="118">IF(AND(DAY(AQ74)&gt;=8,DAY(AQ74)&lt;=14,AQ75="日"),1,0)</f>
        <v>0</v>
      </c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 t="e">
        <f t="shared" ref="BC88:BN88" si="119">IF(AND(DAY(BC74)&gt;=8,DAY(BC74)&lt;=14,BC75="日"),1,0)</f>
        <v>#VALUE!</v>
      </c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 t="e">
        <f t="shared" si="119"/>
        <v>#VALUE!</v>
      </c>
      <c r="BO88" s="48"/>
      <c r="BP88" s="48"/>
      <c r="BU88" s="50">
        <f t="shared" si="115"/>
        <v>0</v>
      </c>
    </row>
    <row r="89" spans="1:74" ht="14.25" hidden="1" customHeight="1" x14ac:dyDescent="0.4">
      <c r="A89" s="48"/>
      <c r="B89" s="80" t="s">
        <v>47</v>
      </c>
      <c r="C89" s="52"/>
      <c r="D89" s="52"/>
      <c r="E89" s="52"/>
      <c r="F89" s="52"/>
      <c r="G89" s="52"/>
      <c r="H89" s="80"/>
      <c r="I89" s="80">
        <f>IF(AND(DAY(I74)&gt;=8,DAY(I74)&lt;=14,I75="日",OR(I80="休",I80="雨")),1,0)</f>
        <v>0</v>
      </c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>
        <f t="shared" ref="T89" si="120">IF(AND(DAY(T74)&gt;=8,DAY(T74)&lt;=14,T75="日",OR(T80="休",T80="雨")),1,0)</f>
        <v>0</v>
      </c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>
        <f t="shared" ref="AF89" si="121">IF(AND(DAY(AF74)&gt;=8,DAY(AF74)&lt;=14,AF75="日",OR(AF80="休",AF80="雨")),1,0)</f>
        <v>0</v>
      </c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>
        <f t="shared" ref="AQ89" si="122">IF(AND(DAY(AQ74)&gt;=8,DAY(AQ74)&lt;=14,AQ75="日",OR(AQ80="休",AQ80="雨")),1,0)</f>
        <v>0</v>
      </c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 t="e">
        <f t="shared" ref="BC89:BN89" si="123">IF(AND(DAY(BC74)&gt;=8,DAY(BC74)&lt;=14,BC75="日",OR(BC80="休",BC80="雨")),1,0)</f>
        <v>#VALUE!</v>
      </c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 t="e">
        <f t="shared" si="123"/>
        <v>#VALUE!</v>
      </c>
      <c r="BO89" s="48"/>
      <c r="BP89" s="48"/>
      <c r="BU89" s="50">
        <f t="shared" si="115"/>
        <v>0</v>
      </c>
    </row>
    <row r="90" spans="1:74" ht="14.25" customHeight="1" x14ac:dyDescent="0.4">
      <c r="A90" s="48"/>
      <c r="B90" s="52"/>
      <c r="C90" s="52"/>
      <c r="D90" s="52"/>
      <c r="E90" s="52"/>
      <c r="F90" s="52"/>
      <c r="G90" s="52"/>
      <c r="H90" s="52"/>
      <c r="I90" s="52"/>
      <c r="J90" s="48"/>
      <c r="K90" s="48"/>
      <c r="L90" s="48"/>
      <c r="M90" s="52"/>
      <c r="N90" s="52"/>
      <c r="O90" s="52"/>
      <c r="P90" s="52"/>
      <c r="Q90" s="52"/>
      <c r="R90" s="52"/>
      <c r="S90" s="52"/>
      <c r="T90" s="52"/>
      <c r="U90" s="48"/>
      <c r="V90" s="48"/>
      <c r="Y90" s="52"/>
      <c r="Z90" s="52"/>
      <c r="AA90" s="52"/>
      <c r="AB90" s="52"/>
      <c r="AC90" s="52"/>
      <c r="AD90" s="52"/>
      <c r="AE90" s="52"/>
      <c r="AF90" s="52"/>
      <c r="AG90" s="48"/>
      <c r="AH90" s="48"/>
      <c r="AJ90" s="52"/>
      <c r="AK90" s="52"/>
      <c r="AL90" s="52"/>
      <c r="AM90" s="52"/>
      <c r="AN90" s="52"/>
      <c r="AO90" s="52"/>
      <c r="AP90" s="52"/>
      <c r="AQ90" s="52"/>
      <c r="AR90" s="48"/>
      <c r="AS90" s="48"/>
      <c r="AV90" s="52"/>
      <c r="AW90" s="52"/>
      <c r="AX90" s="52"/>
      <c r="AY90" s="52"/>
      <c r="AZ90" s="52"/>
      <c r="BA90" s="52"/>
      <c r="BB90" s="52"/>
      <c r="BC90" s="52"/>
      <c r="BD90" s="48"/>
      <c r="BE90" s="48"/>
      <c r="BG90" s="52"/>
      <c r="BH90" s="52"/>
      <c r="BI90" s="52"/>
      <c r="BJ90" s="52"/>
      <c r="BK90" s="52"/>
      <c r="BL90" s="52"/>
      <c r="BM90" s="52"/>
      <c r="BN90" s="52"/>
      <c r="BO90" s="48"/>
      <c r="BP90" s="48"/>
    </row>
    <row r="91" spans="1:74" ht="14.25" customHeight="1" x14ac:dyDescent="0.4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74" ht="14.25" hidden="1" customHeight="1" x14ac:dyDescent="0.4">
      <c r="A92" s="48"/>
      <c r="B92" s="48"/>
      <c r="C92" s="61">
        <f>YEAR(I72+1)</f>
        <v>2026</v>
      </c>
      <c r="D92" s="61">
        <f>MONTH(I72+1)</f>
        <v>6</v>
      </c>
      <c r="E92" s="61">
        <f>DAY(I72+1)</f>
        <v>1</v>
      </c>
      <c r="F92" s="61"/>
      <c r="G92" s="61"/>
      <c r="H92" s="61"/>
      <c r="I92" s="61"/>
      <c r="J92" s="48"/>
      <c r="K92" s="48"/>
      <c r="L92" s="48"/>
      <c r="M92" s="48"/>
      <c r="N92" s="61">
        <f>YEAR(T72+1)</f>
        <v>2026</v>
      </c>
      <c r="O92" s="61">
        <f>MONTH(T72+1)</f>
        <v>7</v>
      </c>
      <c r="P92" s="61">
        <f>DAY(T72+1)</f>
        <v>27</v>
      </c>
      <c r="Q92" s="61"/>
      <c r="R92" s="61"/>
      <c r="S92" s="61"/>
      <c r="T92" s="61"/>
      <c r="U92" s="48"/>
      <c r="V92" s="48"/>
      <c r="Y92" s="48"/>
      <c r="Z92" s="61">
        <f>YEAR(AF72+1)</f>
        <v>2026</v>
      </c>
      <c r="AA92" s="61">
        <f>MONTH(AF72+1)</f>
        <v>9</v>
      </c>
      <c r="AB92" s="61">
        <f>DAY(AF72+1)</f>
        <v>21</v>
      </c>
      <c r="AC92" s="61"/>
      <c r="AD92" s="61"/>
      <c r="AE92" s="61"/>
      <c r="AF92" s="61"/>
      <c r="AG92" s="48"/>
      <c r="AH92" s="48"/>
      <c r="AJ92" s="48"/>
      <c r="AK92" s="61">
        <f>YEAR(AQ72+1)</f>
        <v>2026</v>
      </c>
      <c r="AL92" s="61">
        <f>MONTH(AQ72+1)</f>
        <v>11</v>
      </c>
      <c r="AM92" s="61">
        <f>DAY(AQ72+1)</f>
        <v>16</v>
      </c>
      <c r="AN92" s="61"/>
      <c r="AO92" s="61"/>
      <c r="AP92" s="61"/>
      <c r="AQ92" s="61"/>
      <c r="AR92" s="48"/>
      <c r="AS92" s="48"/>
      <c r="AV92" s="48"/>
      <c r="AW92" s="61">
        <f>YEAR(BC72+1)</f>
        <v>2027</v>
      </c>
      <c r="AX92" s="61">
        <f>MONTH(BC72+1)</f>
        <v>1</v>
      </c>
      <c r="AY92" s="61">
        <f>DAY(BC72+1)</f>
        <v>11</v>
      </c>
      <c r="AZ92" s="61"/>
      <c r="BA92" s="61"/>
      <c r="BB92" s="61"/>
      <c r="BC92" s="61"/>
      <c r="BD92" s="48"/>
      <c r="BE92" s="48"/>
      <c r="BG92" s="48"/>
      <c r="BH92" s="61">
        <f>YEAR(BN72+1)</f>
        <v>2027</v>
      </c>
      <c r="BI92" s="61">
        <f>MONTH(BN72+1)</f>
        <v>3</v>
      </c>
      <c r="BJ92" s="61">
        <f>DAY(BN72+1)</f>
        <v>8</v>
      </c>
      <c r="BK92" s="61"/>
      <c r="BL92" s="61"/>
      <c r="BM92" s="61"/>
      <c r="BN92" s="61"/>
      <c r="BO92" s="48"/>
      <c r="BP92" s="48"/>
    </row>
    <row r="93" spans="1:74" ht="14.25" hidden="1" customHeight="1" x14ac:dyDescent="0.4">
      <c r="A93" s="48"/>
      <c r="B93" s="48"/>
      <c r="C93" s="62">
        <f>I72+1</f>
        <v>46174</v>
      </c>
      <c r="D93" s="62">
        <f>C93+1</f>
        <v>46175</v>
      </c>
      <c r="E93" s="62">
        <f t="shared" ref="E93:I93" si="124">D93+1</f>
        <v>46176</v>
      </c>
      <c r="F93" s="62">
        <f t="shared" si="124"/>
        <v>46177</v>
      </c>
      <c r="G93" s="62">
        <f t="shared" si="124"/>
        <v>46178</v>
      </c>
      <c r="H93" s="62">
        <f t="shared" si="124"/>
        <v>46179</v>
      </c>
      <c r="I93" s="62">
        <f t="shared" si="124"/>
        <v>46180</v>
      </c>
      <c r="J93" s="48"/>
      <c r="K93" s="48"/>
      <c r="L93" s="48"/>
      <c r="M93" s="48"/>
      <c r="N93" s="62">
        <f>T72+1</f>
        <v>46230</v>
      </c>
      <c r="O93" s="62">
        <f t="shared" ref="O93:T93" si="125">N93+1</f>
        <v>46231</v>
      </c>
      <c r="P93" s="62">
        <f t="shared" si="125"/>
        <v>46232</v>
      </c>
      <c r="Q93" s="62">
        <f t="shared" si="125"/>
        <v>46233</v>
      </c>
      <c r="R93" s="62">
        <f t="shared" si="125"/>
        <v>46234</v>
      </c>
      <c r="S93" s="62">
        <f t="shared" si="125"/>
        <v>46235</v>
      </c>
      <c r="T93" s="62">
        <f t="shared" si="125"/>
        <v>46236</v>
      </c>
      <c r="U93" s="48"/>
      <c r="V93" s="48"/>
      <c r="Y93" s="48"/>
      <c r="Z93" s="62">
        <f>AF72+1</f>
        <v>46286</v>
      </c>
      <c r="AA93" s="62">
        <f t="shared" ref="AA93:AF93" si="126">Z93+1</f>
        <v>46287</v>
      </c>
      <c r="AB93" s="62">
        <f t="shared" si="126"/>
        <v>46288</v>
      </c>
      <c r="AC93" s="62">
        <f t="shared" si="126"/>
        <v>46289</v>
      </c>
      <c r="AD93" s="62">
        <f t="shared" si="126"/>
        <v>46290</v>
      </c>
      <c r="AE93" s="62">
        <f t="shared" si="126"/>
        <v>46291</v>
      </c>
      <c r="AF93" s="62">
        <f t="shared" si="126"/>
        <v>46292</v>
      </c>
      <c r="AG93" s="48"/>
      <c r="AH93" s="48"/>
      <c r="AJ93" s="48"/>
      <c r="AK93" s="62">
        <f>AQ72+1</f>
        <v>46342</v>
      </c>
      <c r="AL93" s="62">
        <f t="shared" ref="AL93:AQ93" si="127">AK93+1</f>
        <v>46343</v>
      </c>
      <c r="AM93" s="62">
        <f t="shared" si="127"/>
        <v>46344</v>
      </c>
      <c r="AN93" s="62">
        <f t="shared" si="127"/>
        <v>46345</v>
      </c>
      <c r="AO93" s="62">
        <f t="shared" si="127"/>
        <v>46346</v>
      </c>
      <c r="AP93" s="62">
        <f t="shared" si="127"/>
        <v>46347</v>
      </c>
      <c r="AQ93" s="62">
        <f t="shared" si="127"/>
        <v>46348</v>
      </c>
      <c r="AR93" s="48"/>
      <c r="AS93" s="48"/>
      <c r="AV93" s="48"/>
      <c r="AW93" s="62">
        <f>BC72+1</f>
        <v>46398</v>
      </c>
      <c r="AX93" s="62">
        <f t="shared" ref="AX93:BC93" si="128">AW93+1</f>
        <v>46399</v>
      </c>
      <c r="AY93" s="62">
        <f t="shared" si="128"/>
        <v>46400</v>
      </c>
      <c r="AZ93" s="62">
        <f t="shared" si="128"/>
        <v>46401</v>
      </c>
      <c r="BA93" s="62">
        <f t="shared" si="128"/>
        <v>46402</v>
      </c>
      <c r="BB93" s="62">
        <f t="shared" si="128"/>
        <v>46403</v>
      </c>
      <c r="BC93" s="62">
        <f t="shared" si="128"/>
        <v>46404</v>
      </c>
      <c r="BD93" s="48"/>
      <c r="BE93" s="48"/>
      <c r="BG93" s="48"/>
      <c r="BH93" s="62">
        <f>BN72+1</f>
        <v>46454</v>
      </c>
      <c r="BI93" s="62">
        <f t="shared" ref="BI93:BN93" si="129">BH93+1</f>
        <v>46455</v>
      </c>
      <c r="BJ93" s="62">
        <f t="shared" si="129"/>
        <v>46456</v>
      </c>
      <c r="BK93" s="62">
        <f t="shared" si="129"/>
        <v>46457</v>
      </c>
      <c r="BL93" s="62">
        <f t="shared" si="129"/>
        <v>46458</v>
      </c>
      <c r="BM93" s="62">
        <f t="shared" si="129"/>
        <v>46459</v>
      </c>
      <c r="BN93" s="62">
        <f t="shared" si="129"/>
        <v>46460</v>
      </c>
      <c r="BO93" s="48"/>
      <c r="BP93" s="48"/>
    </row>
    <row r="94" spans="1:74" ht="14.25" customHeight="1" x14ac:dyDescent="0.4">
      <c r="A94" s="48"/>
      <c r="B94" s="63" t="s">
        <v>13</v>
      </c>
      <c r="C94" s="64">
        <f>DATE($C92,$D92,1)</f>
        <v>46174</v>
      </c>
      <c r="D94" s="65"/>
      <c r="E94" s="65"/>
      <c r="F94" s="65"/>
      <c r="G94" s="65"/>
      <c r="H94" s="65"/>
      <c r="I94" s="65"/>
      <c r="J94" s="65"/>
      <c r="K94" s="66"/>
      <c r="L94" s="48"/>
      <c r="M94" s="63" t="s">
        <v>13</v>
      </c>
      <c r="N94" s="64">
        <f>DATE($N92,$O92,1)</f>
        <v>46204</v>
      </c>
      <c r="O94" s="65"/>
      <c r="P94" s="65"/>
      <c r="Q94" s="65"/>
      <c r="R94" s="65"/>
      <c r="S94" s="65"/>
      <c r="T94" s="65"/>
      <c r="U94" s="65"/>
      <c r="V94" s="66"/>
      <c r="Y94" s="63" t="s">
        <v>13</v>
      </c>
      <c r="Z94" s="64">
        <f>DATE($Z92,$AA92,1)</f>
        <v>46266</v>
      </c>
      <c r="AA94" s="65"/>
      <c r="AB94" s="65"/>
      <c r="AC94" s="65"/>
      <c r="AD94" s="65"/>
      <c r="AE94" s="65"/>
      <c r="AF94" s="65"/>
      <c r="AG94" s="65"/>
      <c r="AH94" s="66"/>
      <c r="AJ94" s="63" t="s">
        <v>13</v>
      </c>
      <c r="AK94" s="64">
        <f>DATE($AK92,$AL92,1)</f>
        <v>46327</v>
      </c>
      <c r="AL94" s="65"/>
      <c r="AM94" s="65"/>
      <c r="AN94" s="65"/>
      <c r="AO94" s="65"/>
      <c r="AP94" s="65"/>
      <c r="AQ94" s="65"/>
      <c r="AR94" s="65"/>
      <c r="AS94" s="66"/>
      <c r="AV94" s="63" t="s">
        <v>13</v>
      </c>
      <c r="AW94" s="64">
        <f>DATE($AW92,$AX92,1)</f>
        <v>46388</v>
      </c>
      <c r="AX94" s="65"/>
      <c r="AY94" s="65"/>
      <c r="AZ94" s="65"/>
      <c r="BA94" s="65"/>
      <c r="BB94" s="65"/>
      <c r="BC94" s="65"/>
      <c r="BD94" s="65"/>
      <c r="BE94" s="66"/>
      <c r="BG94" s="63" t="s">
        <v>13</v>
      </c>
      <c r="BH94" s="64">
        <f>DATE($BH92,$BI92,1)</f>
        <v>46447</v>
      </c>
      <c r="BI94" s="65"/>
      <c r="BJ94" s="65"/>
      <c r="BK94" s="65"/>
      <c r="BL94" s="65"/>
      <c r="BM94" s="65"/>
      <c r="BN94" s="65"/>
      <c r="BO94" s="65"/>
      <c r="BP94" s="66"/>
    </row>
    <row r="95" spans="1:74" ht="14.25" customHeight="1" x14ac:dyDescent="0.4">
      <c r="A95" s="48"/>
      <c r="B95" s="67" t="s">
        <v>39</v>
      </c>
      <c r="C95" s="68">
        <f>IF(I72&lt;$G$5,I74+1,"")</f>
        <v>46174</v>
      </c>
      <c r="D95" s="69">
        <f t="shared" ref="D95:I95" si="130">IF(C93&lt;$G$5,C95+1,"")</f>
        <v>46175</v>
      </c>
      <c r="E95" s="69">
        <f t="shared" si="130"/>
        <v>46176</v>
      </c>
      <c r="F95" s="69">
        <f t="shared" si="130"/>
        <v>46177</v>
      </c>
      <c r="G95" s="69">
        <f t="shared" si="130"/>
        <v>46178</v>
      </c>
      <c r="H95" s="69">
        <f>IF(G93&lt;$G$5,G95+1,"")</f>
        <v>46179</v>
      </c>
      <c r="I95" s="69">
        <f t="shared" si="130"/>
        <v>46180</v>
      </c>
      <c r="J95" s="70" t="s">
        <v>15</v>
      </c>
      <c r="K95" s="71">
        <f>COUNTIFS(C96:I96,"土",C97:I97,"")+COUNTIFS(C96:I96,"日",C97:I97,"")</f>
        <v>2</v>
      </c>
      <c r="L95" s="48"/>
      <c r="M95" s="67" t="s">
        <v>39</v>
      </c>
      <c r="N95" s="68">
        <f>IF(T72&lt;$G$5,T74+1,"")</f>
        <v>46230</v>
      </c>
      <c r="O95" s="69">
        <f t="shared" ref="O95:T95" si="131">IF(N93&lt;$G$5,N95+1,"")</f>
        <v>46231</v>
      </c>
      <c r="P95" s="69">
        <f t="shared" si="131"/>
        <v>46232</v>
      </c>
      <c r="Q95" s="69">
        <f t="shared" si="131"/>
        <v>46233</v>
      </c>
      <c r="R95" s="69">
        <f t="shared" si="131"/>
        <v>46234</v>
      </c>
      <c r="S95" s="69">
        <f t="shared" si="131"/>
        <v>46235</v>
      </c>
      <c r="T95" s="69">
        <f t="shared" si="131"/>
        <v>46236</v>
      </c>
      <c r="U95" s="70" t="s">
        <v>15</v>
      </c>
      <c r="V95" s="71">
        <f>COUNTIFS(N96:T96,"土",N97:T97,"")+COUNTIFS(N96:T96,"日",N97:T97,"")</f>
        <v>2</v>
      </c>
      <c r="Y95" s="67" t="s">
        <v>39</v>
      </c>
      <c r="Z95" s="68">
        <f>IF(AF72&lt;$G$5,AF74+1,"")</f>
        <v>46286</v>
      </c>
      <c r="AA95" s="69">
        <f t="shared" ref="AA95:AF95" si="132">IF(Z93&lt;$G$5,Z95+1,"")</f>
        <v>46287</v>
      </c>
      <c r="AB95" s="69">
        <f t="shared" si="132"/>
        <v>46288</v>
      </c>
      <c r="AC95" s="69">
        <f t="shared" si="132"/>
        <v>46289</v>
      </c>
      <c r="AD95" s="69">
        <f t="shared" si="132"/>
        <v>46290</v>
      </c>
      <c r="AE95" s="69">
        <f t="shared" si="132"/>
        <v>46291</v>
      </c>
      <c r="AF95" s="69">
        <f t="shared" si="132"/>
        <v>46292</v>
      </c>
      <c r="AG95" s="70" t="s">
        <v>15</v>
      </c>
      <c r="AH95" s="71">
        <f>COUNTIFS(Z96:AF96,"土",Z97:AF97,"")+COUNTIFS(Z96:AF96,"日",Z97:AF97,"")</f>
        <v>2</v>
      </c>
      <c r="AJ95" s="67" t="s">
        <v>39</v>
      </c>
      <c r="AK95" s="68">
        <f>IF(AQ72&lt;$G$5,AQ74+1,"")</f>
        <v>46342</v>
      </c>
      <c r="AL95" s="69">
        <f t="shared" ref="AL95:AQ95" si="133">IF(AK93&lt;$G$5,AK95+1,"")</f>
        <v>46343</v>
      </c>
      <c r="AM95" s="69">
        <f t="shared" si="133"/>
        <v>46344</v>
      </c>
      <c r="AN95" s="69">
        <f t="shared" si="133"/>
        <v>46345</v>
      </c>
      <c r="AO95" s="69">
        <f t="shared" si="133"/>
        <v>46346</v>
      </c>
      <c r="AP95" s="69">
        <f t="shared" si="133"/>
        <v>46347</v>
      </c>
      <c r="AQ95" s="69">
        <f t="shared" si="133"/>
        <v>46348</v>
      </c>
      <c r="AR95" s="70" t="s">
        <v>15</v>
      </c>
      <c r="AS95" s="71">
        <f>COUNTIFS(AK96:AQ96,"土",AK97:AQ97,"")+COUNTIFS(AK96:AQ96,"日",AK97:AQ97,"")</f>
        <v>2</v>
      </c>
      <c r="AV95" s="67" t="s">
        <v>39</v>
      </c>
      <c r="AW95" s="68" t="str">
        <f>IF(BC72&lt;$G$5,BC74+1,"")</f>
        <v/>
      </c>
      <c r="AX95" s="69" t="str">
        <f t="shared" ref="AX95:BC95" si="134">IF(AW93&lt;$G$5,AW95+1,"")</f>
        <v/>
      </c>
      <c r="AY95" s="69" t="str">
        <f t="shared" si="134"/>
        <v/>
      </c>
      <c r="AZ95" s="69" t="str">
        <f t="shared" si="134"/>
        <v/>
      </c>
      <c r="BA95" s="69" t="str">
        <f t="shared" si="134"/>
        <v/>
      </c>
      <c r="BB95" s="69" t="str">
        <f t="shared" si="134"/>
        <v/>
      </c>
      <c r="BC95" s="69" t="str">
        <f t="shared" si="134"/>
        <v/>
      </c>
      <c r="BD95" s="70" t="s">
        <v>15</v>
      </c>
      <c r="BE95" s="71">
        <f>COUNTIFS(AW96:BC96,"土",AW97:BC97,"")+COUNTIFS(AW96:BC96,"日",AW97:BC97,"")</f>
        <v>0</v>
      </c>
      <c r="BG95" s="67" t="s">
        <v>39</v>
      </c>
      <c r="BH95" s="68" t="str">
        <f>IF(BN72&lt;$G$5,BN74+1,"")</f>
        <v/>
      </c>
      <c r="BI95" s="69" t="str">
        <f t="shared" ref="BI95:BN95" si="135">IF(BH93&lt;$G$5,BH95+1,"")</f>
        <v/>
      </c>
      <c r="BJ95" s="69" t="str">
        <f t="shared" si="135"/>
        <v/>
      </c>
      <c r="BK95" s="69" t="str">
        <f t="shared" si="135"/>
        <v/>
      </c>
      <c r="BL95" s="69" t="str">
        <f t="shared" si="135"/>
        <v/>
      </c>
      <c r="BM95" s="69" t="str">
        <f t="shared" si="135"/>
        <v/>
      </c>
      <c r="BN95" s="69" t="str">
        <f t="shared" si="135"/>
        <v/>
      </c>
      <c r="BO95" s="70" t="s">
        <v>15</v>
      </c>
      <c r="BP95" s="71">
        <f>COUNTIFS(BH96:BN96,"土",BH97:BN97,"")+COUNTIFS(BH96:BN96,"日",BH97:BN97,"")</f>
        <v>0</v>
      </c>
    </row>
    <row r="96" spans="1:74" ht="14.25" customHeight="1" x14ac:dyDescent="0.4">
      <c r="A96" s="48"/>
      <c r="B96" s="67" t="s">
        <v>16</v>
      </c>
      <c r="C96" s="72" t="str">
        <f>IF(C95="","","月")</f>
        <v>月</v>
      </c>
      <c r="D96" s="72" t="str">
        <f>IF(D95="","","火")</f>
        <v>火</v>
      </c>
      <c r="E96" s="72" t="str">
        <f>IF(E95="","","水")</f>
        <v>水</v>
      </c>
      <c r="F96" s="72" t="str">
        <f>IF(F95="","","木")</f>
        <v>木</v>
      </c>
      <c r="G96" s="72" t="str">
        <f>IF(G95="","","金")</f>
        <v>金</v>
      </c>
      <c r="H96" s="72" t="str">
        <f>IF(H95="","","土")</f>
        <v>土</v>
      </c>
      <c r="I96" s="72" t="str">
        <f>IF(I95="","","日")</f>
        <v>日</v>
      </c>
      <c r="J96" s="73" t="s">
        <v>40</v>
      </c>
      <c r="K96" s="74">
        <f>COUNTIF(C97:I97,"夏休")+COUNTIF(C97:I97,"冬休")+COUNTIF(C97:I97,"中止")+COUNTIF(C97:I97,"制作中")</f>
        <v>0</v>
      </c>
      <c r="L96" s="48"/>
      <c r="M96" s="67" t="s">
        <v>16</v>
      </c>
      <c r="N96" s="72" t="str">
        <f>IF(N95="","","月")</f>
        <v>月</v>
      </c>
      <c r="O96" s="72" t="str">
        <f>IF(O95="","","火")</f>
        <v>火</v>
      </c>
      <c r="P96" s="72" t="str">
        <f>IF(P95="","","水")</f>
        <v>水</v>
      </c>
      <c r="Q96" s="72" t="str">
        <f>IF(Q95="","","木")</f>
        <v>木</v>
      </c>
      <c r="R96" s="72" t="str">
        <f>IF(R95="","","金")</f>
        <v>金</v>
      </c>
      <c r="S96" s="72" t="str">
        <f>IF(S95="","","土")</f>
        <v>土</v>
      </c>
      <c r="T96" s="72" t="str">
        <f>IF(T95="","","日")</f>
        <v>日</v>
      </c>
      <c r="U96" s="73" t="s">
        <v>40</v>
      </c>
      <c r="V96" s="74">
        <f>COUNTIF(N97:T97,"夏休")+COUNTIF(N97:T97,"冬休")+COUNTIF(N97:T97,"中止")+COUNTIF(N97:T97,"制作中")</f>
        <v>0</v>
      </c>
      <c r="Y96" s="67" t="s">
        <v>16</v>
      </c>
      <c r="Z96" s="72" t="str">
        <f>IF(Z95="","","月")</f>
        <v>月</v>
      </c>
      <c r="AA96" s="72" t="str">
        <f>IF(AA95="","","火")</f>
        <v>火</v>
      </c>
      <c r="AB96" s="72" t="str">
        <f>IF(AB95="","","水")</f>
        <v>水</v>
      </c>
      <c r="AC96" s="72" t="str">
        <f>IF(AC95="","","木")</f>
        <v>木</v>
      </c>
      <c r="AD96" s="72" t="str">
        <f>IF(AD95="","","金")</f>
        <v>金</v>
      </c>
      <c r="AE96" s="72" t="str">
        <f>IF(AE95="","","土")</f>
        <v>土</v>
      </c>
      <c r="AF96" s="72" t="str">
        <f>IF(AF95="","","日")</f>
        <v>日</v>
      </c>
      <c r="AG96" s="73" t="s">
        <v>40</v>
      </c>
      <c r="AH96" s="74">
        <f>COUNTIF(Z97:AF97,"夏休")+COUNTIF(Z97:AF97,"冬休")+COUNTIF(Z97:AF97,"中止")+COUNTIF(Z97:AF97,"制作中")</f>
        <v>0</v>
      </c>
      <c r="AJ96" s="67" t="s">
        <v>16</v>
      </c>
      <c r="AK96" s="72" t="str">
        <f>IF(AK95="","","月")</f>
        <v>月</v>
      </c>
      <c r="AL96" s="72" t="str">
        <f>IF(AL95="","","火")</f>
        <v>火</v>
      </c>
      <c r="AM96" s="72" t="str">
        <f>IF(AM95="","","水")</f>
        <v>水</v>
      </c>
      <c r="AN96" s="72" t="str">
        <f>IF(AN95="","","木")</f>
        <v>木</v>
      </c>
      <c r="AO96" s="72" t="str">
        <f>IF(AO95="","","金")</f>
        <v>金</v>
      </c>
      <c r="AP96" s="72" t="str">
        <f>IF(AP95="","","土")</f>
        <v>土</v>
      </c>
      <c r="AQ96" s="72" t="str">
        <f>IF(AQ95="","","日")</f>
        <v>日</v>
      </c>
      <c r="AR96" s="73" t="s">
        <v>40</v>
      </c>
      <c r="AS96" s="74">
        <f>COUNTIF(AK97:AQ97,"夏休")+COUNTIF(AK97:AQ97,"冬休")+COUNTIF(AK97:AQ97,"中止")+COUNTIF(AK97:AQ97,"制作中")</f>
        <v>0</v>
      </c>
      <c r="AV96" s="67" t="s">
        <v>16</v>
      </c>
      <c r="AW96" s="72" t="str">
        <f>IF(AW95="","","月")</f>
        <v/>
      </c>
      <c r="AX96" s="72" t="str">
        <f>IF(AX95="","","火")</f>
        <v/>
      </c>
      <c r="AY96" s="72" t="str">
        <f>IF(AY95="","","水")</f>
        <v/>
      </c>
      <c r="AZ96" s="72" t="str">
        <f>IF(AZ95="","","木")</f>
        <v/>
      </c>
      <c r="BA96" s="72" t="str">
        <f>IF(BA95="","","金")</f>
        <v/>
      </c>
      <c r="BB96" s="72" t="str">
        <f>IF(BB95="","","土")</f>
        <v/>
      </c>
      <c r="BC96" s="72" t="str">
        <f>IF(BC95="","","日")</f>
        <v/>
      </c>
      <c r="BD96" s="73" t="s">
        <v>40</v>
      </c>
      <c r="BE96" s="74">
        <f>COUNTIF(AW97:BC97,"夏休")+COUNTIF(AW97:BC97,"冬休")+COUNTIF(AW97:BC97,"中止")+COUNTIF(AW97:BC97,"制作中")</f>
        <v>0</v>
      </c>
      <c r="BG96" s="67" t="s">
        <v>16</v>
      </c>
      <c r="BH96" s="72" t="str">
        <f>IF(BH95="","","月")</f>
        <v/>
      </c>
      <c r="BI96" s="72" t="str">
        <f>IF(BI95="","","火")</f>
        <v/>
      </c>
      <c r="BJ96" s="72" t="str">
        <f>IF(BJ95="","","水")</f>
        <v/>
      </c>
      <c r="BK96" s="72" t="str">
        <f>IF(BK95="","","木")</f>
        <v/>
      </c>
      <c r="BL96" s="72" t="str">
        <f>IF(BL95="","","金")</f>
        <v/>
      </c>
      <c r="BM96" s="72" t="str">
        <f>IF(BM95="","","土")</f>
        <v/>
      </c>
      <c r="BN96" s="72" t="str">
        <f>IF(BN95="","","日")</f>
        <v/>
      </c>
      <c r="BO96" s="73" t="s">
        <v>40</v>
      </c>
      <c r="BP96" s="74">
        <f>COUNTIF(BH97:BN97,"夏休")+COUNTIF(BH97:BN97,"冬休")+COUNTIF(BH97:BN97,"中止")+COUNTIF(BH97:BN97,"制作中")</f>
        <v>0</v>
      </c>
    </row>
    <row r="97" spans="1:74" ht="14.25" customHeight="1" x14ac:dyDescent="0.4">
      <c r="A97" s="48"/>
      <c r="B97" s="163" t="s">
        <v>40</v>
      </c>
      <c r="C97" s="164"/>
      <c r="D97" s="166"/>
      <c r="E97" s="166"/>
      <c r="F97" s="166"/>
      <c r="G97" s="166"/>
      <c r="H97" s="166"/>
      <c r="I97" s="171"/>
      <c r="J97" s="73" t="s">
        <v>0</v>
      </c>
      <c r="K97" s="74">
        <f>COUNT(C95:I95)-K96</f>
        <v>7</v>
      </c>
      <c r="L97" s="48"/>
      <c r="M97" s="163" t="s">
        <v>40</v>
      </c>
      <c r="N97" s="164"/>
      <c r="O97" s="166"/>
      <c r="P97" s="166"/>
      <c r="Q97" s="166"/>
      <c r="R97" s="166"/>
      <c r="S97" s="166"/>
      <c r="T97" s="171"/>
      <c r="U97" s="73" t="s">
        <v>0</v>
      </c>
      <c r="V97" s="74">
        <f>COUNT(N95:T95)-V96</f>
        <v>7</v>
      </c>
      <c r="Y97" s="163" t="s">
        <v>40</v>
      </c>
      <c r="Z97" s="164"/>
      <c r="AA97" s="166"/>
      <c r="AB97" s="166"/>
      <c r="AC97" s="166"/>
      <c r="AD97" s="166"/>
      <c r="AE97" s="166"/>
      <c r="AF97" s="171"/>
      <c r="AG97" s="73" t="s">
        <v>0</v>
      </c>
      <c r="AH97" s="74">
        <f>COUNT(Z95:AF95)-AH96</f>
        <v>7</v>
      </c>
      <c r="AJ97" s="163" t="s">
        <v>40</v>
      </c>
      <c r="AK97" s="164"/>
      <c r="AL97" s="166"/>
      <c r="AM97" s="166"/>
      <c r="AN97" s="166"/>
      <c r="AO97" s="166"/>
      <c r="AP97" s="166"/>
      <c r="AQ97" s="171"/>
      <c r="AR97" s="73" t="s">
        <v>0</v>
      </c>
      <c r="AS97" s="74">
        <f>COUNT(AK95:AQ95)-AS96</f>
        <v>7</v>
      </c>
      <c r="AV97" s="163" t="s">
        <v>40</v>
      </c>
      <c r="AW97" s="164"/>
      <c r="AX97" s="166"/>
      <c r="AY97" s="166"/>
      <c r="AZ97" s="166"/>
      <c r="BA97" s="166"/>
      <c r="BB97" s="166"/>
      <c r="BC97" s="171"/>
      <c r="BD97" s="73" t="s">
        <v>0</v>
      </c>
      <c r="BE97" s="75">
        <f>COUNT(AW95:BC95)-BE96</f>
        <v>0</v>
      </c>
      <c r="BG97" s="163" t="s">
        <v>40</v>
      </c>
      <c r="BH97" s="164"/>
      <c r="BI97" s="166"/>
      <c r="BJ97" s="166"/>
      <c r="BK97" s="166"/>
      <c r="BL97" s="166"/>
      <c r="BM97" s="166"/>
      <c r="BN97" s="171"/>
      <c r="BO97" s="73" t="s">
        <v>0</v>
      </c>
      <c r="BP97" s="74">
        <f>COUNT(BH95:BN95)-BP96</f>
        <v>0</v>
      </c>
    </row>
    <row r="98" spans="1:74" ht="14.25" customHeight="1" x14ac:dyDescent="0.4">
      <c r="A98" s="48"/>
      <c r="B98" s="163"/>
      <c r="C98" s="165"/>
      <c r="D98" s="167"/>
      <c r="E98" s="167"/>
      <c r="F98" s="167"/>
      <c r="G98" s="167"/>
      <c r="H98" s="167"/>
      <c r="I98" s="172"/>
      <c r="J98" s="73" t="s">
        <v>19</v>
      </c>
      <c r="K98" s="74">
        <f>COUNTIF(C99:I100,"休")</f>
        <v>0</v>
      </c>
      <c r="L98" s="48"/>
      <c r="M98" s="163"/>
      <c r="N98" s="165"/>
      <c r="O98" s="167"/>
      <c r="P98" s="167"/>
      <c r="Q98" s="167"/>
      <c r="R98" s="167"/>
      <c r="S98" s="167"/>
      <c r="T98" s="172"/>
      <c r="U98" s="73" t="s">
        <v>19</v>
      </c>
      <c r="V98" s="74">
        <f>COUNTIF(N99:T100,"休")</f>
        <v>0</v>
      </c>
      <c r="Y98" s="163"/>
      <c r="Z98" s="165"/>
      <c r="AA98" s="167"/>
      <c r="AB98" s="167"/>
      <c r="AC98" s="167"/>
      <c r="AD98" s="167"/>
      <c r="AE98" s="167"/>
      <c r="AF98" s="172"/>
      <c r="AG98" s="73" t="s">
        <v>19</v>
      </c>
      <c r="AH98" s="74">
        <f>COUNTIF(Z99:AF100,"休")</f>
        <v>0</v>
      </c>
      <c r="AJ98" s="163"/>
      <c r="AK98" s="165"/>
      <c r="AL98" s="167"/>
      <c r="AM98" s="167"/>
      <c r="AN98" s="167"/>
      <c r="AO98" s="167"/>
      <c r="AP98" s="167"/>
      <c r="AQ98" s="172"/>
      <c r="AR98" s="73" t="s">
        <v>19</v>
      </c>
      <c r="AS98" s="74">
        <f>COUNTIF(AK99:AQ100,"休")</f>
        <v>0</v>
      </c>
      <c r="AV98" s="163"/>
      <c r="AW98" s="165"/>
      <c r="AX98" s="167"/>
      <c r="AY98" s="167"/>
      <c r="AZ98" s="167"/>
      <c r="BA98" s="167"/>
      <c r="BB98" s="167"/>
      <c r="BC98" s="172"/>
      <c r="BD98" s="73" t="s">
        <v>19</v>
      </c>
      <c r="BE98" s="74">
        <f>COUNTIF(AW99:BC100,"休")</f>
        <v>0</v>
      </c>
      <c r="BG98" s="163"/>
      <c r="BH98" s="165"/>
      <c r="BI98" s="167"/>
      <c r="BJ98" s="167"/>
      <c r="BK98" s="167"/>
      <c r="BL98" s="167"/>
      <c r="BM98" s="167"/>
      <c r="BN98" s="172"/>
      <c r="BO98" s="73" t="s">
        <v>19</v>
      </c>
      <c r="BP98" s="74">
        <f>COUNTIF(BH99:BN100,"休")</f>
        <v>0</v>
      </c>
    </row>
    <row r="99" spans="1:74" ht="14.25" customHeight="1" x14ac:dyDescent="0.4">
      <c r="A99" s="48"/>
      <c r="B99" s="163" t="s">
        <v>5</v>
      </c>
      <c r="C99" s="173"/>
      <c r="D99" s="174"/>
      <c r="E99" s="174"/>
      <c r="F99" s="174"/>
      <c r="G99" s="174"/>
      <c r="H99" s="174"/>
      <c r="I99" s="175"/>
      <c r="J99" s="73" t="s">
        <v>20</v>
      </c>
      <c r="K99" s="77">
        <f>K98/K97</f>
        <v>0</v>
      </c>
      <c r="L99" s="48"/>
      <c r="M99" s="163" t="s">
        <v>5</v>
      </c>
      <c r="N99" s="173"/>
      <c r="O99" s="174"/>
      <c r="P99" s="174"/>
      <c r="Q99" s="174"/>
      <c r="R99" s="174"/>
      <c r="S99" s="174"/>
      <c r="T99" s="175"/>
      <c r="U99" s="73" t="s">
        <v>20</v>
      </c>
      <c r="V99" s="77">
        <f>V98/V97</f>
        <v>0</v>
      </c>
      <c r="Y99" s="163" t="s">
        <v>5</v>
      </c>
      <c r="Z99" s="173"/>
      <c r="AA99" s="174"/>
      <c r="AB99" s="174"/>
      <c r="AC99" s="174"/>
      <c r="AD99" s="174"/>
      <c r="AE99" s="174"/>
      <c r="AF99" s="175"/>
      <c r="AG99" s="73" t="s">
        <v>20</v>
      </c>
      <c r="AH99" s="77">
        <f>AH98/AH97</f>
        <v>0</v>
      </c>
      <c r="AJ99" s="163" t="s">
        <v>5</v>
      </c>
      <c r="AK99" s="173"/>
      <c r="AL99" s="174"/>
      <c r="AM99" s="174"/>
      <c r="AN99" s="174"/>
      <c r="AO99" s="174"/>
      <c r="AP99" s="174"/>
      <c r="AQ99" s="175"/>
      <c r="AR99" s="73" t="s">
        <v>20</v>
      </c>
      <c r="AS99" s="77">
        <f>AS98/AS97</f>
        <v>0</v>
      </c>
      <c r="AV99" s="163" t="s">
        <v>5</v>
      </c>
      <c r="AW99" s="173"/>
      <c r="AX99" s="174"/>
      <c r="AY99" s="174"/>
      <c r="AZ99" s="174"/>
      <c r="BA99" s="174"/>
      <c r="BB99" s="174"/>
      <c r="BC99" s="175"/>
      <c r="BD99" s="73" t="s">
        <v>20</v>
      </c>
      <c r="BE99" s="77" t="e">
        <f>BE98/BE97</f>
        <v>#DIV/0!</v>
      </c>
      <c r="BG99" s="163" t="s">
        <v>5</v>
      </c>
      <c r="BH99" s="173"/>
      <c r="BI99" s="174"/>
      <c r="BJ99" s="174"/>
      <c r="BK99" s="174"/>
      <c r="BL99" s="174"/>
      <c r="BM99" s="174"/>
      <c r="BN99" s="175"/>
      <c r="BO99" s="73" t="s">
        <v>20</v>
      </c>
      <c r="BP99" s="77" t="e">
        <f>BP98/BP97</f>
        <v>#DIV/0!</v>
      </c>
    </row>
    <row r="100" spans="1:74" ht="14.25" customHeight="1" x14ac:dyDescent="0.4">
      <c r="A100" s="48"/>
      <c r="B100" s="163"/>
      <c r="C100" s="173"/>
      <c r="D100" s="174"/>
      <c r="E100" s="174"/>
      <c r="F100" s="174"/>
      <c r="G100" s="174"/>
      <c r="H100" s="174"/>
      <c r="I100" s="175"/>
      <c r="J100" s="73" t="s">
        <v>1</v>
      </c>
      <c r="K100" s="74">
        <f>COUNTA(C101:I101)</f>
        <v>0</v>
      </c>
      <c r="L100" s="48"/>
      <c r="M100" s="163"/>
      <c r="N100" s="173"/>
      <c r="O100" s="174"/>
      <c r="P100" s="174"/>
      <c r="Q100" s="174"/>
      <c r="R100" s="174"/>
      <c r="S100" s="174"/>
      <c r="T100" s="175"/>
      <c r="U100" s="73" t="s">
        <v>1</v>
      </c>
      <c r="V100" s="74">
        <f>COUNTA(N101:T101)</f>
        <v>0</v>
      </c>
      <c r="Y100" s="163"/>
      <c r="Z100" s="173"/>
      <c r="AA100" s="174"/>
      <c r="AB100" s="174"/>
      <c r="AC100" s="174"/>
      <c r="AD100" s="174"/>
      <c r="AE100" s="174"/>
      <c r="AF100" s="175"/>
      <c r="AG100" s="73" t="s">
        <v>1</v>
      </c>
      <c r="AH100" s="74">
        <f>COUNTA(Z101:AF101)</f>
        <v>0</v>
      </c>
      <c r="AJ100" s="163"/>
      <c r="AK100" s="173"/>
      <c r="AL100" s="174"/>
      <c r="AM100" s="174"/>
      <c r="AN100" s="174"/>
      <c r="AO100" s="174"/>
      <c r="AP100" s="174"/>
      <c r="AQ100" s="175"/>
      <c r="AR100" s="73" t="s">
        <v>1</v>
      </c>
      <c r="AS100" s="74">
        <f>COUNTA(AK101:AQ101)</f>
        <v>0</v>
      </c>
      <c r="AV100" s="163"/>
      <c r="AW100" s="173"/>
      <c r="AX100" s="174"/>
      <c r="AY100" s="174"/>
      <c r="AZ100" s="174"/>
      <c r="BA100" s="174"/>
      <c r="BB100" s="174"/>
      <c r="BC100" s="175"/>
      <c r="BD100" s="73" t="s">
        <v>1</v>
      </c>
      <c r="BE100" s="74">
        <f>COUNTA(AW101:BC101)</f>
        <v>0</v>
      </c>
      <c r="BG100" s="163"/>
      <c r="BH100" s="173"/>
      <c r="BI100" s="174"/>
      <c r="BJ100" s="174"/>
      <c r="BK100" s="174"/>
      <c r="BL100" s="174"/>
      <c r="BM100" s="174"/>
      <c r="BN100" s="175"/>
      <c r="BO100" s="73" t="s">
        <v>1</v>
      </c>
      <c r="BP100" s="74">
        <f>COUNTA(BH101:BN101)</f>
        <v>0</v>
      </c>
    </row>
    <row r="101" spans="1:74" ht="14.25" customHeight="1" x14ac:dyDescent="0.4">
      <c r="A101" s="48"/>
      <c r="B101" s="163" t="s">
        <v>8</v>
      </c>
      <c r="C101" s="173"/>
      <c r="D101" s="174"/>
      <c r="E101" s="174"/>
      <c r="F101" s="174"/>
      <c r="G101" s="174"/>
      <c r="H101" s="174"/>
      <c r="I101" s="175"/>
      <c r="J101" s="73" t="s">
        <v>21</v>
      </c>
      <c r="K101" s="77">
        <f>K100/K97</f>
        <v>0</v>
      </c>
      <c r="L101" s="48"/>
      <c r="M101" s="163" t="s">
        <v>8</v>
      </c>
      <c r="N101" s="173"/>
      <c r="O101" s="174"/>
      <c r="P101" s="174"/>
      <c r="Q101" s="174"/>
      <c r="R101" s="174"/>
      <c r="S101" s="174"/>
      <c r="T101" s="175"/>
      <c r="U101" s="73" t="s">
        <v>21</v>
      </c>
      <c r="V101" s="77">
        <f>V100/V97</f>
        <v>0</v>
      </c>
      <c r="Y101" s="163" t="s">
        <v>8</v>
      </c>
      <c r="Z101" s="173"/>
      <c r="AA101" s="174"/>
      <c r="AB101" s="174"/>
      <c r="AC101" s="174"/>
      <c r="AD101" s="174"/>
      <c r="AE101" s="174"/>
      <c r="AF101" s="175"/>
      <c r="AG101" s="73" t="s">
        <v>21</v>
      </c>
      <c r="AH101" s="77">
        <f>AH100/AH97</f>
        <v>0</v>
      </c>
      <c r="AJ101" s="163" t="s">
        <v>8</v>
      </c>
      <c r="AK101" s="173"/>
      <c r="AL101" s="174"/>
      <c r="AM101" s="174"/>
      <c r="AN101" s="174"/>
      <c r="AO101" s="174"/>
      <c r="AP101" s="174"/>
      <c r="AQ101" s="175"/>
      <c r="AR101" s="73" t="s">
        <v>21</v>
      </c>
      <c r="AS101" s="77">
        <f>AS100/AS97</f>
        <v>0</v>
      </c>
      <c r="AV101" s="163" t="s">
        <v>8</v>
      </c>
      <c r="AW101" s="173"/>
      <c r="AX101" s="174"/>
      <c r="AY101" s="174"/>
      <c r="AZ101" s="174"/>
      <c r="BA101" s="174"/>
      <c r="BB101" s="174"/>
      <c r="BC101" s="175"/>
      <c r="BD101" s="73" t="s">
        <v>21</v>
      </c>
      <c r="BE101" s="77" t="e">
        <f>BE100/BE97</f>
        <v>#DIV/0!</v>
      </c>
      <c r="BG101" s="163" t="s">
        <v>8</v>
      </c>
      <c r="BH101" s="173"/>
      <c r="BI101" s="174"/>
      <c r="BJ101" s="174"/>
      <c r="BK101" s="174"/>
      <c r="BL101" s="174"/>
      <c r="BM101" s="174"/>
      <c r="BN101" s="175"/>
      <c r="BO101" s="73" t="s">
        <v>21</v>
      </c>
      <c r="BP101" s="77" t="e">
        <f>BP100/BP97</f>
        <v>#DIV/0!</v>
      </c>
    </row>
    <row r="102" spans="1:74" ht="14.25" customHeight="1" x14ac:dyDescent="0.4">
      <c r="A102" s="48"/>
      <c r="B102" s="178"/>
      <c r="C102" s="176"/>
      <c r="D102" s="177"/>
      <c r="E102" s="177"/>
      <c r="F102" s="177"/>
      <c r="G102" s="177"/>
      <c r="H102" s="177"/>
      <c r="I102" s="179"/>
      <c r="J102" s="79" t="s">
        <v>41</v>
      </c>
      <c r="K102" s="78" t="str">
        <f>IF(1&gt;K95,"対象外",IF(K100&gt;=K95,"OK","NG"))</f>
        <v>NG</v>
      </c>
      <c r="L102" s="48"/>
      <c r="M102" s="178"/>
      <c r="N102" s="176"/>
      <c r="O102" s="177"/>
      <c r="P102" s="177"/>
      <c r="Q102" s="177"/>
      <c r="R102" s="177"/>
      <c r="S102" s="177"/>
      <c r="T102" s="179"/>
      <c r="U102" s="79" t="s">
        <v>41</v>
      </c>
      <c r="V102" s="78" t="str">
        <f>IF(1&gt;V95,"対象外",IF(V100&gt;=V95,"OK","NG"))</f>
        <v>NG</v>
      </c>
      <c r="Y102" s="178"/>
      <c r="Z102" s="176"/>
      <c r="AA102" s="177"/>
      <c r="AB102" s="177"/>
      <c r="AC102" s="177"/>
      <c r="AD102" s="177"/>
      <c r="AE102" s="177"/>
      <c r="AF102" s="179"/>
      <c r="AG102" s="79" t="s">
        <v>41</v>
      </c>
      <c r="AH102" s="78" t="str">
        <f>IF(1&gt;AH95,"対象外",IF(AH100&gt;=AH95,"OK","NG"))</f>
        <v>NG</v>
      </c>
      <c r="AJ102" s="178"/>
      <c r="AK102" s="176"/>
      <c r="AL102" s="177"/>
      <c r="AM102" s="177"/>
      <c r="AN102" s="177"/>
      <c r="AO102" s="177"/>
      <c r="AP102" s="177"/>
      <c r="AQ102" s="179"/>
      <c r="AR102" s="79" t="s">
        <v>41</v>
      </c>
      <c r="AS102" s="78" t="str">
        <f>IF(1&gt;AS95,"対象外",IF(AS100&gt;=AS95,"OK","NG"))</f>
        <v>NG</v>
      </c>
      <c r="AV102" s="178"/>
      <c r="AW102" s="176"/>
      <c r="AX102" s="177"/>
      <c r="AY102" s="177"/>
      <c r="AZ102" s="177"/>
      <c r="BA102" s="177"/>
      <c r="BB102" s="177"/>
      <c r="BC102" s="179"/>
      <c r="BD102" s="79" t="s">
        <v>41</v>
      </c>
      <c r="BE102" s="78" t="str">
        <f>IF(1&gt;BE95,"対象外",IF(BE100&gt;=BE95,"OK","NG"))</f>
        <v>対象外</v>
      </c>
      <c r="BG102" s="178"/>
      <c r="BH102" s="176"/>
      <c r="BI102" s="177"/>
      <c r="BJ102" s="177"/>
      <c r="BK102" s="177"/>
      <c r="BL102" s="177"/>
      <c r="BM102" s="177"/>
      <c r="BN102" s="179"/>
      <c r="BO102" s="79" t="s">
        <v>41</v>
      </c>
      <c r="BP102" s="78" t="str">
        <f>IF(1&gt;BP95,"対象外",IF(BP100&gt;=BP95,"OK","NG"))</f>
        <v>対象外</v>
      </c>
      <c r="BV102" s="50" t="str">
        <f>IF(COUNTIF(K102:BP102,"NG")&gt;=1,"NG","OK")</f>
        <v>NG</v>
      </c>
    </row>
    <row r="103" spans="1:74" ht="14.25" hidden="1" customHeight="1" x14ac:dyDescent="0.4">
      <c r="A103" s="48"/>
      <c r="B103" s="80" t="s">
        <v>23</v>
      </c>
      <c r="C103" s="52"/>
      <c r="D103" s="52"/>
      <c r="E103" s="52"/>
      <c r="F103" s="52"/>
      <c r="G103" s="52"/>
      <c r="H103" s="80">
        <f>IF(AND(DAY(H95)&gt;=22,DAY(H95)&lt;=28,H96="土"),1,0)</f>
        <v>0</v>
      </c>
      <c r="I103" s="52"/>
      <c r="J103" s="48"/>
      <c r="K103" s="48"/>
      <c r="L103" s="48"/>
      <c r="M103" s="52"/>
      <c r="N103" s="52"/>
      <c r="O103" s="52"/>
      <c r="P103" s="52"/>
      <c r="Q103" s="52"/>
      <c r="R103" s="52"/>
      <c r="S103" s="80">
        <f>IF(AND(DAY(S95)&gt;=22,DAY(S95)&lt;=28,S96="土"),1,0)</f>
        <v>0</v>
      </c>
      <c r="T103" s="52"/>
      <c r="U103" s="48"/>
      <c r="V103" s="48"/>
      <c r="Y103" s="52"/>
      <c r="Z103" s="52"/>
      <c r="AA103" s="52"/>
      <c r="AB103" s="52"/>
      <c r="AC103" s="52"/>
      <c r="AD103" s="52"/>
      <c r="AE103" s="80">
        <f>IF(AND(DAY(AE95)&gt;=22,DAY(AE95)&lt;=28,AE96="土"),1,0)</f>
        <v>1</v>
      </c>
      <c r="AF103" s="52"/>
      <c r="AG103" s="48"/>
      <c r="AH103" s="48"/>
      <c r="AJ103" s="52"/>
      <c r="AK103" s="52"/>
      <c r="AL103" s="52"/>
      <c r="AM103" s="52"/>
      <c r="AN103" s="52"/>
      <c r="AO103" s="52"/>
      <c r="AP103" s="80">
        <f>IF(AND(DAY(AP95)&gt;=22,DAY(AP95)&lt;=28,AP96="土"),1,0)</f>
        <v>0</v>
      </c>
      <c r="AQ103" s="52"/>
      <c r="AR103" s="48"/>
      <c r="AS103" s="48"/>
      <c r="AV103" s="52"/>
      <c r="AW103" s="52"/>
      <c r="AX103" s="52"/>
      <c r="AY103" s="52"/>
      <c r="AZ103" s="52"/>
      <c r="BA103" s="52"/>
      <c r="BB103" s="80" t="e">
        <f>IF(AND(DAY(BB95)&gt;=22,DAY(BB95)&lt;=28,BB96="土"),1,0)</f>
        <v>#VALUE!</v>
      </c>
      <c r="BC103" s="52"/>
      <c r="BD103" s="48"/>
      <c r="BE103" s="48"/>
      <c r="BG103" s="52"/>
      <c r="BH103" s="52"/>
      <c r="BI103" s="52"/>
      <c r="BJ103" s="52"/>
      <c r="BK103" s="52"/>
      <c r="BL103" s="52"/>
      <c r="BM103" s="80" t="e">
        <f>IF(AND(DAY(BM95)&gt;=22,DAY(BM95)&lt;=28,BM96="土"),1,0)</f>
        <v>#VALUE!</v>
      </c>
      <c r="BN103" s="52"/>
      <c r="BO103" s="48"/>
      <c r="BP103" s="48"/>
      <c r="BU103" s="50">
        <f t="shared" ref="BU103:BU170" si="136">_xlfn.AGGREGATE(9,6,C103:BN103)</f>
        <v>1</v>
      </c>
    </row>
    <row r="104" spans="1:74" ht="14.25" hidden="1" customHeight="1" x14ac:dyDescent="0.4">
      <c r="A104" s="48"/>
      <c r="B104" s="80" t="s">
        <v>42</v>
      </c>
      <c r="C104" s="52"/>
      <c r="D104" s="52"/>
      <c r="E104" s="52"/>
      <c r="F104" s="52"/>
      <c r="G104" s="52"/>
      <c r="H104" s="80">
        <f>IF(AND(DAY(H95)&gt;=22,DAY(H95)&lt;=28,H96="土",OR(H101="休",H101="雨")),1,0)</f>
        <v>0</v>
      </c>
      <c r="I104" s="52"/>
      <c r="J104" s="48"/>
      <c r="K104" s="48"/>
      <c r="L104" s="48"/>
      <c r="M104" s="52"/>
      <c r="N104" s="52"/>
      <c r="O104" s="52"/>
      <c r="P104" s="52"/>
      <c r="Q104" s="52"/>
      <c r="R104" s="52"/>
      <c r="S104" s="80">
        <f>IF(AND(DAY(S95)&gt;=22,DAY(S95)&lt;=28,S96="土",OR(S101="休",S101="雨")),1,0)</f>
        <v>0</v>
      </c>
      <c r="T104" s="52"/>
      <c r="U104" s="48"/>
      <c r="V104" s="48"/>
      <c r="Y104" s="52"/>
      <c r="Z104" s="52"/>
      <c r="AA104" s="52"/>
      <c r="AB104" s="52"/>
      <c r="AC104" s="52"/>
      <c r="AD104" s="52"/>
      <c r="AE104" s="80">
        <f>IF(AND(DAY(AE95)&gt;=22,DAY(AE95)&lt;=28,AE96="土",OR(AE101="休",AE101="雨")),1,0)</f>
        <v>0</v>
      </c>
      <c r="AF104" s="52"/>
      <c r="AG104" s="48"/>
      <c r="AH104" s="48"/>
      <c r="AJ104" s="52"/>
      <c r="AK104" s="52"/>
      <c r="AL104" s="52"/>
      <c r="AM104" s="52"/>
      <c r="AN104" s="52"/>
      <c r="AO104" s="52"/>
      <c r="AP104" s="80">
        <f>IF(AND(DAY(AP95)&gt;=22,DAY(AP95)&lt;=28,AP96="土",OR(AP101="休",AP101="雨")),1,0)</f>
        <v>0</v>
      </c>
      <c r="AQ104" s="52"/>
      <c r="AR104" s="48"/>
      <c r="AS104" s="48"/>
      <c r="AV104" s="52"/>
      <c r="AW104" s="52"/>
      <c r="AX104" s="52"/>
      <c r="AY104" s="52"/>
      <c r="AZ104" s="52"/>
      <c r="BA104" s="52"/>
      <c r="BB104" s="80" t="e">
        <f>IF(AND(DAY(BB95)&gt;=22,DAY(BB95)&lt;=28,BB96="土",OR(BB101="休",BB101="雨")),1,0)</f>
        <v>#VALUE!</v>
      </c>
      <c r="BC104" s="52"/>
      <c r="BD104" s="48"/>
      <c r="BE104" s="48"/>
      <c r="BG104" s="52"/>
      <c r="BH104" s="52"/>
      <c r="BI104" s="52"/>
      <c r="BJ104" s="52"/>
      <c r="BK104" s="52"/>
      <c r="BL104" s="52"/>
      <c r="BM104" s="80" t="e">
        <f>IF(AND(DAY(BM95)&gt;=22,DAY(BM95)&lt;=28,BM96="土",OR(BM101="休",BM101="雨")),1,0)</f>
        <v>#VALUE!</v>
      </c>
      <c r="BN104" s="52"/>
      <c r="BO104" s="48"/>
      <c r="BP104" s="48"/>
      <c r="BU104" s="50">
        <f t="shared" si="136"/>
        <v>0</v>
      </c>
    </row>
    <row r="105" spans="1:74" ht="14.25" hidden="1" customHeight="1" x14ac:dyDescent="0.4">
      <c r="A105" s="48"/>
      <c r="B105" s="80" t="s">
        <v>27</v>
      </c>
      <c r="C105" s="52"/>
      <c r="D105" s="52"/>
      <c r="E105" s="52"/>
      <c r="F105" s="52"/>
      <c r="G105" s="52"/>
      <c r="H105" s="80">
        <f>IF(AND(DAY(H95)&gt;=8,DAY(H95)&lt;=14,H96="土"),1,0)</f>
        <v>0</v>
      </c>
      <c r="I105" s="52"/>
      <c r="J105" s="48"/>
      <c r="K105" s="48"/>
      <c r="L105" s="48"/>
      <c r="M105" s="52"/>
      <c r="N105" s="52"/>
      <c r="O105" s="52"/>
      <c r="P105" s="52"/>
      <c r="Q105" s="52"/>
      <c r="R105" s="52"/>
      <c r="S105" s="80">
        <f>IF(AND(DAY(S95)&gt;=8,DAY(S95)&lt;=14,S96="土"),1,0)</f>
        <v>0</v>
      </c>
      <c r="T105" s="52"/>
      <c r="U105" s="48"/>
      <c r="V105" s="48"/>
      <c r="Y105" s="52"/>
      <c r="Z105" s="52"/>
      <c r="AA105" s="52"/>
      <c r="AB105" s="52"/>
      <c r="AC105" s="52"/>
      <c r="AD105" s="52"/>
      <c r="AE105" s="80">
        <f>IF(AND(DAY(AE95)&gt;=8,DAY(AE95)&lt;=14,AE96="土"),1,0)</f>
        <v>0</v>
      </c>
      <c r="AF105" s="52"/>
      <c r="AG105" s="48"/>
      <c r="AH105" s="48"/>
      <c r="AJ105" s="52"/>
      <c r="AK105" s="52"/>
      <c r="AL105" s="52"/>
      <c r="AM105" s="52"/>
      <c r="AN105" s="52"/>
      <c r="AO105" s="52"/>
      <c r="AP105" s="80">
        <f>IF(AND(DAY(AP95)&gt;=8,DAY(AP95)&lt;=14,AP96="土"),1,0)</f>
        <v>0</v>
      </c>
      <c r="AQ105" s="52"/>
      <c r="AR105" s="48"/>
      <c r="AS105" s="48"/>
      <c r="AV105" s="52"/>
      <c r="AW105" s="52"/>
      <c r="AX105" s="52"/>
      <c r="AY105" s="52"/>
      <c r="AZ105" s="52"/>
      <c r="BA105" s="52"/>
      <c r="BB105" s="80" t="e">
        <f>IF(AND(DAY(BB95)&gt;=8,DAY(BB95)&lt;=14,BB96="土"),1,0)</f>
        <v>#VALUE!</v>
      </c>
      <c r="BC105" s="52"/>
      <c r="BD105" s="48"/>
      <c r="BE105" s="48"/>
      <c r="BG105" s="52"/>
      <c r="BH105" s="52"/>
      <c r="BI105" s="52"/>
      <c r="BJ105" s="52"/>
      <c r="BK105" s="52"/>
      <c r="BL105" s="52"/>
      <c r="BM105" s="80" t="e">
        <f>IF(AND(DAY(BM95)&gt;=8,DAY(BM95)&lt;=14,BM96="土"),1,0)</f>
        <v>#VALUE!</v>
      </c>
      <c r="BN105" s="52"/>
      <c r="BO105" s="48"/>
      <c r="BP105" s="48"/>
      <c r="BU105" s="50">
        <f t="shared" si="136"/>
        <v>0</v>
      </c>
    </row>
    <row r="106" spans="1:74" ht="14.25" hidden="1" customHeight="1" x14ac:dyDescent="0.4">
      <c r="A106" s="48"/>
      <c r="B106" s="80" t="s">
        <v>43</v>
      </c>
      <c r="C106" s="52"/>
      <c r="D106" s="52"/>
      <c r="E106" s="52"/>
      <c r="F106" s="52"/>
      <c r="G106" s="52"/>
      <c r="H106" s="80">
        <f>IF(AND(DAY(H95)&gt;=8,DAY(H95)&lt;=14,H96="土",OR(H101="休",H101="雨")),1,0)</f>
        <v>0</v>
      </c>
      <c r="I106" s="52"/>
      <c r="J106" s="48"/>
      <c r="K106" s="48"/>
      <c r="L106" s="48"/>
      <c r="M106" s="52"/>
      <c r="N106" s="52"/>
      <c r="O106" s="52"/>
      <c r="P106" s="52"/>
      <c r="Q106" s="52"/>
      <c r="R106" s="52"/>
      <c r="S106" s="80">
        <f>IF(AND(DAY(S95)&gt;=8,DAY(S95)&lt;=14,S96="土",OR(S101="休",S101="雨")),1,0)</f>
        <v>0</v>
      </c>
      <c r="T106" s="52"/>
      <c r="U106" s="48"/>
      <c r="V106" s="48"/>
      <c r="Y106" s="52"/>
      <c r="Z106" s="52"/>
      <c r="AA106" s="52"/>
      <c r="AB106" s="52"/>
      <c r="AC106" s="52"/>
      <c r="AD106" s="52"/>
      <c r="AE106" s="80">
        <f>IF(AND(DAY(AE95)&gt;=8,DAY(AE95)&lt;=14,AE96="土",OR(AE101="休",AE101="雨")),1,0)</f>
        <v>0</v>
      </c>
      <c r="AF106" s="52"/>
      <c r="AG106" s="48"/>
      <c r="AH106" s="48"/>
      <c r="AJ106" s="52"/>
      <c r="AK106" s="52"/>
      <c r="AL106" s="52"/>
      <c r="AM106" s="52"/>
      <c r="AN106" s="52"/>
      <c r="AO106" s="52"/>
      <c r="AP106" s="80">
        <f>IF(AND(DAY(AP95)&gt;=8,DAY(AP95)&lt;=14,AP96="土",OR(AP101="休",AP101="雨")),1,0)</f>
        <v>0</v>
      </c>
      <c r="AQ106" s="52"/>
      <c r="AR106" s="48"/>
      <c r="AS106" s="48"/>
      <c r="AV106" s="52"/>
      <c r="AW106" s="52"/>
      <c r="AX106" s="52"/>
      <c r="AY106" s="52"/>
      <c r="AZ106" s="52"/>
      <c r="BA106" s="52"/>
      <c r="BB106" s="80" t="e">
        <f>IF(AND(DAY(BB95)&gt;=8,DAY(BB95)&lt;=14,BB96="土",OR(BB101="休",BB101="雨")),1,0)</f>
        <v>#VALUE!</v>
      </c>
      <c r="BC106" s="52"/>
      <c r="BD106" s="48"/>
      <c r="BE106" s="48"/>
      <c r="BG106" s="52"/>
      <c r="BH106" s="52"/>
      <c r="BI106" s="52"/>
      <c r="BJ106" s="52"/>
      <c r="BK106" s="52"/>
      <c r="BL106" s="52"/>
      <c r="BM106" s="80" t="e">
        <f>IF(AND(DAY(BM95)&gt;=8,DAY(BM95)&lt;=14,BM96="土",OR(BM101="休",BM101="雨")),1,0)</f>
        <v>#VALUE!</v>
      </c>
      <c r="BN106" s="52"/>
      <c r="BO106" s="48"/>
      <c r="BP106" s="48"/>
      <c r="BU106" s="50">
        <f t="shared" si="136"/>
        <v>0</v>
      </c>
    </row>
    <row r="107" spans="1:74" ht="14.25" hidden="1" customHeight="1" x14ac:dyDescent="0.4">
      <c r="A107" s="48"/>
      <c r="B107" s="80" t="s">
        <v>44</v>
      </c>
      <c r="C107" s="52"/>
      <c r="D107" s="52"/>
      <c r="E107" s="52"/>
      <c r="F107" s="52"/>
      <c r="G107" s="52"/>
      <c r="H107" s="80"/>
      <c r="I107" s="80">
        <f>IF(AND(DAY(I95)&gt;=22,DAY(I95)&lt;=28,I96="土"),1,0)</f>
        <v>0</v>
      </c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>
        <f t="shared" ref="T107" si="137">IF(AND(DAY(T95)&gt;=22,DAY(T95)&lt;=28,T96="土"),1,0)</f>
        <v>0</v>
      </c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>
        <f t="shared" ref="AF107" si="138">IF(AND(DAY(AF95)&gt;=22,DAY(AF95)&lt;=28,AF96="土"),1,0)</f>
        <v>0</v>
      </c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>
        <f t="shared" ref="AQ107" si="139">IF(AND(DAY(AQ95)&gt;=22,DAY(AQ95)&lt;=28,AQ96="土"),1,0)</f>
        <v>0</v>
      </c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 t="e">
        <f t="shared" ref="BC107" si="140">IF(AND(DAY(BC95)&gt;=22,DAY(BC95)&lt;=28,BC96="土"),1,0)</f>
        <v>#VALUE!</v>
      </c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 t="e">
        <f t="shared" ref="BN107" si="141">IF(AND(DAY(BN95)&gt;=22,DAY(BN95)&lt;=28,BN96="土"),1,0)</f>
        <v>#VALUE!</v>
      </c>
      <c r="BO107" s="48"/>
      <c r="BP107" s="48"/>
      <c r="BU107" s="50">
        <f t="shared" si="136"/>
        <v>0</v>
      </c>
    </row>
    <row r="108" spans="1:74" ht="14.25" hidden="1" customHeight="1" x14ac:dyDescent="0.4">
      <c r="A108" s="48"/>
      <c r="B108" s="80" t="s">
        <v>45</v>
      </c>
      <c r="C108" s="52"/>
      <c r="D108" s="52"/>
      <c r="E108" s="52"/>
      <c r="F108" s="52"/>
      <c r="G108" s="52"/>
      <c r="H108" s="80"/>
      <c r="I108" s="80">
        <f>IF(AND(DAY(I95)&gt;=22,DAY(I95)&lt;=28,I96="土",OR(I101="休",I101="雨")),1,0)</f>
        <v>0</v>
      </c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>
        <f t="shared" ref="T108" si="142">IF(AND(DAY(T95)&gt;=22,DAY(T95)&lt;=28,T96="土",OR(T101="休",T101="雨")),1,0)</f>
        <v>0</v>
      </c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>
        <f t="shared" ref="AF108" si="143">IF(AND(DAY(AF95)&gt;=22,DAY(AF95)&lt;=28,AF96="土",OR(AF101="休",AF101="雨")),1,0)</f>
        <v>0</v>
      </c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>
        <f t="shared" ref="AQ108" si="144">IF(AND(DAY(AQ95)&gt;=22,DAY(AQ95)&lt;=28,AQ96="土",OR(AQ101="休",AQ101="雨")),1,0)</f>
        <v>0</v>
      </c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 t="e">
        <f t="shared" ref="BC108" si="145">IF(AND(DAY(BC95)&gt;=22,DAY(BC95)&lt;=28,BC96="土",OR(BC101="休",BC101="雨")),1,0)</f>
        <v>#VALUE!</v>
      </c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 t="e">
        <f t="shared" ref="BN108" si="146">IF(AND(DAY(BN95)&gt;=22,DAY(BN95)&lt;=28,BN96="土",OR(BN101="休",BN101="雨")),1,0)</f>
        <v>#VALUE!</v>
      </c>
      <c r="BO108" s="48"/>
      <c r="BP108" s="48"/>
      <c r="BU108" s="50">
        <f t="shared" si="136"/>
        <v>0</v>
      </c>
    </row>
    <row r="109" spans="1:74" ht="14.25" hidden="1" customHeight="1" x14ac:dyDescent="0.4">
      <c r="A109" s="48"/>
      <c r="B109" s="80" t="s">
        <v>46</v>
      </c>
      <c r="C109" s="52"/>
      <c r="D109" s="52"/>
      <c r="E109" s="52"/>
      <c r="F109" s="52"/>
      <c r="G109" s="52"/>
      <c r="H109" s="80"/>
      <c r="I109" s="80">
        <f>IF(AND(DAY(I95)&gt;=8,DAY(I95)&lt;=14,I96="土"),1,0)</f>
        <v>0</v>
      </c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>
        <f t="shared" ref="T109" si="147">IF(AND(DAY(T95)&gt;=8,DAY(T95)&lt;=14,T96="土"),1,0)</f>
        <v>0</v>
      </c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>
        <f t="shared" ref="AF109" si="148">IF(AND(DAY(AF95)&gt;=8,DAY(AF95)&lt;=14,AF96="土"),1,0)</f>
        <v>0</v>
      </c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>
        <f t="shared" ref="AQ109" si="149">IF(AND(DAY(AQ95)&gt;=8,DAY(AQ95)&lt;=14,AQ96="土"),1,0)</f>
        <v>0</v>
      </c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 t="e">
        <f t="shared" ref="BC109" si="150">IF(AND(DAY(BC95)&gt;=8,DAY(BC95)&lt;=14,BC96="土"),1,0)</f>
        <v>#VALUE!</v>
      </c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 t="e">
        <f t="shared" ref="BN109" si="151">IF(AND(DAY(BN95)&gt;=8,DAY(BN95)&lt;=14,BN96="土"),1,0)</f>
        <v>#VALUE!</v>
      </c>
      <c r="BO109" s="48"/>
      <c r="BP109" s="48"/>
      <c r="BU109" s="50">
        <f t="shared" si="136"/>
        <v>0</v>
      </c>
    </row>
    <row r="110" spans="1:74" ht="14.25" hidden="1" customHeight="1" x14ac:dyDescent="0.4">
      <c r="A110" s="48"/>
      <c r="B110" s="80" t="s">
        <v>47</v>
      </c>
      <c r="C110" s="52"/>
      <c r="D110" s="52"/>
      <c r="E110" s="52"/>
      <c r="F110" s="52"/>
      <c r="G110" s="52"/>
      <c r="H110" s="80"/>
      <c r="I110" s="80">
        <f>IF(AND(DAY(I95)&gt;=8,DAY(I95)&lt;=14,I96="土",OR(I101="休",I101="雨")),1,0)</f>
        <v>0</v>
      </c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>
        <f t="shared" ref="T110" si="152">IF(AND(DAY(T95)&gt;=8,DAY(T95)&lt;=14,T96="土",OR(T101="休",T101="雨")),1,0)</f>
        <v>0</v>
      </c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>
        <f t="shared" ref="AF110" si="153">IF(AND(DAY(AF95)&gt;=8,DAY(AF95)&lt;=14,AF96="土",OR(AF101="休",AF101="雨")),1,0)</f>
        <v>0</v>
      </c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>
        <f t="shared" ref="AQ110" si="154">IF(AND(DAY(AQ95)&gt;=8,DAY(AQ95)&lt;=14,AQ96="土",OR(AQ101="休",AQ101="雨")),1,0)</f>
        <v>0</v>
      </c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 t="e">
        <f t="shared" ref="BC110" si="155">IF(AND(DAY(BC95)&gt;=8,DAY(BC95)&lt;=14,BC96="土",OR(BC101="休",BC101="雨")),1,0)</f>
        <v>#VALUE!</v>
      </c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 t="e">
        <f t="shared" ref="BN110" si="156">IF(AND(DAY(BN95)&gt;=8,DAY(BN95)&lt;=14,BN96="土",OR(BN101="休",BN101="雨")),1,0)</f>
        <v>#VALUE!</v>
      </c>
      <c r="BO110" s="48"/>
      <c r="BP110" s="48"/>
      <c r="BU110" s="50">
        <f t="shared" si="136"/>
        <v>0</v>
      </c>
    </row>
    <row r="111" spans="1:74" ht="14.25" customHeight="1" x14ac:dyDescent="0.4">
      <c r="A111" s="48"/>
      <c r="B111" s="52"/>
      <c r="C111" s="52"/>
      <c r="D111" s="52"/>
      <c r="E111" s="52"/>
      <c r="F111" s="52"/>
      <c r="G111" s="52"/>
      <c r="H111" s="52"/>
      <c r="I111" s="52"/>
      <c r="J111" s="48"/>
      <c r="K111" s="48"/>
      <c r="L111" s="48"/>
      <c r="M111" s="52"/>
      <c r="N111" s="52"/>
      <c r="O111" s="52"/>
      <c r="P111" s="52"/>
      <c r="Q111" s="52"/>
      <c r="R111" s="52"/>
      <c r="S111" s="52"/>
      <c r="T111" s="52"/>
      <c r="U111" s="48"/>
      <c r="V111" s="48"/>
      <c r="Y111" s="52"/>
      <c r="Z111" s="52"/>
      <c r="AA111" s="52"/>
      <c r="AB111" s="52"/>
      <c r="AC111" s="52"/>
      <c r="AD111" s="52"/>
      <c r="AE111" s="52"/>
      <c r="AF111" s="52"/>
      <c r="AG111" s="48"/>
      <c r="AH111" s="48"/>
      <c r="AJ111" s="52"/>
      <c r="AK111" s="52"/>
      <c r="AL111" s="52"/>
      <c r="AM111" s="52"/>
      <c r="AN111" s="52"/>
      <c r="AO111" s="52"/>
      <c r="AP111" s="52"/>
      <c r="AQ111" s="52"/>
      <c r="AR111" s="48"/>
      <c r="AS111" s="48"/>
      <c r="AV111" s="52"/>
      <c r="AW111" s="52"/>
      <c r="AX111" s="52"/>
      <c r="AY111" s="52"/>
      <c r="AZ111" s="52"/>
      <c r="BA111" s="52"/>
      <c r="BB111" s="52"/>
      <c r="BC111" s="52"/>
      <c r="BD111" s="48"/>
      <c r="BE111" s="48"/>
      <c r="BG111" s="52"/>
      <c r="BH111" s="52"/>
      <c r="BI111" s="52"/>
      <c r="BJ111" s="52"/>
      <c r="BK111" s="52"/>
      <c r="BL111" s="52"/>
      <c r="BM111" s="52"/>
      <c r="BN111" s="52"/>
      <c r="BO111" s="48"/>
      <c r="BP111" s="48"/>
    </row>
    <row r="112" spans="1:74" ht="14.25" customHeight="1" x14ac:dyDescent="0.4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</row>
    <row r="113" spans="1:74" ht="14.25" hidden="1" customHeight="1" x14ac:dyDescent="0.4">
      <c r="A113" s="48"/>
      <c r="B113" s="48"/>
      <c r="C113" s="61">
        <f>YEAR(I93+1)</f>
        <v>2026</v>
      </c>
      <c r="D113" s="61">
        <f>MONTH(I93+1)</f>
        <v>6</v>
      </c>
      <c r="E113" s="61">
        <f>DAY(I93+1)</f>
        <v>8</v>
      </c>
      <c r="F113" s="61"/>
      <c r="G113" s="61"/>
      <c r="H113" s="61"/>
      <c r="I113" s="61"/>
      <c r="J113" s="48"/>
      <c r="K113" s="48"/>
      <c r="L113" s="48"/>
      <c r="M113" s="48"/>
      <c r="N113" s="61">
        <f>YEAR(T93+1)</f>
        <v>2026</v>
      </c>
      <c r="O113" s="61">
        <f>MONTH(T93+1)</f>
        <v>8</v>
      </c>
      <c r="P113" s="61">
        <f>DAY(T93+1)</f>
        <v>3</v>
      </c>
      <c r="Q113" s="61"/>
      <c r="R113" s="61"/>
      <c r="S113" s="61"/>
      <c r="T113" s="61"/>
      <c r="U113" s="48"/>
      <c r="V113" s="48"/>
      <c r="Y113" s="48"/>
      <c r="Z113" s="61">
        <f>YEAR(AF93+1)</f>
        <v>2026</v>
      </c>
      <c r="AA113" s="61">
        <f>MONTH(AF93+1)</f>
        <v>9</v>
      </c>
      <c r="AB113" s="61">
        <f>DAY(AF93+1)</f>
        <v>28</v>
      </c>
      <c r="AC113" s="61"/>
      <c r="AD113" s="61"/>
      <c r="AE113" s="61"/>
      <c r="AF113" s="61"/>
      <c r="AG113" s="48"/>
      <c r="AH113" s="48"/>
      <c r="AJ113" s="48"/>
      <c r="AK113" s="61">
        <f>YEAR(AQ93+1)</f>
        <v>2026</v>
      </c>
      <c r="AL113" s="61">
        <f>MONTH(AQ93+1)</f>
        <v>11</v>
      </c>
      <c r="AM113" s="61">
        <f>DAY(AQ93+1)</f>
        <v>23</v>
      </c>
      <c r="AN113" s="61"/>
      <c r="AO113" s="61"/>
      <c r="AP113" s="61"/>
      <c r="AQ113" s="61"/>
      <c r="AR113" s="48"/>
      <c r="AS113" s="48"/>
      <c r="AV113" s="48"/>
      <c r="AW113" s="61">
        <f>YEAR(BC93+1)</f>
        <v>2027</v>
      </c>
      <c r="AX113" s="61">
        <f>MONTH(BC93+1)</f>
        <v>1</v>
      </c>
      <c r="AY113" s="61">
        <f>DAY(BC93+1)</f>
        <v>18</v>
      </c>
      <c r="AZ113" s="61"/>
      <c r="BA113" s="61"/>
      <c r="BB113" s="61"/>
      <c r="BC113" s="61"/>
      <c r="BD113" s="48"/>
      <c r="BE113" s="48"/>
      <c r="BG113" s="48"/>
      <c r="BH113" s="61">
        <f>YEAR(BN93+1)</f>
        <v>2027</v>
      </c>
      <c r="BI113" s="61">
        <f>MONTH(BN93+1)</f>
        <v>3</v>
      </c>
      <c r="BJ113" s="61">
        <f>DAY(BN93+1)</f>
        <v>15</v>
      </c>
      <c r="BK113" s="61"/>
      <c r="BL113" s="61"/>
      <c r="BM113" s="61"/>
      <c r="BN113" s="61"/>
      <c r="BO113" s="48"/>
      <c r="BP113" s="48"/>
    </row>
    <row r="114" spans="1:74" ht="14.25" hidden="1" customHeight="1" x14ac:dyDescent="0.4">
      <c r="A114" s="48"/>
      <c r="B114" s="48"/>
      <c r="C114" s="62">
        <f>I93+1</f>
        <v>46181</v>
      </c>
      <c r="D114" s="62">
        <f>C114+1</f>
        <v>46182</v>
      </c>
      <c r="E114" s="62">
        <f t="shared" ref="E114:I114" si="157">D114+1</f>
        <v>46183</v>
      </c>
      <c r="F114" s="62">
        <f t="shared" si="157"/>
        <v>46184</v>
      </c>
      <c r="G114" s="62">
        <f t="shared" si="157"/>
        <v>46185</v>
      </c>
      <c r="H114" s="62">
        <f t="shared" si="157"/>
        <v>46186</v>
      </c>
      <c r="I114" s="62">
        <f t="shared" si="157"/>
        <v>46187</v>
      </c>
      <c r="J114" s="48"/>
      <c r="K114" s="48"/>
      <c r="L114" s="48"/>
      <c r="M114" s="48"/>
      <c r="N114" s="62">
        <f>T93+1</f>
        <v>46237</v>
      </c>
      <c r="O114" s="62">
        <f t="shared" ref="O114:T114" si="158">N114+1</f>
        <v>46238</v>
      </c>
      <c r="P114" s="62">
        <f t="shared" si="158"/>
        <v>46239</v>
      </c>
      <c r="Q114" s="62">
        <f t="shared" si="158"/>
        <v>46240</v>
      </c>
      <c r="R114" s="62">
        <f t="shared" si="158"/>
        <v>46241</v>
      </c>
      <c r="S114" s="62">
        <f t="shared" si="158"/>
        <v>46242</v>
      </c>
      <c r="T114" s="62">
        <f t="shared" si="158"/>
        <v>46243</v>
      </c>
      <c r="U114" s="48"/>
      <c r="V114" s="48"/>
      <c r="Y114" s="48"/>
      <c r="Z114" s="62">
        <f>AF93+1</f>
        <v>46293</v>
      </c>
      <c r="AA114" s="62">
        <f t="shared" ref="AA114:AF114" si="159">Z114+1</f>
        <v>46294</v>
      </c>
      <c r="AB114" s="62">
        <f t="shared" si="159"/>
        <v>46295</v>
      </c>
      <c r="AC114" s="62">
        <f t="shared" si="159"/>
        <v>46296</v>
      </c>
      <c r="AD114" s="62">
        <f t="shared" si="159"/>
        <v>46297</v>
      </c>
      <c r="AE114" s="62">
        <f t="shared" si="159"/>
        <v>46298</v>
      </c>
      <c r="AF114" s="62">
        <f t="shared" si="159"/>
        <v>46299</v>
      </c>
      <c r="AG114" s="48"/>
      <c r="AH114" s="48"/>
      <c r="AJ114" s="48"/>
      <c r="AK114" s="62">
        <f>AQ93+1</f>
        <v>46349</v>
      </c>
      <c r="AL114" s="62">
        <f t="shared" ref="AL114:AQ114" si="160">AK114+1</f>
        <v>46350</v>
      </c>
      <c r="AM114" s="62">
        <f t="shared" si="160"/>
        <v>46351</v>
      </c>
      <c r="AN114" s="62">
        <f t="shared" si="160"/>
        <v>46352</v>
      </c>
      <c r="AO114" s="62">
        <f t="shared" si="160"/>
        <v>46353</v>
      </c>
      <c r="AP114" s="62">
        <f t="shared" si="160"/>
        <v>46354</v>
      </c>
      <c r="AQ114" s="62">
        <f t="shared" si="160"/>
        <v>46355</v>
      </c>
      <c r="AR114" s="48"/>
      <c r="AS114" s="48"/>
      <c r="AV114" s="48"/>
      <c r="AW114" s="62">
        <f>BC93+1</f>
        <v>46405</v>
      </c>
      <c r="AX114" s="62">
        <f t="shared" ref="AX114:BC114" si="161">AW114+1</f>
        <v>46406</v>
      </c>
      <c r="AY114" s="62">
        <f t="shared" si="161"/>
        <v>46407</v>
      </c>
      <c r="AZ114" s="62">
        <f t="shared" si="161"/>
        <v>46408</v>
      </c>
      <c r="BA114" s="62">
        <f t="shared" si="161"/>
        <v>46409</v>
      </c>
      <c r="BB114" s="62">
        <f t="shared" si="161"/>
        <v>46410</v>
      </c>
      <c r="BC114" s="62">
        <f t="shared" si="161"/>
        <v>46411</v>
      </c>
      <c r="BD114" s="48"/>
      <c r="BE114" s="48"/>
      <c r="BG114" s="48"/>
      <c r="BH114" s="62">
        <f>BN93+1</f>
        <v>46461</v>
      </c>
      <c r="BI114" s="62">
        <f t="shared" ref="BI114:BN114" si="162">BH114+1</f>
        <v>46462</v>
      </c>
      <c r="BJ114" s="62">
        <f t="shared" si="162"/>
        <v>46463</v>
      </c>
      <c r="BK114" s="62">
        <f t="shared" si="162"/>
        <v>46464</v>
      </c>
      <c r="BL114" s="62">
        <f t="shared" si="162"/>
        <v>46465</v>
      </c>
      <c r="BM114" s="62">
        <f t="shared" si="162"/>
        <v>46466</v>
      </c>
      <c r="BN114" s="62">
        <f t="shared" si="162"/>
        <v>46467</v>
      </c>
      <c r="BO114" s="48"/>
      <c r="BP114" s="48"/>
    </row>
    <row r="115" spans="1:74" ht="14.25" customHeight="1" x14ac:dyDescent="0.4">
      <c r="A115" s="48"/>
      <c r="B115" s="63" t="s">
        <v>13</v>
      </c>
      <c r="C115" s="64">
        <f>DATE($C113,$D113,1)</f>
        <v>46174</v>
      </c>
      <c r="D115" s="65"/>
      <c r="E115" s="65"/>
      <c r="F115" s="65"/>
      <c r="G115" s="65"/>
      <c r="H115" s="65"/>
      <c r="I115" s="65"/>
      <c r="J115" s="65"/>
      <c r="K115" s="66"/>
      <c r="L115" s="48"/>
      <c r="M115" s="63" t="s">
        <v>13</v>
      </c>
      <c r="N115" s="64">
        <f>DATE($N113,$O113,1)</f>
        <v>46235</v>
      </c>
      <c r="O115" s="65"/>
      <c r="P115" s="65"/>
      <c r="Q115" s="65"/>
      <c r="R115" s="65"/>
      <c r="S115" s="65"/>
      <c r="T115" s="65"/>
      <c r="U115" s="65"/>
      <c r="V115" s="66"/>
      <c r="Y115" s="63" t="s">
        <v>13</v>
      </c>
      <c r="Z115" s="64">
        <f>DATE($Z113,$AA113,1)</f>
        <v>46266</v>
      </c>
      <c r="AA115" s="65"/>
      <c r="AB115" s="65"/>
      <c r="AC115" s="65"/>
      <c r="AD115" s="65"/>
      <c r="AE115" s="65"/>
      <c r="AF115" s="65"/>
      <c r="AG115" s="65"/>
      <c r="AH115" s="66"/>
      <c r="AJ115" s="63" t="s">
        <v>13</v>
      </c>
      <c r="AK115" s="64">
        <f>DATE($AK113,$AL113,1)</f>
        <v>46327</v>
      </c>
      <c r="AL115" s="65"/>
      <c r="AM115" s="65"/>
      <c r="AN115" s="65"/>
      <c r="AO115" s="65"/>
      <c r="AP115" s="65"/>
      <c r="AQ115" s="65"/>
      <c r="AR115" s="65"/>
      <c r="AS115" s="66"/>
      <c r="AV115" s="63" t="s">
        <v>13</v>
      </c>
      <c r="AW115" s="64">
        <f>DATE($AW113,$AX113,1)</f>
        <v>46388</v>
      </c>
      <c r="AX115" s="65"/>
      <c r="AY115" s="65"/>
      <c r="AZ115" s="65"/>
      <c r="BA115" s="65"/>
      <c r="BB115" s="65"/>
      <c r="BC115" s="65"/>
      <c r="BD115" s="65"/>
      <c r="BE115" s="66"/>
      <c r="BG115" s="63" t="s">
        <v>13</v>
      </c>
      <c r="BH115" s="64">
        <f>DATE($BH113,$BI113,1)</f>
        <v>46447</v>
      </c>
      <c r="BI115" s="65"/>
      <c r="BJ115" s="65"/>
      <c r="BK115" s="65"/>
      <c r="BL115" s="65"/>
      <c r="BM115" s="65"/>
      <c r="BN115" s="65"/>
      <c r="BO115" s="65"/>
      <c r="BP115" s="66"/>
    </row>
    <row r="116" spans="1:74" ht="14.25" customHeight="1" x14ac:dyDescent="0.4">
      <c r="A116" s="48"/>
      <c r="B116" s="67" t="s">
        <v>39</v>
      </c>
      <c r="C116" s="68">
        <f>IF(I93&lt;$G$5,I95+1,"")</f>
        <v>46181</v>
      </c>
      <c r="D116" s="69">
        <f t="shared" ref="D116:I116" si="163">IF(C114&lt;$G$5,C116+1,"")</f>
        <v>46182</v>
      </c>
      <c r="E116" s="69">
        <f t="shared" si="163"/>
        <v>46183</v>
      </c>
      <c r="F116" s="69">
        <f t="shared" si="163"/>
        <v>46184</v>
      </c>
      <c r="G116" s="69">
        <f t="shared" si="163"/>
        <v>46185</v>
      </c>
      <c r="H116" s="69">
        <f t="shared" si="163"/>
        <v>46186</v>
      </c>
      <c r="I116" s="69">
        <f t="shared" si="163"/>
        <v>46187</v>
      </c>
      <c r="J116" s="70" t="s">
        <v>15</v>
      </c>
      <c r="K116" s="71">
        <f>COUNTIFS(C117:I117,"土",C118:I118,"")+COUNTIFS(C117:I117,"日",C118:I118,"")</f>
        <v>2</v>
      </c>
      <c r="L116" s="48"/>
      <c r="M116" s="67" t="s">
        <v>39</v>
      </c>
      <c r="N116" s="68">
        <f>IF(T93&lt;$G$5,T95+1,"")</f>
        <v>46237</v>
      </c>
      <c r="O116" s="69">
        <f t="shared" ref="O116:T116" si="164">IF(N114&lt;$G$5,N116+1,"")</f>
        <v>46238</v>
      </c>
      <c r="P116" s="69">
        <f t="shared" si="164"/>
        <v>46239</v>
      </c>
      <c r="Q116" s="69">
        <f t="shared" si="164"/>
        <v>46240</v>
      </c>
      <c r="R116" s="69">
        <f t="shared" si="164"/>
        <v>46241</v>
      </c>
      <c r="S116" s="69">
        <f t="shared" si="164"/>
        <v>46242</v>
      </c>
      <c r="T116" s="69">
        <f t="shared" si="164"/>
        <v>46243</v>
      </c>
      <c r="U116" s="70" t="s">
        <v>15</v>
      </c>
      <c r="V116" s="71">
        <f>COUNTIFS(N117:T117,"土",N118:T118,"")+COUNTIFS(N117:T117,"日",N118:T118,"")</f>
        <v>2</v>
      </c>
      <c r="Y116" s="67" t="s">
        <v>39</v>
      </c>
      <c r="Z116" s="68">
        <f>IF(AF93&lt;$G$5,AF95+1,"")</f>
        <v>46293</v>
      </c>
      <c r="AA116" s="69">
        <f t="shared" ref="AA116:AF116" si="165">IF(Z114&lt;$G$5,Z116+1,"")</f>
        <v>46294</v>
      </c>
      <c r="AB116" s="69">
        <f t="shared" si="165"/>
        <v>46295</v>
      </c>
      <c r="AC116" s="69">
        <f t="shared" si="165"/>
        <v>46296</v>
      </c>
      <c r="AD116" s="69">
        <f t="shared" si="165"/>
        <v>46297</v>
      </c>
      <c r="AE116" s="69">
        <f t="shared" si="165"/>
        <v>46298</v>
      </c>
      <c r="AF116" s="69">
        <f t="shared" si="165"/>
        <v>46299</v>
      </c>
      <c r="AG116" s="70" t="s">
        <v>15</v>
      </c>
      <c r="AH116" s="71">
        <f>COUNTIFS(Z117:AF117,"土",Z118:AF118,"")+COUNTIFS(Z117:AF117,"日",Z118:AF118,"")</f>
        <v>2</v>
      </c>
      <c r="AJ116" s="67" t="s">
        <v>39</v>
      </c>
      <c r="AK116" s="68">
        <f>IF(AQ93&lt;$G$5,AQ95+1,"")</f>
        <v>46349</v>
      </c>
      <c r="AL116" s="69">
        <f t="shared" ref="AL116:AQ116" si="166">IF(AK114&lt;$G$5,AK116+1,"")</f>
        <v>46350</v>
      </c>
      <c r="AM116" s="69">
        <f t="shared" si="166"/>
        <v>46351</v>
      </c>
      <c r="AN116" s="69">
        <f t="shared" si="166"/>
        <v>46352</v>
      </c>
      <c r="AO116" s="69">
        <f t="shared" si="166"/>
        <v>46353</v>
      </c>
      <c r="AP116" s="69">
        <f t="shared" si="166"/>
        <v>46354</v>
      </c>
      <c r="AQ116" s="69">
        <f t="shared" si="166"/>
        <v>46355</v>
      </c>
      <c r="AR116" s="70" t="s">
        <v>15</v>
      </c>
      <c r="AS116" s="71">
        <f>COUNTIFS(AK117:AQ117,"土",AK118:AQ118,"")+COUNTIFS(AK117:AQ117,"日",AK118:AQ118,"")</f>
        <v>2</v>
      </c>
      <c r="AV116" s="67" t="s">
        <v>39</v>
      </c>
      <c r="AW116" s="68" t="str">
        <f>IF(BC93&lt;$G$5,BC95+1,"")</f>
        <v/>
      </c>
      <c r="AX116" s="69" t="str">
        <f t="shared" ref="AX116:BC116" si="167">IF(AW114&lt;$G$5,AW116+1,"")</f>
        <v/>
      </c>
      <c r="AY116" s="69" t="str">
        <f t="shared" si="167"/>
        <v/>
      </c>
      <c r="AZ116" s="69" t="str">
        <f t="shared" si="167"/>
        <v/>
      </c>
      <c r="BA116" s="69" t="str">
        <f t="shared" si="167"/>
        <v/>
      </c>
      <c r="BB116" s="69" t="str">
        <f t="shared" si="167"/>
        <v/>
      </c>
      <c r="BC116" s="69" t="str">
        <f t="shared" si="167"/>
        <v/>
      </c>
      <c r="BD116" s="70" t="s">
        <v>15</v>
      </c>
      <c r="BE116" s="71">
        <f>COUNTIFS(AW117:BC117,"土",AW118:BC118,"")+COUNTIFS(AW117:BC117,"日",AW118:BC118,"")</f>
        <v>0</v>
      </c>
      <c r="BG116" s="67" t="s">
        <v>39</v>
      </c>
      <c r="BH116" s="68" t="str">
        <f>IF(BN93&lt;$G$5,BN95+1,"")</f>
        <v/>
      </c>
      <c r="BI116" s="69" t="str">
        <f t="shared" ref="BI116:BN116" si="168">IF(BH114&lt;$G$5,BH116+1,"")</f>
        <v/>
      </c>
      <c r="BJ116" s="69" t="str">
        <f t="shared" si="168"/>
        <v/>
      </c>
      <c r="BK116" s="69" t="str">
        <f t="shared" si="168"/>
        <v/>
      </c>
      <c r="BL116" s="69" t="str">
        <f t="shared" si="168"/>
        <v/>
      </c>
      <c r="BM116" s="69" t="str">
        <f t="shared" si="168"/>
        <v/>
      </c>
      <c r="BN116" s="69" t="str">
        <f t="shared" si="168"/>
        <v/>
      </c>
      <c r="BO116" s="70" t="s">
        <v>15</v>
      </c>
      <c r="BP116" s="71">
        <f>COUNTIFS(BH117:BN117,"土",BH118:BN118,"")+COUNTIFS(BH117:BN117,"日",BH118:BN118,"")</f>
        <v>0</v>
      </c>
    </row>
    <row r="117" spans="1:74" ht="14.25" customHeight="1" x14ac:dyDescent="0.4">
      <c r="A117" s="48"/>
      <c r="B117" s="67" t="s">
        <v>16</v>
      </c>
      <c r="C117" s="72" t="str">
        <f>IF(C116="","","月")</f>
        <v>月</v>
      </c>
      <c r="D117" s="72" t="str">
        <f>IF(D116="","","火")</f>
        <v>火</v>
      </c>
      <c r="E117" s="72" t="str">
        <f>IF(E116="","","水")</f>
        <v>水</v>
      </c>
      <c r="F117" s="72" t="str">
        <f>IF(F116="","","木")</f>
        <v>木</v>
      </c>
      <c r="G117" s="72" t="str">
        <f>IF(G116="","","金")</f>
        <v>金</v>
      </c>
      <c r="H117" s="72" t="str">
        <f>IF(H116="","","土")</f>
        <v>土</v>
      </c>
      <c r="I117" s="72" t="str">
        <f>IF(I116="","","日")</f>
        <v>日</v>
      </c>
      <c r="J117" s="73" t="s">
        <v>40</v>
      </c>
      <c r="K117" s="74">
        <f>COUNTIF(C118:I118,"夏休")+COUNTIF(C118:I118,"冬休")+COUNTIF(C118:I118,"中止")+COUNTIF(C118:I118,"制作中")</f>
        <v>0</v>
      </c>
      <c r="L117" s="48"/>
      <c r="M117" s="67" t="s">
        <v>16</v>
      </c>
      <c r="N117" s="72" t="str">
        <f>IF(N116="","","月")</f>
        <v>月</v>
      </c>
      <c r="O117" s="72" t="str">
        <f>IF(O116="","","火")</f>
        <v>火</v>
      </c>
      <c r="P117" s="72" t="str">
        <f>IF(P116="","","水")</f>
        <v>水</v>
      </c>
      <c r="Q117" s="72" t="str">
        <f>IF(Q116="","","木")</f>
        <v>木</v>
      </c>
      <c r="R117" s="72" t="str">
        <f>IF(R116="","","金")</f>
        <v>金</v>
      </c>
      <c r="S117" s="72" t="str">
        <f>IF(S116="","","土")</f>
        <v>土</v>
      </c>
      <c r="T117" s="72" t="str">
        <f>IF(T116="","","日")</f>
        <v>日</v>
      </c>
      <c r="U117" s="73" t="s">
        <v>40</v>
      </c>
      <c r="V117" s="74">
        <f>COUNTIF(N118:T118,"夏休")+COUNTIF(N118:T118,"冬休")+COUNTIF(N118:T118,"中止")+COUNTIF(N118:T118,"制作中")</f>
        <v>0</v>
      </c>
      <c r="Y117" s="67" t="s">
        <v>16</v>
      </c>
      <c r="Z117" s="72" t="str">
        <f>IF(Z116="","","月")</f>
        <v>月</v>
      </c>
      <c r="AA117" s="72" t="str">
        <f>IF(AA116="","","火")</f>
        <v>火</v>
      </c>
      <c r="AB117" s="72" t="str">
        <f>IF(AB116="","","水")</f>
        <v>水</v>
      </c>
      <c r="AC117" s="72" t="str">
        <f>IF(AC116="","","木")</f>
        <v>木</v>
      </c>
      <c r="AD117" s="72" t="str">
        <f>IF(AD116="","","金")</f>
        <v>金</v>
      </c>
      <c r="AE117" s="72" t="str">
        <f>IF(AE116="","","土")</f>
        <v>土</v>
      </c>
      <c r="AF117" s="72" t="str">
        <f>IF(AF116="","","日")</f>
        <v>日</v>
      </c>
      <c r="AG117" s="73" t="s">
        <v>40</v>
      </c>
      <c r="AH117" s="74">
        <f>COUNTIF(Z118:AF118,"夏休")+COUNTIF(Z118:AF118,"冬休")+COUNTIF(Z118:AF118,"中止")+COUNTIF(Z118:AF118,"制作中")</f>
        <v>0</v>
      </c>
      <c r="AJ117" s="67" t="s">
        <v>16</v>
      </c>
      <c r="AK117" s="72" t="str">
        <f>IF(AK116="","","月")</f>
        <v>月</v>
      </c>
      <c r="AL117" s="72" t="str">
        <f>IF(AL116="","","火")</f>
        <v>火</v>
      </c>
      <c r="AM117" s="72" t="str">
        <f>IF(AM116="","","水")</f>
        <v>水</v>
      </c>
      <c r="AN117" s="72" t="str">
        <f>IF(AN116="","","木")</f>
        <v>木</v>
      </c>
      <c r="AO117" s="72" t="str">
        <f>IF(AO116="","","金")</f>
        <v>金</v>
      </c>
      <c r="AP117" s="72" t="str">
        <f>IF(AP116="","","土")</f>
        <v>土</v>
      </c>
      <c r="AQ117" s="72" t="str">
        <f>IF(AQ116="","","日")</f>
        <v>日</v>
      </c>
      <c r="AR117" s="73" t="s">
        <v>40</v>
      </c>
      <c r="AS117" s="74">
        <f>COUNTIF(AK118:AQ118,"夏休")+COUNTIF(AK118:AQ118,"冬休")+COUNTIF(AK118:AQ118,"中止")+COUNTIF(AK118:AQ118,"制作中")</f>
        <v>0</v>
      </c>
      <c r="AV117" s="67" t="s">
        <v>16</v>
      </c>
      <c r="AW117" s="72" t="str">
        <f>IF(AW116="","","月")</f>
        <v/>
      </c>
      <c r="AX117" s="72" t="str">
        <f>IF(AX116="","","火")</f>
        <v/>
      </c>
      <c r="AY117" s="72" t="str">
        <f>IF(AY116="","","水")</f>
        <v/>
      </c>
      <c r="AZ117" s="72" t="str">
        <f>IF(AZ116="","","木")</f>
        <v/>
      </c>
      <c r="BA117" s="72" t="str">
        <f>IF(BA116="","","金")</f>
        <v/>
      </c>
      <c r="BB117" s="72" t="str">
        <f>IF(BB116="","","土")</f>
        <v/>
      </c>
      <c r="BC117" s="72" t="str">
        <f>IF(BC116="","","日")</f>
        <v/>
      </c>
      <c r="BD117" s="73" t="s">
        <v>40</v>
      </c>
      <c r="BE117" s="74">
        <f>COUNTIF(AW118:BC118,"夏休")+COUNTIF(AW118:BC118,"冬休")+COUNTIF(AW118:BC118,"中止")+COUNTIF(AW118:BC118,"制作中")</f>
        <v>0</v>
      </c>
      <c r="BG117" s="67" t="s">
        <v>16</v>
      </c>
      <c r="BH117" s="72" t="str">
        <f>IF(BH116="","","月")</f>
        <v/>
      </c>
      <c r="BI117" s="72" t="str">
        <f>IF(BI116="","","火")</f>
        <v/>
      </c>
      <c r="BJ117" s="72" t="str">
        <f>IF(BJ116="","","水")</f>
        <v/>
      </c>
      <c r="BK117" s="72" t="str">
        <f>IF(BK116="","","木")</f>
        <v/>
      </c>
      <c r="BL117" s="72" t="str">
        <f>IF(BL116="","","金")</f>
        <v/>
      </c>
      <c r="BM117" s="72" t="str">
        <f>IF(BM116="","","土")</f>
        <v/>
      </c>
      <c r="BN117" s="72" t="str">
        <f>IF(BN116="","","日")</f>
        <v/>
      </c>
      <c r="BO117" s="73" t="s">
        <v>40</v>
      </c>
      <c r="BP117" s="74">
        <f>COUNTIF(BH118:BN118,"夏休")+COUNTIF(BH118:BN118,"冬休")+COUNTIF(BH118:BN118,"中止")+COUNTIF(BH118:BN118,"制作中")</f>
        <v>0</v>
      </c>
    </row>
    <row r="118" spans="1:74" ht="14.25" customHeight="1" x14ac:dyDescent="0.4">
      <c r="A118" s="48"/>
      <c r="B118" s="163" t="s">
        <v>40</v>
      </c>
      <c r="C118" s="164"/>
      <c r="D118" s="166"/>
      <c r="E118" s="166"/>
      <c r="F118" s="166"/>
      <c r="G118" s="166"/>
      <c r="H118" s="166"/>
      <c r="I118" s="171"/>
      <c r="J118" s="73" t="s">
        <v>0</v>
      </c>
      <c r="K118" s="74">
        <f>COUNT(C116:I116)-K117</f>
        <v>7</v>
      </c>
      <c r="L118" s="48"/>
      <c r="M118" s="163" t="s">
        <v>40</v>
      </c>
      <c r="N118" s="164"/>
      <c r="O118" s="166"/>
      <c r="P118" s="166"/>
      <c r="Q118" s="166"/>
      <c r="R118" s="166"/>
      <c r="S118" s="166"/>
      <c r="T118" s="171"/>
      <c r="U118" s="73" t="s">
        <v>0</v>
      </c>
      <c r="V118" s="74">
        <f>COUNT(N116:T116)-V117</f>
        <v>7</v>
      </c>
      <c r="Y118" s="163" t="s">
        <v>40</v>
      </c>
      <c r="Z118" s="164"/>
      <c r="AA118" s="166"/>
      <c r="AB118" s="166"/>
      <c r="AC118" s="166"/>
      <c r="AD118" s="166"/>
      <c r="AE118" s="166"/>
      <c r="AF118" s="171"/>
      <c r="AG118" s="73" t="s">
        <v>0</v>
      </c>
      <c r="AH118" s="74">
        <f>COUNT(Z116:AF116)-AH117</f>
        <v>7</v>
      </c>
      <c r="AJ118" s="163" t="s">
        <v>40</v>
      </c>
      <c r="AK118" s="164"/>
      <c r="AL118" s="166"/>
      <c r="AM118" s="166"/>
      <c r="AN118" s="166"/>
      <c r="AO118" s="166"/>
      <c r="AP118" s="166"/>
      <c r="AQ118" s="171"/>
      <c r="AR118" s="73" t="s">
        <v>0</v>
      </c>
      <c r="AS118" s="74">
        <f>COUNT(AK116:AQ116)-AS117</f>
        <v>7</v>
      </c>
      <c r="AV118" s="163" t="s">
        <v>40</v>
      </c>
      <c r="AW118" s="164"/>
      <c r="AX118" s="166"/>
      <c r="AY118" s="166"/>
      <c r="AZ118" s="166"/>
      <c r="BA118" s="166"/>
      <c r="BB118" s="166"/>
      <c r="BC118" s="171"/>
      <c r="BD118" s="73" t="s">
        <v>0</v>
      </c>
      <c r="BE118" s="74">
        <f>COUNT(AW116:BC116)-BE117</f>
        <v>0</v>
      </c>
      <c r="BG118" s="163" t="s">
        <v>40</v>
      </c>
      <c r="BH118" s="164"/>
      <c r="BI118" s="166"/>
      <c r="BJ118" s="166"/>
      <c r="BK118" s="166"/>
      <c r="BL118" s="166"/>
      <c r="BM118" s="166"/>
      <c r="BN118" s="171"/>
      <c r="BO118" s="73" t="s">
        <v>0</v>
      </c>
      <c r="BP118" s="74">
        <f>COUNT(BH116:BN116)-BP117</f>
        <v>0</v>
      </c>
    </row>
    <row r="119" spans="1:74" ht="14.25" customHeight="1" x14ac:dyDescent="0.4">
      <c r="A119" s="48"/>
      <c r="B119" s="163"/>
      <c r="C119" s="165"/>
      <c r="D119" s="167"/>
      <c r="E119" s="167"/>
      <c r="F119" s="167"/>
      <c r="G119" s="167"/>
      <c r="H119" s="167"/>
      <c r="I119" s="172"/>
      <c r="J119" s="73" t="s">
        <v>19</v>
      </c>
      <c r="K119" s="74">
        <f>COUNTIF(C120:I121,"休")</f>
        <v>0</v>
      </c>
      <c r="L119" s="48"/>
      <c r="M119" s="163"/>
      <c r="N119" s="165"/>
      <c r="O119" s="167"/>
      <c r="P119" s="167"/>
      <c r="Q119" s="167"/>
      <c r="R119" s="167"/>
      <c r="S119" s="167"/>
      <c r="T119" s="172"/>
      <c r="U119" s="73" t="s">
        <v>19</v>
      </c>
      <c r="V119" s="74">
        <f>COUNTIF(N120:T121,"休")</f>
        <v>0</v>
      </c>
      <c r="Y119" s="163"/>
      <c r="Z119" s="165"/>
      <c r="AA119" s="167"/>
      <c r="AB119" s="167"/>
      <c r="AC119" s="167"/>
      <c r="AD119" s="167"/>
      <c r="AE119" s="167"/>
      <c r="AF119" s="172"/>
      <c r="AG119" s="73" t="s">
        <v>19</v>
      </c>
      <c r="AH119" s="74">
        <f>COUNTIF(Z120:AF121,"休")</f>
        <v>0</v>
      </c>
      <c r="AJ119" s="163"/>
      <c r="AK119" s="165"/>
      <c r="AL119" s="167"/>
      <c r="AM119" s="167"/>
      <c r="AN119" s="167"/>
      <c r="AO119" s="167"/>
      <c r="AP119" s="167"/>
      <c r="AQ119" s="172"/>
      <c r="AR119" s="73" t="s">
        <v>19</v>
      </c>
      <c r="AS119" s="74">
        <f>COUNTIF(AK120:AQ121,"休")</f>
        <v>0</v>
      </c>
      <c r="AV119" s="163"/>
      <c r="AW119" s="165"/>
      <c r="AX119" s="167"/>
      <c r="AY119" s="167"/>
      <c r="AZ119" s="167"/>
      <c r="BA119" s="167"/>
      <c r="BB119" s="167"/>
      <c r="BC119" s="172"/>
      <c r="BD119" s="73" t="s">
        <v>19</v>
      </c>
      <c r="BE119" s="74">
        <f>COUNTIF(AW120:BC121,"休")</f>
        <v>0</v>
      </c>
      <c r="BG119" s="163"/>
      <c r="BH119" s="165"/>
      <c r="BI119" s="167"/>
      <c r="BJ119" s="167"/>
      <c r="BK119" s="167"/>
      <c r="BL119" s="167"/>
      <c r="BM119" s="167"/>
      <c r="BN119" s="172"/>
      <c r="BO119" s="73" t="s">
        <v>19</v>
      </c>
      <c r="BP119" s="74">
        <f>COUNTIF(BH120:BN121,"休")</f>
        <v>0</v>
      </c>
    </row>
    <row r="120" spans="1:74" ht="14.25" customHeight="1" x14ac:dyDescent="0.4">
      <c r="A120" s="48"/>
      <c r="B120" s="163" t="s">
        <v>5</v>
      </c>
      <c r="C120" s="173"/>
      <c r="D120" s="174"/>
      <c r="E120" s="174"/>
      <c r="F120" s="174"/>
      <c r="G120" s="174"/>
      <c r="H120" s="174"/>
      <c r="I120" s="175"/>
      <c r="J120" s="73" t="s">
        <v>20</v>
      </c>
      <c r="K120" s="77">
        <f>K119/K118</f>
        <v>0</v>
      </c>
      <c r="L120" s="48"/>
      <c r="M120" s="163" t="s">
        <v>5</v>
      </c>
      <c r="N120" s="173"/>
      <c r="O120" s="174"/>
      <c r="P120" s="174"/>
      <c r="Q120" s="174"/>
      <c r="R120" s="174"/>
      <c r="S120" s="174"/>
      <c r="T120" s="175"/>
      <c r="U120" s="73" t="s">
        <v>20</v>
      </c>
      <c r="V120" s="77">
        <f>V119/V118</f>
        <v>0</v>
      </c>
      <c r="Y120" s="163" t="s">
        <v>5</v>
      </c>
      <c r="Z120" s="173"/>
      <c r="AA120" s="174"/>
      <c r="AB120" s="174"/>
      <c r="AC120" s="174"/>
      <c r="AD120" s="174"/>
      <c r="AE120" s="174"/>
      <c r="AF120" s="175"/>
      <c r="AG120" s="73" t="s">
        <v>20</v>
      </c>
      <c r="AH120" s="77">
        <f>AH119/AH118</f>
        <v>0</v>
      </c>
      <c r="AJ120" s="163" t="s">
        <v>5</v>
      </c>
      <c r="AK120" s="173"/>
      <c r="AL120" s="174"/>
      <c r="AM120" s="174"/>
      <c r="AN120" s="174"/>
      <c r="AO120" s="174"/>
      <c r="AP120" s="174"/>
      <c r="AQ120" s="175"/>
      <c r="AR120" s="73" t="s">
        <v>20</v>
      </c>
      <c r="AS120" s="77">
        <f>AS119/AS118</f>
        <v>0</v>
      </c>
      <c r="AV120" s="163" t="s">
        <v>5</v>
      </c>
      <c r="AW120" s="173"/>
      <c r="AX120" s="174"/>
      <c r="AY120" s="174"/>
      <c r="AZ120" s="174"/>
      <c r="BA120" s="174"/>
      <c r="BB120" s="174"/>
      <c r="BC120" s="175"/>
      <c r="BD120" s="73" t="s">
        <v>20</v>
      </c>
      <c r="BE120" s="77" t="e">
        <f>BE119/BE118</f>
        <v>#DIV/0!</v>
      </c>
      <c r="BG120" s="163" t="s">
        <v>5</v>
      </c>
      <c r="BH120" s="173"/>
      <c r="BI120" s="174"/>
      <c r="BJ120" s="174"/>
      <c r="BK120" s="174"/>
      <c r="BL120" s="174"/>
      <c r="BM120" s="174"/>
      <c r="BN120" s="175"/>
      <c r="BO120" s="73" t="s">
        <v>20</v>
      </c>
      <c r="BP120" s="77" t="e">
        <f>BP119/BP118</f>
        <v>#DIV/0!</v>
      </c>
    </row>
    <row r="121" spans="1:74" ht="14.25" customHeight="1" x14ac:dyDescent="0.4">
      <c r="A121" s="48"/>
      <c r="B121" s="163"/>
      <c r="C121" s="173"/>
      <c r="D121" s="174"/>
      <c r="E121" s="174"/>
      <c r="F121" s="174"/>
      <c r="G121" s="174"/>
      <c r="H121" s="174"/>
      <c r="I121" s="175"/>
      <c r="J121" s="73" t="s">
        <v>1</v>
      </c>
      <c r="K121" s="74">
        <f>COUNTA(C122:I122)</f>
        <v>0</v>
      </c>
      <c r="L121" s="48"/>
      <c r="M121" s="163"/>
      <c r="N121" s="173"/>
      <c r="O121" s="174"/>
      <c r="P121" s="174"/>
      <c r="Q121" s="174"/>
      <c r="R121" s="174"/>
      <c r="S121" s="174"/>
      <c r="T121" s="175"/>
      <c r="U121" s="73" t="s">
        <v>1</v>
      </c>
      <c r="V121" s="74">
        <f>COUNTA(N122:T122)</f>
        <v>0</v>
      </c>
      <c r="Y121" s="163"/>
      <c r="Z121" s="173"/>
      <c r="AA121" s="174"/>
      <c r="AB121" s="174"/>
      <c r="AC121" s="174"/>
      <c r="AD121" s="174"/>
      <c r="AE121" s="174"/>
      <c r="AF121" s="175"/>
      <c r="AG121" s="73" t="s">
        <v>1</v>
      </c>
      <c r="AH121" s="74">
        <f>COUNTA(Z122:AF122)</f>
        <v>0</v>
      </c>
      <c r="AJ121" s="163"/>
      <c r="AK121" s="173"/>
      <c r="AL121" s="174"/>
      <c r="AM121" s="174"/>
      <c r="AN121" s="174"/>
      <c r="AO121" s="174"/>
      <c r="AP121" s="174"/>
      <c r="AQ121" s="175"/>
      <c r="AR121" s="73" t="s">
        <v>1</v>
      </c>
      <c r="AS121" s="74">
        <f>COUNTA(AK122:AQ122)</f>
        <v>0</v>
      </c>
      <c r="AV121" s="163"/>
      <c r="AW121" s="173"/>
      <c r="AX121" s="174"/>
      <c r="AY121" s="174"/>
      <c r="AZ121" s="174"/>
      <c r="BA121" s="174"/>
      <c r="BB121" s="174"/>
      <c r="BC121" s="175"/>
      <c r="BD121" s="73" t="s">
        <v>1</v>
      </c>
      <c r="BE121" s="74">
        <f>COUNTA(AW122:BC122)</f>
        <v>0</v>
      </c>
      <c r="BG121" s="163"/>
      <c r="BH121" s="173"/>
      <c r="BI121" s="174"/>
      <c r="BJ121" s="174"/>
      <c r="BK121" s="174"/>
      <c r="BL121" s="174"/>
      <c r="BM121" s="174"/>
      <c r="BN121" s="175"/>
      <c r="BO121" s="73" t="s">
        <v>1</v>
      </c>
      <c r="BP121" s="74">
        <f>COUNTA(BH122:BN122)</f>
        <v>0</v>
      </c>
    </row>
    <row r="122" spans="1:74" ht="14.25" customHeight="1" x14ac:dyDescent="0.4">
      <c r="A122" s="48"/>
      <c r="B122" s="163" t="s">
        <v>8</v>
      </c>
      <c r="C122" s="173"/>
      <c r="D122" s="174"/>
      <c r="E122" s="174"/>
      <c r="F122" s="174"/>
      <c r="G122" s="174"/>
      <c r="H122" s="174"/>
      <c r="I122" s="175"/>
      <c r="J122" s="73" t="s">
        <v>21</v>
      </c>
      <c r="K122" s="77">
        <f>K121/K118</f>
        <v>0</v>
      </c>
      <c r="L122" s="48"/>
      <c r="M122" s="163" t="s">
        <v>8</v>
      </c>
      <c r="N122" s="173"/>
      <c r="O122" s="174"/>
      <c r="P122" s="174"/>
      <c r="Q122" s="174"/>
      <c r="R122" s="174"/>
      <c r="S122" s="174"/>
      <c r="T122" s="175"/>
      <c r="U122" s="73" t="s">
        <v>21</v>
      </c>
      <c r="V122" s="77">
        <f>V121/V118</f>
        <v>0</v>
      </c>
      <c r="Y122" s="163" t="s">
        <v>8</v>
      </c>
      <c r="Z122" s="173"/>
      <c r="AA122" s="174"/>
      <c r="AB122" s="174"/>
      <c r="AC122" s="174"/>
      <c r="AD122" s="174"/>
      <c r="AE122" s="174"/>
      <c r="AF122" s="175"/>
      <c r="AG122" s="73" t="s">
        <v>21</v>
      </c>
      <c r="AH122" s="77">
        <f>AH121/AH118</f>
        <v>0</v>
      </c>
      <c r="AJ122" s="163" t="s">
        <v>8</v>
      </c>
      <c r="AK122" s="173"/>
      <c r="AL122" s="174"/>
      <c r="AM122" s="174"/>
      <c r="AN122" s="174"/>
      <c r="AO122" s="174"/>
      <c r="AP122" s="174"/>
      <c r="AQ122" s="175"/>
      <c r="AR122" s="73" t="s">
        <v>21</v>
      </c>
      <c r="AS122" s="77">
        <f>AS121/AS118</f>
        <v>0</v>
      </c>
      <c r="AV122" s="163" t="s">
        <v>8</v>
      </c>
      <c r="AW122" s="173"/>
      <c r="AX122" s="174"/>
      <c r="AY122" s="174"/>
      <c r="AZ122" s="174"/>
      <c r="BA122" s="174"/>
      <c r="BB122" s="174"/>
      <c r="BC122" s="175"/>
      <c r="BD122" s="73" t="s">
        <v>21</v>
      </c>
      <c r="BE122" s="77" t="e">
        <f>BE121/BE118</f>
        <v>#DIV/0!</v>
      </c>
      <c r="BG122" s="163" t="s">
        <v>8</v>
      </c>
      <c r="BH122" s="173"/>
      <c r="BI122" s="174"/>
      <c r="BJ122" s="174"/>
      <c r="BK122" s="174"/>
      <c r="BL122" s="174"/>
      <c r="BM122" s="174"/>
      <c r="BN122" s="175"/>
      <c r="BO122" s="73" t="s">
        <v>21</v>
      </c>
      <c r="BP122" s="77" t="e">
        <f>BP121/BP118</f>
        <v>#DIV/0!</v>
      </c>
    </row>
    <row r="123" spans="1:74" ht="14.25" customHeight="1" x14ac:dyDescent="0.4">
      <c r="A123" s="48"/>
      <c r="B123" s="178"/>
      <c r="C123" s="176"/>
      <c r="D123" s="177"/>
      <c r="E123" s="177"/>
      <c r="F123" s="177"/>
      <c r="G123" s="177"/>
      <c r="H123" s="177"/>
      <c r="I123" s="179"/>
      <c r="J123" s="79" t="s">
        <v>41</v>
      </c>
      <c r="K123" s="78" t="str">
        <f>IF(1&gt;K116,"対象外",IF(K121&gt;=K116,"OK","NG"))</f>
        <v>NG</v>
      </c>
      <c r="L123" s="48"/>
      <c r="M123" s="178"/>
      <c r="N123" s="176"/>
      <c r="O123" s="177"/>
      <c r="P123" s="177"/>
      <c r="Q123" s="177"/>
      <c r="R123" s="177"/>
      <c r="S123" s="177"/>
      <c r="T123" s="179"/>
      <c r="U123" s="79" t="s">
        <v>41</v>
      </c>
      <c r="V123" s="78" t="str">
        <f>IF(1&gt;V116,"対象外",IF(V121&gt;=V116,"OK","NG"))</f>
        <v>NG</v>
      </c>
      <c r="Y123" s="178"/>
      <c r="Z123" s="176"/>
      <c r="AA123" s="177"/>
      <c r="AB123" s="177"/>
      <c r="AC123" s="177"/>
      <c r="AD123" s="177"/>
      <c r="AE123" s="177"/>
      <c r="AF123" s="179"/>
      <c r="AG123" s="79" t="s">
        <v>41</v>
      </c>
      <c r="AH123" s="78" t="str">
        <f>IF(1&gt;AH116,"対象外",IF(AH121&gt;=AH116,"OK","NG"))</f>
        <v>NG</v>
      </c>
      <c r="AJ123" s="178"/>
      <c r="AK123" s="176"/>
      <c r="AL123" s="177"/>
      <c r="AM123" s="177"/>
      <c r="AN123" s="177"/>
      <c r="AO123" s="177"/>
      <c r="AP123" s="177"/>
      <c r="AQ123" s="179"/>
      <c r="AR123" s="79" t="s">
        <v>41</v>
      </c>
      <c r="AS123" s="78" t="str">
        <f>IF(1&gt;AS116,"対象外",IF(AS121&gt;=AS116,"OK","NG"))</f>
        <v>NG</v>
      </c>
      <c r="AV123" s="178"/>
      <c r="AW123" s="176"/>
      <c r="AX123" s="177"/>
      <c r="AY123" s="177"/>
      <c r="AZ123" s="177"/>
      <c r="BA123" s="177"/>
      <c r="BB123" s="177"/>
      <c r="BC123" s="179"/>
      <c r="BD123" s="79" t="s">
        <v>41</v>
      </c>
      <c r="BE123" s="78" t="str">
        <f>IF(1&gt;BE116,"対象外",IF(BE121&gt;=BE116,"OK","NG"))</f>
        <v>対象外</v>
      </c>
      <c r="BG123" s="178"/>
      <c r="BH123" s="176"/>
      <c r="BI123" s="177"/>
      <c r="BJ123" s="177"/>
      <c r="BK123" s="177"/>
      <c r="BL123" s="177"/>
      <c r="BM123" s="177"/>
      <c r="BN123" s="179"/>
      <c r="BO123" s="79" t="s">
        <v>41</v>
      </c>
      <c r="BP123" s="78" t="str">
        <f>IF(1&gt;BP116,"対象外",IF(BP121&gt;=BP116,"OK","NG"))</f>
        <v>対象外</v>
      </c>
      <c r="BV123" s="50" t="str">
        <f>IF(COUNTIF(K123:BP123,"NG")&gt;=1,"NG","OK")</f>
        <v>NG</v>
      </c>
    </row>
    <row r="124" spans="1:74" ht="14.25" hidden="1" customHeight="1" x14ac:dyDescent="0.4">
      <c r="A124" s="48"/>
      <c r="B124" s="80" t="s">
        <v>23</v>
      </c>
      <c r="C124" s="52"/>
      <c r="D124" s="52"/>
      <c r="E124" s="52"/>
      <c r="F124" s="52"/>
      <c r="G124" s="52"/>
      <c r="H124" s="80">
        <f>IF(AND(DAY(H116)&gt;=22,DAY(H116)&lt;=28,H117="土"),1,0)</f>
        <v>0</v>
      </c>
      <c r="I124" s="52"/>
      <c r="J124" s="48"/>
      <c r="K124" s="48"/>
      <c r="L124" s="48"/>
      <c r="M124" s="52"/>
      <c r="N124" s="52"/>
      <c r="O124" s="52"/>
      <c r="P124" s="52"/>
      <c r="Q124" s="52"/>
      <c r="R124" s="52"/>
      <c r="S124" s="80">
        <f>IF(AND(DAY(S116)&gt;=22,DAY(S116)&lt;=28,S117="土"),1,0)</f>
        <v>0</v>
      </c>
      <c r="T124" s="52"/>
      <c r="U124" s="48"/>
      <c r="V124" s="48"/>
      <c r="Y124" s="52"/>
      <c r="Z124" s="52"/>
      <c r="AA124" s="52"/>
      <c r="AB124" s="52"/>
      <c r="AC124" s="52"/>
      <c r="AD124" s="52"/>
      <c r="AE124" s="80">
        <f>IF(AND(DAY(AE116)&gt;=22,DAY(AE116)&lt;=28,AE117="土"),1,0)</f>
        <v>0</v>
      </c>
      <c r="AF124" s="52"/>
      <c r="AG124" s="48"/>
      <c r="AH124" s="48"/>
      <c r="AJ124" s="52"/>
      <c r="AK124" s="52"/>
      <c r="AL124" s="52"/>
      <c r="AM124" s="52"/>
      <c r="AN124" s="52"/>
      <c r="AO124" s="52"/>
      <c r="AP124" s="80">
        <f>IF(AND(DAY(AP116)&gt;=22,DAY(AP116)&lt;=28,AP117="土"),1,0)</f>
        <v>1</v>
      </c>
      <c r="AQ124" s="52"/>
      <c r="AR124" s="48"/>
      <c r="AS124" s="48"/>
      <c r="AV124" s="52"/>
      <c r="AW124" s="52"/>
      <c r="AX124" s="52"/>
      <c r="AY124" s="52"/>
      <c r="AZ124" s="52"/>
      <c r="BA124" s="52"/>
      <c r="BB124" s="80" t="e">
        <f>IF(AND(DAY(BB116)&gt;=22,DAY(BB116)&lt;=28,BB117="土"),1,0)</f>
        <v>#VALUE!</v>
      </c>
      <c r="BC124" s="52"/>
      <c r="BD124" s="48"/>
      <c r="BE124" s="48"/>
      <c r="BG124" s="52"/>
      <c r="BH124" s="52"/>
      <c r="BI124" s="52"/>
      <c r="BJ124" s="52"/>
      <c r="BK124" s="52"/>
      <c r="BL124" s="52"/>
      <c r="BM124" s="80" t="e">
        <f>IF(AND(DAY(BM116)&gt;=22,DAY(BM116)&lt;=28,BM117="土"),1,0)</f>
        <v>#VALUE!</v>
      </c>
      <c r="BN124" s="52"/>
      <c r="BO124" s="48"/>
      <c r="BP124" s="48"/>
      <c r="BU124" s="50">
        <f t="shared" si="136"/>
        <v>1</v>
      </c>
    </row>
    <row r="125" spans="1:74" ht="14.25" hidden="1" customHeight="1" x14ac:dyDescent="0.4">
      <c r="A125" s="48"/>
      <c r="B125" s="80" t="s">
        <v>42</v>
      </c>
      <c r="C125" s="52"/>
      <c r="D125" s="52"/>
      <c r="E125" s="52"/>
      <c r="F125" s="52"/>
      <c r="G125" s="52"/>
      <c r="H125" s="80">
        <f>IF(AND(DAY(H116)&gt;=22,DAY(H116)&lt;=28,H117="土",OR(H122="休",H122="雨")),1,0)</f>
        <v>0</v>
      </c>
      <c r="I125" s="52"/>
      <c r="J125" s="48"/>
      <c r="K125" s="48"/>
      <c r="L125" s="48"/>
      <c r="M125" s="52"/>
      <c r="N125" s="52"/>
      <c r="O125" s="52"/>
      <c r="P125" s="52"/>
      <c r="Q125" s="52"/>
      <c r="R125" s="52"/>
      <c r="S125" s="80">
        <f>IF(AND(DAY(S116)&gt;=22,DAY(S116)&lt;=28,S117="土",OR(S122="休",S122="雨")),1,0)</f>
        <v>0</v>
      </c>
      <c r="T125" s="52"/>
      <c r="U125" s="48"/>
      <c r="V125" s="48"/>
      <c r="Y125" s="52"/>
      <c r="Z125" s="52"/>
      <c r="AA125" s="52"/>
      <c r="AB125" s="52"/>
      <c r="AC125" s="52"/>
      <c r="AD125" s="52"/>
      <c r="AE125" s="80">
        <f>IF(AND(DAY(AE116)&gt;=22,DAY(AE116)&lt;=28,AE117="土",OR(AE122="休",AE122="雨")),1,0)</f>
        <v>0</v>
      </c>
      <c r="AF125" s="52"/>
      <c r="AG125" s="48"/>
      <c r="AH125" s="48"/>
      <c r="AJ125" s="52"/>
      <c r="AK125" s="52"/>
      <c r="AL125" s="52"/>
      <c r="AM125" s="52"/>
      <c r="AN125" s="52"/>
      <c r="AO125" s="52"/>
      <c r="AP125" s="80">
        <f>IF(AND(DAY(AP116)&gt;=22,DAY(AP116)&lt;=28,AP117="土",OR(AP122="休",AP122="雨")),1,0)</f>
        <v>0</v>
      </c>
      <c r="AQ125" s="52"/>
      <c r="AR125" s="48"/>
      <c r="AS125" s="48"/>
      <c r="AV125" s="52"/>
      <c r="AW125" s="52"/>
      <c r="AX125" s="52"/>
      <c r="AY125" s="52"/>
      <c r="AZ125" s="52"/>
      <c r="BA125" s="52"/>
      <c r="BB125" s="80" t="e">
        <f>IF(AND(DAY(BB116)&gt;=22,DAY(BB116)&lt;=28,BB117="土",OR(BB122="休",BB122="雨")),1,0)</f>
        <v>#VALUE!</v>
      </c>
      <c r="BC125" s="52"/>
      <c r="BD125" s="48"/>
      <c r="BE125" s="48"/>
      <c r="BG125" s="52"/>
      <c r="BH125" s="52"/>
      <c r="BI125" s="52"/>
      <c r="BJ125" s="52"/>
      <c r="BK125" s="52"/>
      <c r="BL125" s="52"/>
      <c r="BM125" s="80" t="e">
        <f>IF(AND(DAY(BM116)&gt;=22,DAY(BM116)&lt;=28,BM117="土",OR(BM122="休",BM122="雨")),1,0)</f>
        <v>#VALUE!</v>
      </c>
      <c r="BN125" s="52"/>
      <c r="BO125" s="48"/>
      <c r="BP125" s="48"/>
      <c r="BU125" s="50">
        <f t="shared" si="136"/>
        <v>0</v>
      </c>
    </row>
    <row r="126" spans="1:74" ht="14.25" hidden="1" customHeight="1" x14ac:dyDescent="0.4">
      <c r="A126" s="48"/>
      <c r="B126" s="80" t="s">
        <v>27</v>
      </c>
      <c r="C126" s="52"/>
      <c r="D126" s="52"/>
      <c r="E126" s="52"/>
      <c r="F126" s="52"/>
      <c r="G126" s="52"/>
      <c r="H126" s="80">
        <f>IF(AND(DAY(H116)&gt;=8,DAY(H116)&lt;=14,H117="土"),1,0)</f>
        <v>1</v>
      </c>
      <c r="I126" s="52"/>
      <c r="J126" s="48"/>
      <c r="K126" s="48"/>
      <c r="L126" s="48"/>
      <c r="M126" s="52"/>
      <c r="N126" s="52"/>
      <c r="O126" s="52"/>
      <c r="P126" s="52"/>
      <c r="Q126" s="52"/>
      <c r="R126" s="52"/>
      <c r="S126" s="80">
        <f>IF(AND(DAY(S116)&gt;=8,DAY(S116)&lt;=14,S117="土"),1,0)</f>
        <v>1</v>
      </c>
      <c r="T126" s="52"/>
      <c r="U126" s="48"/>
      <c r="V126" s="48"/>
      <c r="Y126" s="52"/>
      <c r="Z126" s="52"/>
      <c r="AA126" s="52"/>
      <c r="AB126" s="52"/>
      <c r="AC126" s="52"/>
      <c r="AD126" s="52"/>
      <c r="AE126" s="80">
        <f>IF(AND(DAY(AE116)&gt;=8,DAY(AE116)&lt;=14,AE117="土"),1,0)</f>
        <v>0</v>
      </c>
      <c r="AF126" s="52"/>
      <c r="AG126" s="48"/>
      <c r="AH126" s="48"/>
      <c r="AJ126" s="52"/>
      <c r="AK126" s="52"/>
      <c r="AL126" s="52"/>
      <c r="AM126" s="52"/>
      <c r="AN126" s="52"/>
      <c r="AO126" s="52"/>
      <c r="AP126" s="80">
        <f>IF(AND(DAY(AP116)&gt;=8,DAY(AP116)&lt;=14,AP117="土"),1,0)</f>
        <v>0</v>
      </c>
      <c r="AQ126" s="52"/>
      <c r="AR126" s="48"/>
      <c r="AS126" s="48"/>
      <c r="AV126" s="52"/>
      <c r="AW126" s="52"/>
      <c r="AX126" s="52"/>
      <c r="AY126" s="52"/>
      <c r="AZ126" s="52"/>
      <c r="BA126" s="52"/>
      <c r="BB126" s="80" t="e">
        <f>IF(AND(DAY(BB116)&gt;=8,DAY(BB116)&lt;=14,BB117="土"),1,0)</f>
        <v>#VALUE!</v>
      </c>
      <c r="BC126" s="52"/>
      <c r="BD126" s="48"/>
      <c r="BE126" s="48"/>
      <c r="BG126" s="52"/>
      <c r="BH126" s="52"/>
      <c r="BI126" s="52"/>
      <c r="BJ126" s="52"/>
      <c r="BK126" s="52"/>
      <c r="BL126" s="52"/>
      <c r="BM126" s="80" t="e">
        <f>IF(AND(DAY(BM116)&gt;=8,DAY(BM116)&lt;=14,BM117="土"),1,0)</f>
        <v>#VALUE!</v>
      </c>
      <c r="BN126" s="52"/>
      <c r="BO126" s="48"/>
      <c r="BP126" s="48"/>
      <c r="BU126" s="50">
        <f t="shared" si="136"/>
        <v>2</v>
      </c>
    </row>
    <row r="127" spans="1:74" ht="14.25" hidden="1" customHeight="1" x14ac:dyDescent="0.4">
      <c r="A127" s="48"/>
      <c r="B127" s="80" t="s">
        <v>43</v>
      </c>
      <c r="C127" s="52"/>
      <c r="D127" s="52"/>
      <c r="E127" s="52"/>
      <c r="F127" s="52"/>
      <c r="G127" s="52"/>
      <c r="H127" s="80">
        <f>IF(AND(DAY(H116)&gt;=8,DAY(H116)&lt;=14,H117="土",OR(H122="休",H122="雨")),1,0)</f>
        <v>0</v>
      </c>
      <c r="I127" s="52"/>
      <c r="J127" s="48"/>
      <c r="K127" s="48"/>
      <c r="L127" s="48"/>
      <c r="M127" s="52"/>
      <c r="N127" s="52"/>
      <c r="O127" s="52"/>
      <c r="P127" s="52"/>
      <c r="Q127" s="52"/>
      <c r="R127" s="52"/>
      <c r="S127" s="80">
        <f>IF(AND(DAY(S116)&gt;=8,DAY(S116)&lt;=14,S117="土",OR(S122="休",S122="雨")),1,0)</f>
        <v>0</v>
      </c>
      <c r="T127" s="52"/>
      <c r="U127" s="48"/>
      <c r="V127" s="48"/>
      <c r="Y127" s="52"/>
      <c r="Z127" s="52"/>
      <c r="AA127" s="52"/>
      <c r="AB127" s="52"/>
      <c r="AC127" s="52"/>
      <c r="AD127" s="52"/>
      <c r="AE127" s="80">
        <f>IF(AND(DAY(AE116)&gt;=8,DAY(AE116)&lt;=14,AE117="土",OR(AE122="休",AE122="雨")),1,0)</f>
        <v>0</v>
      </c>
      <c r="AF127" s="52"/>
      <c r="AG127" s="48"/>
      <c r="AH127" s="48"/>
      <c r="AJ127" s="52"/>
      <c r="AK127" s="52"/>
      <c r="AL127" s="52"/>
      <c r="AM127" s="52"/>
      <c r="AN127" s="52"/>
      <c r="AO127" s="52"/>
      <c r="AP127" s="80">
        <f>IF(AND(DAY(AP116)&gt;=8,DAY(AP116)&lt;=14,AP117="土",OR(AP122="休",AP122="雨")),1,0)</f>
        <v>0</v>
      </c>
      <c r="AQ127" s="52"/>
      <c r="AR127" s="48"/>
      <c r="AS127" s="48"/>
      <c r="AV127" s="52"/>
      <c r="AW127" s="52"/>
      <c r="AX127" s="52"/>
      <c r="AY127" s="52"/>
      <c r="AZ127" s="52"/>
      <c r="BA127" s="52"/>
      <c r="BB127" s="80" t="e">
        <f>IF(AND(DAY(BB116)&gt;=8,DAY(BB116)&lt;=14,BB117="土",OR(BB122="休",BB122="雨")),1,0)</f>
        <v>#VALUE!</v>
      </c>
      <c r="BC127" s="52"/>
      <c r="BD127" s="48"/>
      <c r="BE127" s="48"/>
      <c r="BG127" s="52"/>
      <c r="BH127" s="52"/>
      <c r="BI127" s="52"/>
      <c r="BJ127" s="52"/>
      <c r="BK127" s="52"/>
      <c r="BL127" s="52"/>
      <c r="BM127" s="80" t="e">
        <f>IF(AND(DAY(BM116)&gt;=8,DAY(BM116)&lt;=14,BM117="土",OR(BM122="休",BM122="雨")),1,0)</f>
        <v>#VALUE!</v>
      </c>
      <c r="BN127" s="52"/>
      <c r="BO127" s="48"/>
      <c r="BP127" s="48"/>
      <c r="BU127" s="50">
        <f t="shared" si="136"/>
        <v>0</v>
      </c>
    </row>
    <row r="128" spans="1:74" ht="14.25" hidden="1" customHeight="1" x14ac:dyDescent="0.4">
      <c r="A128" s="48"/>
      <c r="B128" s="80" t="s">
        <v>44</v>
      </c>
      <c r="C128" s="52"/>
      <c r="D128" s="52"/>
      <c r="E128" s="52"/>
      <c r="F128" s="52"/>
      <c r="G128" s="52"/>
      <c r="H128" s="80"/>
      <c r="I128" s="80">
        <f>IF(AND(DAY(I116)&gt;=22,DAY(I116)&lt;=28,I117="日"),1,0)</f>
        <v>0</v>
      </c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>
        <f t="shared" ref="T128:BN128" si="169">IF(AND(DAY(T116)&gt;=22,DAY(T116)&lt;=28,T117="日"),1,0)</f>
        <v>0</v>
      </c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>
        <f t="shared" si="169"/>
        <v>0</v>
      </c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>
        <f t="shared" si="169"/>
        <v>0</v>
      </c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 t="e">
        <f t="shared" si="169"/>
        <v>#VALUE!</v>
      </c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 t="e">
        <f t="shared" si="169"/>
        <v>#VALUE!</v>
      </c>
      <c r="BO128" s="48"/>
      <c r="BP128" s="48"/>
      <c r="BU128" s="50">
        <f t="shared" si="136"/>
        <v>0</v>
      </c>
    </row>
    <row r="129" spans="1:74" ht="14.25" hidden="1" customHeight="1" x14ac:dyDescent="0.4">
      <c r="A129" s="48"/>
      <c r="B129" s="80" t="s">
        <v>45</v>
      </c>
      <c r="C129" s="52"/>
      <c r="D129" s="52"/>
      <c r="E129" s="52"/>
      <c r="F129" s="52"/>
      <c r="G129" s="52"/>
      <c r="H129" s="80"/>
      <c r="I129" s="80">
        <f>IF(AND(DAY(I116)&gt;=22,DAY(I116)&lt;=28,I117="日",OR(I122="休",I122="雨")),1,0)</f>
        <v>0</v>
      </c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>
        <f t="shared" ref="T129:BN129" si="170">IF(AND(DAY(T116)&gt;=22,DAY(T116)&lt;=28,T117="日",OR(T122="休",T122="雨")),1,0)</f>
        <v>0</v>
      </c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>
        <f t="shared" si="170"/>
        <v>0</v>
      </c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>
        <f t="shared" si="170"/>
        <v>0</v>
      </c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 t="e">
        <f t="shared" si="170"/>
        <v>#VALUE!</v>
      </c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 t="e">
        <f t="shared" si="170"/>
        <v>#VALUE!</v>
      </c>
      <c r="BO129" s="48"/>
      <c r="BP129" s="48"/>
      <c r="BU129" s="50">
        <f t="shared" si="136"/>
        <v>0</v>
      </c>
    </row>
    <row r="130" spans="1:74" ht="14.25" hidden="1" customHeight="1" x14ac:dyDescent="0.4">
      <c r="A130" s="48"/>
      <c r="B130" s="80" t="s">
        <v>46</v>
      </c>
      <c r="C130" s="52"/>
      <c r="D130" s="52"/>
      <c r="E130" s="52"/>
      <c r="F130" s="52"/>
      <c r="G130" s="52"/>
      <c r="H130" s="80"/>
      <c r="I130" s="80">
        <f>IF(AND(DAY(I116)&gt;=8,DAY(I116)&lt;=14,I117="日"),1,0)</f>
        <v>1</v>
      </c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>
        <f t="shared" ref="T130:BN130" si="171">IF(AND(DAY(T116)&gt;=8,DAY(T116)&lt;=14,T117="日"),1,0)</f>
        <v>1</v>
      </c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>
        <f t="shared" si="171"/>
        <v>0</v>
      </c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>
        <f t="shared" si="171"/>
        <v>0</v>
      </c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 t="e">
        <f t="shared" si="171"/>
        <v>#VALUE!</v>
      </c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 t="e">
        <f t="shared" si="171"/>
        <v>#VALUE!</v>
      </c>
      <c r="BO130" s="48"/>
      <c r="BP130" s="48"/>
      <c r="BU130" s="50">
        <f t="shared" si="136"/>
        <v>2</v>
      </c>
    </row>
    <row r="131" spans="1:74" ht="14.25" hidden="1" customHeight="1" x14ac:dyDescent="0.4">
      <c r="A131" s="48"/>
      <c r="B131" s="80" t="s">
        <v>47</v>
      </c>
      <c r="C131" s="52"/>
      <c r="D131" s="52"/>
      <c r="E131" s="52"/>
      <c r="F131" s="52"/>
      <c r="G131" s="52"/>
      <c r="H131" s="80"/>
      <c r="I131" s="80">
        <f>IF(AND(DAY(I116)&gt;=8,DAY(I116)&lt;=14,I117="日",OR(I122="休",I122="雨")),1,0)</f>
        <v>0</v>
      </c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>
        <f t="shared" ref="T131:BN131" si="172">IF(AND(DAY(T116)&gt;=8,DAY(T116)&lt;=14,T117="日",OR(T122="休",T122="雨")),1,0)</f>
        <v>0</v>
      </c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>
        <f t="shared" si="172"/>
        <v>0</v>
      </c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>
        <f t="shared" si="172"/>
        <v>0</v>
      </c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 t="e">
        <f t="shared" si="172"/>
        <v>#VALUE!</v>
      </c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 t="e">
        <f t="shared" si="172"/>
        <v>#VALUE!</v>
      </c>
      <c r="BO131" s="48"/>
      <c r="BP131" s="48"/>
      <c r="BU131" s="50">
        <f t="shared" si="136"/>
        <v>0</v>
      </c>
    </row>
    <row r="132" spans="1:74" ht="14.25" customHeight="1" x14ac:dyDescent="0.4">
      <c r="A132" s="48"/>
      <c r="B132" s="52"/>
      <c r="C132" s="52"/>
      <c r="D132" s="52"/>
      <c r="E132" s="52"/>
      <c r="F132" s="52"/>
      <c r="G132" s="52"/>
      <c r="H132" s="52"/>
      <c r="I132" s="52"/>
      <c r="J132" s="48"/>
      <c r="K132" s="48"/>
      <c r="L132" s="48"/>
      <c r="M132" s="52"/>
      <c r="N132" s="52"/>
      <c r="O132" s="52"/>
      <c r="P132" s="52"/>
      <c r="Q132" s="52"/>
      <c r="R132" s="52"/>
      <c r="S132" s="52"/>
      <c r="T132" s="52"/>
      <c r="U132" s="48"/>
      <c r="V132" s="48"/>
      <c r="Y132" s="52"/>
      <c r="Z132" s="52"/>
      <c r="AA132" s="52"/>
      <c r="AB132" s="52"/>
      <c r="AC132" s="52"/>
      <c r="AD132" s="52"/>
      <c r="AE132" s="52"/>
      <c r="AF132" s="52"/>
      <c r="AG132" s="48"/>
      <c r="AH132" s="48"/>
      <c r="AJ132" s="52"/>
      <c r="AK132" s="52"/>
      <c r="AL132" s="52"/>
      <c r="AM132" s="52"/>
      <c r="AN132" s="52"/>
      <c r="AO132" s="52"/>
      <c r="AP132" s="52"/>
      <c r="AQ132" s="52"/>
      <c r="AR132" s="48"/>
      <c r="AS132" s="48"/>
      <c r="AV132" s="52"/>
      <c r="AW132" s="52"/>
      <c r="AX132" s="52"/>
      <c r="AY132" s="52"/>
      <c r="AZ132" s="52"/>
      <c r="BA132" s="52"/>
      <c r="BB132" s="52"/>
      <c r="BC132" s="52"/>
      <c r="BD132" s="48"/>
      <c r="BE132" s="48"/>
      <c r="BG132" s="52"/>
      <c r="BH132" s="52"/>
      <c r="BI132" s="52"/>
      <c r="BJ132" s="52"/>
      <c r="BK132" s="52"/>
      <c r="BL132" s="52"/>
      <c r="BM132" s="52"/>
      <c r="BN132" s="52"/>
      <c r="BO132" s="48"/>
      <c r="BP132" s="48"/>
    </row>
    <row r="133" spans="1:74" ht="14.25" customHeight="1" x14ac:dyDescent="0.4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</row>
    <row r="134" spans="1:74" ht="14.25" hidden="1" customHeight="1" x14ac:dyDescent="0.4">
      <c r="A134" s="48"/>
      <c r="B134" s="48"/>
      <c r="C134" s="61">
        <f>YEAR(I114+1)</f>
        <v>2026</v>
      </c>
      <c r="D134" s="61">
        <f>MONTH(I114+1)</f>
        <v>6</v>
      </c>
      <c r="E134" s="61">
        <f>DAY(I114+1)</f>
        <v>15</v>
      </c>
      <c r="F134" s="61"/>
      <c r="G134" s="61"/>
      <c r="H134" s="61"/>
      <c r="I134" s="61"/>
      <c r="J134" s="48"/>
      <c r="K134" s="48"/>
      <c r="L134" s="48"/>
      <c r="M134" s="48"/>
      <c r="N134" s="61">
        <f>YEAR(T114+1)</f>
        <v>2026</v>
      </c>
      <c r="O134" s="61">
        <f>MONTH(T114+1)</f>
        <v>8</v>
      </c>
      <c r="P134" s="61">
        <f>DAY(T114+1)</f>
        <v>10</v>
      </c>
      <c r="Q134" s="61"/>
      <c r="R134" s="61"/>
      <c r="S134" s="61"/>
      <c r="T134" s="61"/>
      <c r="U134" s="48"/>
      <c r="V134" s="48"/>
      <c r="Y134" s="48"/>
      <c r="Z134" s="61">
        <f>YEAR(AF114+1)</f>
        <v>2026</v>
      </c>
      <c r="AA134" s="61">
        <f>MONTH(AF114+1)</f>
        <v>10</v>
      </c>
      <c r="AB134" s="61">
        <f>DAY(AF114+1)</f>
        <v>5</v>
      </c>
      <c r="AC134" s="61"/>
      <c r="AD134" s="61"/>
      <c r="AE134" s="61"/>
      <c r="AF134" s="61"/>
      <c r="AG134" s="48"/>
      <c r="AH134" s="48"/>
      <c r="AJ134" s="48"/>
      <c r="AK134" s="61">
        <f>YEAR(AQ114+1)</f>
        <v>2026</v>
      </c>
      <c r="AL134" s="61">
        <f>MONTH(AQ114+1)</f>
        <v>11</v>
      </c>
      <c r="AM134" s="61">
        <f>DAY(AQ114+1)</f>
        <v>30</v>
      </c>
      <c r="AN134" s="61"/>
      <c r="AO134" s="61"/>
      <c r="AP134" s="61"/>
      <c r="AQ134" s="61"/>
      <c r="AR134" s="48"/>
      <c r="AS134" s="48"/>
      <c r="AV134" s="48"/>
      <c r="AW134" s="61">
        <f>YEAR(BC114+1)</f>
        <v>2027</v>
      </c>
      <c r="AX134" s="61">
        <f>MONTH(BC114+1)</f>
        <v>1</v>
      </c>
      <c r="AY134" s="61">
        <f>DAY(BC114+1)</f>
        <v>25</v>
      </c>
      <c r="AZ134" s="61"/>
      <c r="BA134" s="61"/>
      <c r="BB134" s="61"/>
      <c r="BC134" s="61"/>
      <c r="BD134" s="48"/>
      <c r="BE134" s="48"/>
      <c r="BG134" s="48"/>
      <c r="BH134" s="61">
        <f>YEAR(BN114+1)</f>
        <v>2027</v>
      </c>
      <c r="BI134" s="61">
        <f>MONTH(BN114+1)</f>
        <v>3</v>
      </c>
      <c r="BJ134" s="61">
        <f>DAY(BN114+1)</f>
        <v>22</v>
      </c>
      <c r="BK134" s="61"/>
      <c r="BL134" s="61"/>
      <c r="BM134" s="61"/>
      <c r="BN134" s="61"/>
      <c r="BO134" s="48"/>
      <c r="BP134" s="48"/>
    </row>
    <row r="135" spans="1:74" ht="14.25" hidden="1" customHeight="1" x14ac:dyDescent="0.4">
      <c r="A135" s="48"/>
      <c r="B135" s="48"/>
      <c r="C135" s="62">
        <f>I114+1</f>
        <v>46188</v>
      </c>
      <c r="D135" s="62">
        <f>C135+1</f>
        <v>46189</v>
      </c>
      <c r="E135" s="62">
        <f t="shared" ref="E135:I135" si="173">D135+1</f>
        <v>46190</v>
      </c>
      <c r="F135" s="62">
        <f t="shared" si="173"/>
        <v>46191</v>
      </c>
      <c r="G135" s="62">
        <f t="shared" si="173"/>
        <v>46192</v>
      </c>
      <c r="H135" s="62">
        <f t="shared" si="173"/>
        <v>46193</v>
      </c>
      <c r="I135" s="62">
        <f t="shared" si="173"/>
        <v>46194</v>
      </c>
      <c r="J135" s="48"/>
      <c r="K135" s="48"/>
      <c r="L135" s="48"/>
      <c r="M135" s="48"/>
      <c r="N135" s="62">
        <f>T114+1</f>
        <v>46244</v>
      </c>
      <c r="O135" s="62">
        <f t="shared" ref="O135:T135" si="174">N135+1</f>
        <v>46245</v>
      </c>
      <c r="P135" s="62">
        <f t="shared" si="174"/>
        <v>46246</v>
      </c>
      <c r="Q135" s="62">
        <f t="shared" si="174"/>
        <v>46247</v>
      </c>
      <c r="R135" s="62">
        <f t="shared" si="174"/>
        <v>46248</v>
      </c>
      <c r="S135" s="62">
        <f t="shared" si="174"/>
        <v>46249</v>
      </c>
      <c r="T135" s="62">
        <f t="shared" si="174"/>
        <v>46250</v>
      </c>
      <c r="U135" s="48"/>
      <c r="V135" s="48"/>
      <c r="Y135" s="48"/>
      <c r="Z135" s="62">
        <f>AF114+1</f>
        <v>46300</v>
      </c>
      <c r="AA135" s="62">
        <f t="shared" ref="AA135:AF135" si="175">Z135+1</f>
        <v>46301</v>
      </c>
      <c r="AB135" s="62">
        <f t="shared" si="175"/>
        <v>46302</v>
      </c>
      <c r="AC135" s="62">
        <f t="shared" si="175"/>
        <v>46303</v>
      </c>
      <c r="AD135" s="62">
        <f t="shared" si="175"/>
        <v>46304</v>
      </c>
      <c r="AE135" s="62">
        <f t="shared" si="175"/>
        <v>46305</v>
      </c>
      <c r="AF135" s="62">
        <f t="shared" si="175"/>
        <v>46306</v>
      </c>
      <c r="AG135" s="48"/>
      <c r="AH135" s="48"/>
      <c r="AJ135" s="48"/>
      <c r="AK135" s="62">
        <f>AQ114+1</f>
        <v>46356</v>
      </c>
      <c r="AL135" s="62">
        <f t="shared" ref="AL135:AQ135" si="176">AK135+1</f>
        <v>46357</v>
      </c>
      <c r="AM135" s="62">
        <f t="shared" si="176"/>
        <v>46358</v>
      </c>
      <c r="AN135" s="62">
        <f t="shared" si="176"/>
        <v>46359</v>
      </c>
      <c r="AO135" s="62">
        <f t="shared" si="176"/>
        <v>46360</v>
      </c>
      <c r="AP135" s="62">
        <f t="shared" si="176"/>
        <v>46361</v>
      </c>
      <c r="AQ135" s="62">
        <f t="shared" si="176"/>
        <v>46362</v>
      </c>
      <c r="AR135" s="48"/>
      <c r="AS135" s="48"/>
      <c r="AV135" s="48"/>
      <c r="AW135" s="62">
        <f>BC114+1</f>
        <v>46412</v>
      </c>
      <c r="AX135" s="62">
        <f t="shared" ref="AX135:BC135" si="177">AW135+1</f>
        <v>46413</v>
      </c>
      <c r="AY135" s="62">
        <f t="shared" si="177"/>
        <v>46414</v>
      </c>
      <c r="AZ135" s="62">
        <f t="shared" si="177"/>
        <v>46415</v>
      </c>
      <c r="BA135" s="62">
        <f t="shared" si="177"/>
        <v>46416</v>
      </c>
      <c r="BB135" s="62">
        <f t="shared" si="177"/>
        <v>46417</v>
      </c>
      <c r="BC135" s="62">
        <f t="shared" si="177"/>
        <v>46418</v>
      </c>
      <c r="BD135" s="48"/>
      <c r="BE135" s="48"/>
      <c r="BG135" s="48"/>
      <c r="BH135" s="62">
        <f>BN114+1</f>
        <v>46468</v>
      </c>
      <c r="BI135" s="62">
        <f t="shared" ref="BI135:BN135" si="178">BH135+1</f>
        <v>46469</v>
      </c>
      <c r="BJ135" s="62">
        <f t="shared" si="178"/>
        <v>46470</v>
      </c>
      <c r="BK135" s="62">
        <f t="shared" si="178"/>
        <v>46471</v>
      </c>
      <c r="BL135" s="62">
        <f t="shared" si="178"/>
        <v>46472</v>
      </c>
      <c r="BM135" s="62">
        <f t="shared" si="178"/>
        <v>46473</v>
      </c>
      <c r="BN135" s="62">
        <f t="shared" si="178"/>
        <v>46474</v>
      </c>
      <c r="BO135" s="48"/>
      <c r="BP135" s="48"/>
    </row>
    <row r="136" spans="1:74" ht="14.25" customHeight="1" x14ac:dyDescent="0.4">
      <c r="A136" s="48"/>
      <c r="B136" s="63" t="s">
        <v>13</v>
      </c>
      <c r="C136" s="64">
        <f>DATE($C134,$D134,1)</f>
        <v>46174</v>
      </c>
      <c r="D136" s="65"/>
      <c r="E136" s="65"/>
      <c r="F136" s="65"/>
      <c r="G136" s="65"/>
      <c r="H136" s="65"/>
      <c r="I136" s="65"/>
      <c r="J136" s="65"/>
      <c r="K136" s="66"/>
      <c r="L136" s="48"/>
      <c r="M136" s="63" t="s">
        <v>13</v>
      </c>
      <c r="N136" s="64">
        <f>DATE($N134,$O134,1)</f>
        <v>46235</v>
      </c>
      <c r="O136" s="65"/>
      <c r="P136" s="65"/>
      <c r="Q136" s="65"/>
      <c r="R136" s="65"/>
      <c r="S136" s="65"/>
      <c r="T136" s="65"/>
      <c r="U136" s="65"/>
      <c r="V136" s="66"/>
      <c r="Y136" s="63" t="s">
        <v>13</v>
      </c>
      <c r="Z136" s="64">
        <f>DATE($Z134,$AA134,1)</f>
        <v>46296</v>
      </c>
      <c r="AA136" s="65"/>
      <c r="AB136" s="65"/>
      <c r="AC136" s="65"/>
      <c r="AD136" s="65"/>
      <c r="AE136" s="65"/>
      <c r="AF136" s="65"/>
      <c r="AG136" s="65"/>
      <c r="AH136" s="66"/>
      <c r="AJ136" s="63" t="s">
        <v>13</v>
      </c>
      <c r="AK136" s="64">
        <f>DATE($AK134,$AL134,1)</f>
        <v>46327</v>
      </c>
      <c r="AL136" s="65"/>
      <c r="AM136" s="65"/>
      <c r="AN136" s="65"/>
      <c r="AO136" s="65"/>
      <c r="AP136" s="65"/>
      <c r="AQ136" s="65"/>
      <c r="AR136" s="65"/>
      <c r="AS136" s="66"/>
      <c r="AV136" s="63" t="s">
        <v>13</v>
      </c>
      <c r="AW136" s="64">
        <f>DATE($AW134,$AX134,1)</f>
        <v>46388</v>
      </c>
      <c r="AX136" s="65"/>
      <c r="AY136" s="65"/>
      <c r="AZ136" s="65"/>
      <c r="BA136" s="65"/>
      <c r="BB136" s="65"/>
      <c r="BC136" s="65"/>
      <c r="BD136" s="65"/>
      <c r="BE136" s="66"/>
      <c r="BG136" s="63" t="s">
        <v>13</v>
      </c>
      <c r="BH136" s="64">
        <f>DATE($BH134,$BI134,1)</f>
        <v>46447</v>
      </c>
      <c r="BI136" s="65"/>
      <c r="BJ136" s="65"/>
      <c r="BK136" s="65"/>
      <c r="BL136" s="65"/>
      <c r="BM136" s="65"/>
      <c r="BN136" s="65"/>
      <c r="BO136" s="65"/>
      <c r="BP136" s="66"/>
    </row>
    <row r="137" spans="1:74" ht="14.25" customHeight="1" x14ac:dyDescent="0.4">
      <c r="A137" s="48"/>
      <c r="B137" s="67" t="s">
        <v>39</v>
      </c>
      <c r="C137" s="68">
        <f>IF(I114&lt;$G$5,I116+1,"")</f>
        <v>46188</v>
      </c>
      <c r="D137" s="69">
        <f t="shared" ref="D137:I137" si="179">IF(C135&lt;$G$5,C137+1,"")</f>
        <v>46189</v>
      </c>
      <c r="E137" s="69">
        <f t="shared" si="179"/>
        <v>46190</v>
      </c>
      <c r="F137" s="69">
        <f t="shared" si="179"/>
        <v>46191</v>
      </c>
      <c r="G137" s="69">
        <f t="shared" si="179"/>
        <v>46192</v>
      </c>
      <c r="H137" s="69">
        <f t="shared" si="179"/>
        <v>46193</v>
      </c>
      <c r="I137" s="69">
        <f t="shared" si="179"/>
        <v>46194</v>
      </c>
      <c r="J137" s="70" t="s">
        <v>15</v>
      </c>
      <c r="K137" s="71">
        <f>COUNTIFS(C138:I138,"土",C139:I139,"")+COUNTIFS(C138:I138,"日",C139:I139,"")</f>
        <v>2</v>
      </c>
      <c r="L137" s="48"/>
      <c r="M137" s="67" t="s">
        <v>39</v>
      </c>
      <c r="N137" s="68">
        <f>IF(T114&lt;$G$5,T116+1,"")</f>
        <v>46244</v>
      </c>
      <c r="O137" s="69">
        <f t="shared" ref="O137:T137" si="180">IF(N135&lt;$G$5,N137+1,"")</f>
        <v>46245</v>
      </c>
      <c r="P137" s="69">
        <f t="shared" si="180"/>
        <v>46246</v>
      </c>
      <c r="Q137" s="69">
        <f t="shared" si="180"/>
        <v>46247</v>
      </c>
      <c r="R137" s="69">
        <f t="shared" si="180"/>
        <v>46248</v>
      </c>
      <c r="S137" s="69">
        <f t="shared" si="180"/>
        <v>46249</v>
      </c>
      <c r="T137" s="69">
        <f t="shared" si="180"/>
        <v>46250</v>
      </c>
      <c r="U137" s="70" t="s">
        <v>15</v>
      </c>
      <c r="V137" s="71">
        <f>COUNTIFS(N138:T138,"土",N139:T139,"")+COUNTIFS(N138:T138,"日",N139:T139,"")</f>
        <v>2</v>
      </c>
      <c r="Y137" s="67" t="s">
        <v>39</v>
      </c>
      <c r="Z137" s="68">
        <f>IF(AF114&lt;$G$5,AF116+1,"")</f>
        <v>46300</v>
      </c>
      <c r="AA137" s="69">
        <f t="shared" ref="AA137:AF137" si="181">IF(Z135&lt;$G$5,Z137+1,"")</f>
        <v>46301</v>
      </c>
      <c r="AB137" s="69">
        <f t="shared" si="181"/>
        <v>46302</v>
      </c>
      <c r="AC137" s="69">
        <f t="shared" si="181"/>
        <v>46303</v>
      </c>
      <c r="AD137" s="69">
        <f t="shared" si="181"/>
        <v>46304</v>
      </c>
      <c r="AE137" s="69">
        <f t="shared" si="181"/>
        <v>46305</v>
      </c>
      <c r="AF137" s="69">
        <f t="shared" si="181"/>
        <v>46306</v>
      </c>
      <c r="AG137" s="70" t="s">
        <v>15</v>
      </c>
      <c r="AH137" s="71">
        <f>COUNTIFS(Z138:AF138,"土",Z139:AF139,"")+COUNTIFS(Z138:AF138,"日",Z139:AF139,"")</f>
        <v>2</v>
      </c>
      <c r="AJ137" s="67" t="s">
        <v>39</v>
      </c>
      <c r="AK137" s="68">
        <f>IF(AQ114&lt;$G$5,AQ116+1,"")</f>
        <v>46356</v>
      </c>
      <c r="AL137" s="69">
        <f t="shared" ref="AL137:AQ137" si="182">IF(AK135&lt;$G$5,AK137+1,"")</f>
        <v>46357</v>
      </c>
      <c r="AM137" s="69">
        <f t="shared" si="182"/>
        <v>46358</v>
      </c>
      <c r="AN137" s="69">
        <f t="shared" si="182"/>
        <v>46359</v>
      </c>
      <c r="AO137" s="69">
        <f t="shared" si="182"/>
        <v>46360</v>
      </c>
      <c r="AP137" s="69">
        <f t="shared" si="182"/>
        <v>46361</v>
      </c>
      <c r="AQ137" s="69">
        <f t="shared" si="182"/>
        <v>46362</v>
      </c>
      <c r="AR137" s="70" t="s">
        <v>15</v>
      </c>
      <c r="AS137" s="71">
        <f>COUNTIFS(AK138:AQ138,"土",AK139:AQ139,"")+COUNTIFS(AK138:AQ138,"日",AK139:AQ139,"")</f>
        <v>2</v>
      </c>
      <c r="AV137" s="67" t="s">
        <v>39</v>
      </c>
      <c r="AW137" s="68" t="str">
        <f>IF(BC114&lt;$G$5,BC116+1,"")</f>
        <v/>
      </c>
      <c r="AX137" s="69" t="str">
        <f t="shared" ref="AX137:BC137" si="183">IF(AW135&lt;$G$5,AW137+1,"")</f>
        <v/>
      </c>
      <c r="AY137" s="69" t="str">
        <f t="shared" si="183"/>
        <v/>
      </c>
      <c r="AZ137" s="69" t="str">
        <f t="shared" si="183"/>
        <v/>
      </c>
      <c r="BA137" s="69" t="str">
        <f t="shared" si="183"/>
        <v/>
      </c>
      <c r="BB137" s="69" t="str">
        <f t="shared" si="183"/>
        <v/>
      </c>
      <c r="BC137" s="69" t="str">
        <f t="shared" si="183"/>
        <v/>
      </c>
      <c r="BD137" s="70" t="s">
        <v>15</v>
      </c>
      <c r="BE137" s="71">
        <f>COUNTIFS(AW138:BC138,"土",AW139:BC139,"")+COUNTIFS(AW138:BC138,"日",AW139:BC139,"")</f>
        <v>0</v>
      </c>
      <c r="BG137" s="67" t="s">
        <v>39</v>
      </c>
      <c r="BH137" s="68" t="str">
        <f>IF(BN114&lt;$G$5,BN116+1,"")</f>
        <v/>
      </c>
      <c r="BI137" s="69" t="str">
        <f t="shared" ref="BI137:BN137" si="184">IF(BH135&lt;$G$5,BH137+1,"")</f>
        <v/>
      </c>
      <c r="BJ137" s="69" t="str">
        <f t="shared" si="184"/>
        <v/>
      </c>
      <c r="BK137" s="69" t="str">
        <f t="shared" si="184"/>
        <v/>
      </c>
      <c r="BL137" s="69" t="str">
        <f t="shared" si="184"/>
        <v/>
      </c>
      <c r="BM137" s="69" t="str">
        <f t="shared" si="184"/>
        <v/>
      </c>
      <c r="BN137" s="69" t="str">
        <f t="shared" si="184"/>
        <v/>
      </c>
      <c r="BO137" s="70" t="s">
        <v>15</v>
      </c>
      <c r="BP137" s="71">
        <f>COUNTIFS(BH138:BN138,"土",BH139:BN139,"")+COUNTIFS(BH138:BN138,"日",BH139:BN139,"")</f>
        <v>0</v>
      </c>
    </row>
    <row r="138" spans="1:74" ht="14.25" customHeight="1" x14ac:dyDescent="0.4">
      <c r="A138" s="48"/>
      <c r="B138" s="67" t="s">
        <v>16</v>
      </c>
      <c r="C138" s="72" t="str">
        <f>IF(C137="","","月")</f>
        <v>月</v>
      </c>
      <c r="D138" s="72" t="str">
        <f>IF(D137="","","火")</f>
        <v>火</v>
      </c>
      <c r="E138" s="72" t="str">
        <f>IF(E137="","","水")</f>
        <v>水</v>
      </c>
      <c r="F138" s="72" t="str">
        <f>IF(F137="","","木")</f>
        <v>木</v>
      </c>
      <c r="G138" s="72" t="str">
        <f>IF(G137="","","金")</f>
        <v>金</v>
      </c>
      <c r="H138" s="72" t="str">
        <f>IF(H137="","","土")</f>
        <v>土</v>
      </c>
      <c r="I138" s="72" t="str">
        <f>IF(I137="","","日")</f>
        <v>日</v>
      </c>
      <c r="J138" s="73" t="s">
        <v>40</v>
      </c>
      <c r="K138" s="74">
        <f>COUNTIF(C139:I139,"夏休")+COUNTIF(C139:I139,"冬休")+COUNTIF(C139:I139,"中止")+COUNTIF(C139:I139,"制作中")</f>
        <v>0</v>
      </c>
      <c r="L138" s="48"/>
      <c r="M138" s="67" t="s">
        <v>16</v>
      </c>
      <c r="N138" s="72" t="str">
        <f>IF(N137="","","月")</f>
        <v>月</v>
      </c>
      <c r="O138" s="72" t="str">
        <f>IF(O137="","","火")</f>
        <v>火</v>
      </c>
      <c r="P138" s="72" t="str">
        <f>IF(P137="","","水")</f>
        <v>水</v>
      </c>
      <c r="Q138" s="72" t="str">
        <f>IF(Q137="","","木")</f>
        <v>木</v>
      </c>
      <c r="R138" s="72" t="str">
        <f>IF(R137="","","金")</f>
        <v>金</v>
      </c>
      <c r="S138" s="72" t="str">
        <f>IF(S137="","","土")</f>
        <v>土</v>
      </c>
      <c r="T138" s="72" t="str">
        <f>IF(T137="","","日")</f>
        <v>日</v>
      </c>
      <c r="U138" s="73" t="s">
        <v>40</v>
      </c>
      <c r="V138" s="74">
        <f>COUNTIF(N139:T139,"夏休")+COUNTIF(N139:T139,"冬休")+COUNTIF(N139:T139,"中止")+COUNTIF(N139:T139,"制作中")</f>
        <v>0</v>
      </c>
      <c r="Y138" s="67" t="s">
        <v>16</v>
      </c>
      <c r="Z138" s="72" t="str">
        <f>IF(Z137="","","月")</f>
        <v>月</v>
      </c>
      <c r="AA138" s="72" t="str">
        <f>IF(AA137="","","火")</f>
        <v>火</v>
      </c>
      <c r="AB138" s="72" t="str">
        <f>IF(AB137="","","水")</f>
        <v>水</v>
      </c>
      <c r="AC138" s="72" t="str">
        <f>IF(AC137="","","木")</f>
        <v>木</v>
      </c>
      <c r="AD138" s="72" t="str">
        <f>IF(AD137="","","金")</f>
        <v>金</v>
      </c>
      <c r="AE138" s="72" t="str">
        <f>IF(AE137="","","土")</f>
        <v>土</v>
      </c>
      <c r="AF138" s="72" t="str">
        <f>IF(AF137="","","日")</f>
        <v>日</v>
      </c>
      <c r="AG138" s="73" t="s">
        <v>40</v>
      </c>
      <c r="AH138" s="74">
        <f>COUNTIF(Z139:AF139,"夏休")+COUNTIF(Z139:AF139,"冬休")+COUNTIF(Z139:AF139,"中止")+COUNTIF(Z139:AF139,"制作中")</f>
        <v>0</v>
      </c>
      <c r="AJ138" s="67" t="s">
        <v>16</v>
      </c>
      <c r="AK138" s="72" t="str">
        <f>IF(AK137="","","月")</f>
        <v>月</v>
      </c>
      <c r="AL138" s="72" t="str">
        <f>IF(AL137="","","火")</f>
        <v>火</v>
      </c>
      <c r="AM138" s="72" t="str">
        <f>IF(AM137="","","水")</f>
        <v>水</v>
      </c>
      <c r="AN138" s="72" t="str">
        <f>IF(AN137="","","木")</f>
        <v>木</v>
      </c>
      <c r="AO138" s="72" t="str">
        <f>IF(AO137="","","金")</f>
        <v>金</v>
      </c>
      <c r="AP138" s="72" t="str">
        <f>IF(AP137="","","土")</f>
        <v>土</v>
      </c>
      <c r="AQ138" s="72" t="str">
        <f>IF(AQ137="","","日")</f>
        <v>日</v>
      </c>
      <c r="AR138" s="73" t="s">
        <v>40</v>
      </c>
      <c r="AS138" s="74">
        <f>COUNTIF(AK139:AQ139,"夏休")+COUNTIF(AK139:AQ139,"冬休")+COUNTIF(AK139:AQ139,"中止")+COUNTIF(AK139:AQ139,"制作中")</f>
        <v>0</v>
      </c>
      <c r="AV138" s="67" t="s">
        <v>16</v>
      </c>
      <c r="AW138" s="72" t="str">
        <f>IF(AW137="","","月")</f>
        <v/>
      </c>
      <c r="AX138" s="72" t="str">
        <f>IF(AX137="","","火")</f>
        <v/>
      </c>
      <c r="AY138" s="72" t="str">
        <f>IF(AY137="","","水")</f>
        <v/>
      </c>
      <c r="AZ138" s="72" t="str">
        <f>IF(AZ137="","","木")</f>
        <v/>
      </c>
      <c r="BA138" s="72" t="str">
        <f>IF(BA137="","","金")</f>
        <v/>
      </c>
      <c r="BB138" s="72" t="str">
        <f>IF(BB137="","","土")</f>
        <v/>
      </c>
      <c r="BC138" s="72" t="str">
        <f>IF(BC137="","","日")</f>
        <v/>
      </c>
      <c r="BD138" s="73" t="s">
        <v>40</v>
      </c>
      <c r="BE138" s="74">
        <f>COUNTIF(AW139:BC139,"夏休")+COUNTIF(AW139:BC139,"冬休")+COUNTIF(AW139:BC139,"中止")+COUNTIF(AW139:BC139,"制作中")</f>
        <v>0</v>
      </c>
      <c r="BG138" s="67" t="s">
        <v>16</v>
      </c>
      <c r="BH138" s="72" t="str">
        <f>IF(BH137="","","月")</f>
        <v/>
      </c>
      <c r="BI138" s="72" t="str">
        <f>IF(BI137="","","火")</f>
        <v/>
      </c>
      <c r="BJ138" s="72" t="str">
        <f>IF(BJ137="","","水")</f>
        <v/>
      </c>
      <c r="BK138" s="72" t="str">
        <f>IF(BK137="","","木")</f>
        <v/>
      </c>
      <c r="BL138" s="72" t="str">
        <f>IF(BL137="","","金")</f>
        <v/>
      </c>
      <c r="BM138" s="72" t="str">
        <f>IF(BM137="","","土")</f>
        <v/>
      </c>
      <c r="BN138" s="72" t="str">
        <f>IF(BN137="","","日")</f>
        <v/>
      </c>
      <c r="BO138" s="73" t="s">
        <v>40</v>
      </c>
      <c r="BP138" s="74">
        <f>COUNTIF(BH139:BN139,"夏休")+COUNTIF(BH139:BN139,"冬休")+COUNTIF(BH139:BN139,"中止")+COUNTIF(BH139:BN139,"制作中")</f>
        <v>0</v>
      </c>
    </row>
    <row r="139" spans="1:74" ht="14.25" customHeight="1" x14ac:dyDescent="0.4">
      <c r="A139" s="48"/>
      <c r="B139" s="163" t="s">
        <v>40</v>
      </c>
      <c r="C139" s="164"/>
      <c r="D139" s="166"/>
      <c r="E139" s="166"/>
      <c r="F139" s="166"/>
      <c r="G139" s="166"/>
      <c r="H139" s="166"/>
      <c r="I139" s="171"/>
      <c r="J139" s="73" t="s">
        <v>0</v>
      </c>
      <c r="K139" s="74">
        <f>COUNT(C137:I137)-K138</f>
        <v>7</v>
      </c>
      <c r="L139" s="48"/>
      <c r="M139" s="163" t="s">
        <v>40</v>
      </c>
      <c r="N139" s="164"/>
      <c r="O139" s="166"/>
      <c r="P139" s="166"/>
      <c r="Q139" s="166"/>
      <c r="R139" s="166"/>
      <c r="S139" s="166"/>
      <c r="T139" s="171"/>
      <c r="U139" s="73" t="s">
        <v>0</v>
      </c>
      <c r="V139" s="74">
        <f>COUNT(N137:T137)-V138</f>
        <v>7</v>
      </c>
      <c r="Y139" s="163" t="s">
        <v>40</v>
      </c>
      <c r="Z139" s="164"/>
      <c r="AA139" s="166"/>
      <c r="AB139" s="166"/>
      <c r="AC139" s="166"/>
      <c r="AD139" s="166"/>
      <c r="AE139" s="166"/>
      <c r="AF139" s="171"/>
      <c r="AG139" s="73" t="s">
        <v>0</v>
      </c>
      <c r="AH139" s="74">
        <f>COUNT(Z137:AF137)-AH138</f>
        <v>7</v>
      </c>
      <c r="AJ139" s="163" t="s">
        <v>40</v>
      </c>
      <c r="AK139" s="164"/>
      <c r="AL139" s="166"/>
      <c r="AM139" s="166"/>
      <c r="AN139" s="166"/>
      <c r="AO139" s="166"/>
      <c r="AP139" s="166"/>
      <c r="AQ139" s="171"/>
      <c r="AR139" s="73" t="s">
        <v>0</v>
      </c>
      <c r="AS139" s="74">
        <f>COUNT(AK137:AQ137)-AS138</f>
        <v>7</v>
      </c>
      <c r="AV139" s="163" t="s">
        <v>40</v>
      </c>
      <c r="AW139" s="164"/>
      <c r="AX139" s="166"/>
      <c r="AY139" s="166"/>
      <c r="AZ139" s="166"/>
      <c r="BA139" s="166"/>
      <c r="BB139" s="166"/>
      <c r="BC139" s="171"/>
      <c r="BD139" s="73" t="s">
        <v>0</v>
      </c>
      <c r="BE139" s="74">
        <f>COUNT(AW137:BC137)-BE138</f>
        <v>0</v>
      </c>
      <c r="BG139" s="163" t="s">
        <v>40</v>
      </c>
      <c r="BH139" s="164"/>
      <c r="BI139" s="166"/>
      <c r="BJ139" s="166"/>
      <c r="BK139" s="166"/>
      <c r="BL139" s="166"/>
      <c r="BM139" s="166"/>
      <c r="BN139" s="171"/>
      <c r="BO139" s="73" t="s">
        <v>0</v>
      </c>
      <c r="BP139" s="74">
        <f>COUNT(BH137:BN137)-BP138</f>
        <v>0</v>
      </c>
    </row>
    <row r="140" spans="1:74" ht="14.25" customHeight="1" x14ac:dyDescent="0.4">
      <c r="A140" s="48"/>
      <c r="B140" s="163"/>
      <c r="C140" s="165"/>
      <c r="D140" s="167"/>
      <c r="E140" s="167"/>
      <c r="F140" s="167"/>
      <c r="G140" s="167"/>
      <c r="H140" s="167"/>
      <c r="I140" s="172"/>
      <c r="J140" s="73" t="s">
        <v>19</v>
      </c>
      <c r="K140" s="74">
        <f>COUNTIF(C141:I142,"休")</f>
        <v>0</v>
      </c>
      <c r="L140" s="48"/>
      <c r="M140" s="163"/>
      <c r="N140" s="165"/>
      <c r="O140" s="167"/>
      <c r="P140" s="167"/>
      <c r="Q140" s="167"/>
      <c r="R140" s="167"/>
      <c r="S140" s="167"/>
      <c r="T140" s="172"/>
      <c r="U140" s="73" t="s">
        <v>19</v>
      </c>
      <c r="V140" s="74">
        <f>COUNTIF(N141:T142,"休")</f>
        <v>0</v>
      </c>
      <c r="Y140" s="163"/>
      <c r="Z140" s="165"/>
      <c r="AA140" s="167"/>
      <c r="AB140" s="167"/>
      <c r="AC140" s="167"/>
      <c r="AD140" s="167"/>
      <c r="AE140" s="167"/>
      <c r="AF140" s="172"/>
      <c r="AG140" s="73" t="s">
        <v>19</v>
      </c>
      <c r="AH140" s="74">
        <f>COUNTIF(Z141:AF142,"休")</f>
        <v>0</v>
      </c>
      <c r="AJ140" s="163"/>
      <c r="AK140" s="165"/>
      <c r="AL140" s="167"/>
      <c r="AM140" s="167"/>
      <c r="AN140" s="167"/>
      <c r="AO140" s="167"/>
      <c r="AP140" s="167"/>
      <c r="AQ140" s="172"/>
      <c r="AR140" s="73" t="s">
        <v>19</v>
      </c>
      <c r="AS140" s="74">
        <f>COUNTIF(AK141:AQ142,"休")</f>
        <v>0</v>
      </c>
      <c r="AV140" s="163"/>
      <c r="AW140" s="165"/>
      <c r="AX140" s="167"/>
      <c r="AY140" s="167"/>
      <c r="AZ140" s="167"/>
      <c r="BA140" s="167"/>
      <c r="BB140" s="167"/>
      <c r="BC140" s="172"/>
      <c r="BD140" s="73" t="s">
        <v>19</v>
      </c>
      <c r="BE140" s="74">
        <f>COUNTIF(AW141:BC142,"休")</f>
        <v>0</v>
      </c>
      <c r="BG140" s="163"/>
      <c r="BH140" s="165"/>
      <c r="BI140" s="167"/>
      <c r="BJ140" s="167"/>
      <c r="BK140" s="167"/>
      <c r="BL140" s="167"/>
      <c r="BM140" s="167"/>
      <c r="BN140" s="172"/>
      <c r="BO140" s="73" t="s">
        <v>19</v>
      </c>
      <c r="BP140" s="74">
        <f>COUNTIF(BH141:BN142,"休")</f>
        <v>0</v>
      </c>
    </row>
    <row r="141" spans="1:74" ht="14.25" customHeight="1" x14ac:dyDescent="0.4">
      <c r="A141" s="48"/>
      <c r="B141" s="163" t="s">
        <v>5</v>
      </c>
      <c r="C141" s="173"/>
      <c r="D141" s="174"/>
      <c r="E141" s="174"/>
      <c r="F141" s="174"/>
      <c r="G141" s="174"/>
      <c r="H141" s="174"/>
      <c r="I141" s="175"/>
      <c r="J141" s="73" t="s">
        <v>20</v>
      </c>
      <c r="K141" s="77">
        <f>K140/K139</f>
        <v>0</v>
      </c>
      <c r="L141" s="48"/>
      <c r="M141" s="163" t="s">
        <v>5</v>
      </c>
      <c r="N141" s="173"/>
      <c r="O141" s="174"/>
      <c r="P141" s="174"/>
      <c r="Q141" s="174"/>
      <c r="R141" s="174"/>
      <c r="S141" s="174"/>
      <c r="T141" s="175"/>
      <c r="U141" s="73" t="s">
        <v>20</v>
      </c>
      <c r="V141" s="77">
        <f>V140/V139</f>
        <v>0</v>
      </c>
      <c r="Y141" s="163" t="s">
        <v>5</v>
      </c>
      <c r="Z141" s="173"/>
      <c r="AA141" s="174"/>
      <c r="AB141" s="174"/>
      <c r="AC141" s="174"/>
      <c r="AD141" s="174"/>
      <c r="AE141" s="174"/>
      <c r="AF141" s="175"/>
      <c r="AG141" s="73" t="s">
        <v>20</v>
      </c>
      <c r="AH141" s="77">
        <f>AH140/AH139</f>
        <v>0</v>
      </c>
      <c r="AJ141" s="163" t="s">
        <v>5</v>
      </c>
      <c r="AK141" s="173"/>
      <c r="AL141" s="174"/>
      <c r="AM141" s="174"/>
      <c r="AN141" s="174"/>
      <c r="AO141" s="174"/>
      <c r="AP141" s="174"/>
      <c r="AQ141" s="175"/>
      <c r="AR141" s="73" t="s">
        <v>20</v>
      </c>
      <c r="AS141" s="77">
        <f>AS140/AS139</f>
        <v>0</v>
      </c>
      <c r="AV141" s="163" t="s">
        <v>5</v>
      </c>
      <c r="AW141" s="173"/>
      <c r="AX141" s="174"/>
      <c r="AY141" s="174"/>
      <c r="AZ141" s="174"/>
      <c r="BA141" s="174"/>
      <c r="BB141" s="174"/>
      <c r="BC141" s="175"/>
      <c r="BD141" s="73" t="s">
        <v>20</v>
      </c>
      <c r="BE141" s="77" t="e">
        <f>BE140/BE139</f>
        <v>#DIV/0!</v>
      </c>
      <c r="BG141" s="163" t="s">
        <v>5</v>
      </c>
      <c r="BH141" s="173"/>
      <c r="BI141" s="174"/>
      <c r="BJ141" s="174"/>
      <c r="BK141" s="174"/>
      <c r="BL141" s="174"/>
      <c r="BM141" s="174"/>
      <c r="BN141" s="175"/>
      <c r="BO141" s="73" t="s">
        <v>20</v>
      </c>
      <c r="BP141" s="77" t="e">
        <f>BP140/BP139</f>
        <v>#DIV/0!</v>
      </c>
    </row>
    <row r="142" spans="1:74" ht="14.25" customHeight="1" x14ac:dyDescent="0.4">
      <c r="A142" s="48"/>
      <c r="B142" s="163"/>
      <c r="C142" s="173"/>
      <c r="D142" s="174"/>
      <c r="E142" s="174"/>
      <c r="F142" s="174"/>
      <c r="G142" s="174"/>
      <c r="H142" s="174"/>
      <c r="I142" s="175"/>
      <c r="J142" s="73" t="s">
        <v>1</v>
      </c>
      <c r="K142" s="74">
        <f>COUNTA(C143:I143)</f>
        <v>0</v>
      </c>
      <c r="L142" s="48"/>
      <c r="M142" s="163"/>
      <c r="N142" s="173"/>
      <c r="O142" s="174"/>
      <c r="P142" s="174"/>
      <c r="Q142" s="174"/>
      <c r="R142" s="174"/>
      <c r="S142" s="174"/>
      <c r="T142" s="175"/>
      <c r="U142" s="73" t="s">
        <v>1</v>
      </c>
      <c r="V142" s="74">
        <f>COUNTA(N143:T143)</f>
        <v>0</v>
      </c>
      <c r="Y142" s="163"/>
      <c r="Z142" s="173"/>
      <c r="AA142" s="174"/>
      <c r="AB142" s="174"/>
      <c r="AC142" s="174"/>
      <c r="AD142" s="174"/>
      <c r="AE142" s="174"/>
      <c r="AF142" s="175"/>
      <c r="AG142" s="73" t="s">
        <v>1</v>
      </c>
      <c r="AH142" s="74">
        <f>COUNTA(Z143:AF143)</f>
        <v>0</v>
      </c>
      <c r="AJ142" s="163"/>
      <c r="AK142" s="173"/>
      <c r="AL142" s="174"/>
      <c r="AM142" s="174"/>
      <c r="AN142" s="174"/>
      <c r="AO142" s="174"/>
      <c r="AP142" s="174"/>
      <c r="AQ142" s="175"/>
      <c r="AR142" s="73" t="s">
        <v>1</v>
      </c>
      <c r="AS142" s="74">
        <f>COUNTA(AK143:AQ143)</f>
        <v>0</v>
      </c>
      <c r="AV142" s="163"/>
      <c r="AW142" s="173"/>
      <c r="AX142" s="174"/>
      <c r="AY142" s="174"/>
      <c r="AZ142" s="174"/>
      <c r="BA142" s="174"/>
      <c r="BB142" s="174"/>
      <c r="BC142" s="175"/>
      <c r="BD142" s="73" t="s">
        <v>1</v>
      </c>
      <c r="BE142" s="74">
        <f>COUNTA(AW143:BC143)</f>
        <v>0</v>
      </c>
      <c r="BG142" s="163"/>
      <c r="BH142" s="173"/>
      <c r="BI142" s="174"/>
      <c r="BJ142" s="174"/>
      <c r="BK142" s="174"/>
      <c r="BL142" s="174"/>
      <c r="BM142" s="174"/>
      <c r="BN142" s="175"/>
      <c r="BO142" s="73" t="s">
        <v>1</v>
      </c>
      <c r="BP142" s="74">
        <f>COUNTA(BH143:BN143)</f>
        <v>0</v>
      </c>
    </row>
    <row r="143" spans="1:74" ht="14.25" customHeight="1" x14ac:dyDescent="0.4">
      <c r="A143" s="48"/>
      <c r="B143" s="163" t="s">
        <v>8</v>
      </c>
      <c r="C143" s="173"/>
      <c r="D143" s="174"/>
      <c r="E143" s="174"/>
      <c r="F143" s="174"/>
      <c r="G143" s="174"/>
      <c r="H143" s="174"/>
      <c r="I143" s="175"/>
      <c r="J143" s="73" t="s">
        <v>21</v>
      </c>
      <c r="K143" s="77">
        <f>K142/K139</f>
        <v>0</v>
      </c>
      <c r="L143" s="48"/>
      <c r="M143" s="163" t="s">
        <v>8</v>
      </c>
      <c r="N143" s="173"/>
      <c r="O143" s="174"/>
      <c r="P143" s="174"/>
      <c r="Q143" s="174"/>
      <c r="R143" s="174"/>
      <c r="S143" s="174"/>
      <c r="T143" s="175"/>
      <c r="U143" s="73" t="s">
        <v>21</v>
      </c>
      <c r="V143" s="77">
        <f>V142/V139</f>
        <v>0</v>
      </c>
      <c r="Y143" s="163" t="s">
        <v>8</v>
      </c>
      <c r="Z143" s="173"/>
      <c r="AA143" s="174"/>
      <c r="AB143" s="174"/>
      <c r="AC143" s="174"/>
      <c r="AD143" s="174"/>
      <c r="AE143" s="174"/>
      <c r="AF143" s="175"/>
      <c r="AG143" s="73" t="s">
        <v>21</v>
      </c>
      <c r="AH143" s="77">
        <f>AH142/AH139</f>
        <v>0</v>
      </c>
      <c r="AJ143" s="163" t="s">
        <v>8</v>
      </c>
      <c r="AK143" s="173"/>
      <c r="AL143" s="174"/>
      <c r="AM143" s="174"/>
      <c r="AN143" s="174"/>
      <c r="AO143" s="174"/>
      <c r="AP143" s="174"/>
      <c r="AQ143" s="175"/>
      <c r="AR143" s="73" t="s">
        <v>21</v>
      </c>
      <c r="AS143" s="77">
        <f>AS142/AS139</f>
        <v>0</v>
      </c>
      <c r="AV143" s="163" t="s">
        <v>8</v>
      </c>
      <c r="AW143" s="173"/>
      <c r="AX143" s="174"/>
      <c r="AY143" s="174"/>
      <c r="AZ143" s="174"/>
      <c r="BA143" s="174"/>
      <c r="BB143" s="174"/>
      <c r="BC143" s="175"/>
      <c r="BD143" s="73" t="s">
        <v>21</v>
      </c>
      <c r="BE143" s="77" t="e">
        <f>BE142/BE139</f>
        <v>#DIV/0!</v>
      </c>
      <c r="BG143" s="163" t="s">
        <v>8</v>
      </c>
      <c r="BH143" s="173"/>
      <c r="BI143" s="174"/>
      <c r="BJ143" s="174"/>
      <c r="BK143" s="174"/>
      <c r="BL143" s="174"/>
      <c r="BM143" s="174"/>
      <c r="BN143" s="175"/>
      <c r="BO143" s="73" t="s">
        <v>21</v>
      </c>
      <c r="BP143" s="77" t="e">
        <f>BP142/BP139</f>
        <v>#DIV/0!</v>
      </c>
    </row>
    <row r="144" spans="1:74" ht="14.25" customHeight="1" x14ac:dyDescent="0.4">
      <c r="A144" s="48"/>
      <c r="B144" s="178"/>
      <c r="C144" s="176"/>
      <c r="D144" s="177"/>
      <c r="E144" s="177"/>
      <c r="F144" s="177"/>
      <c r="G144" s="177"/>
      <c r="H144" s="177"/>
      <c r="I144" s="179"/>
      <c r="J144" s="79" t="s">
        <v>41</v>
      </c>
      <c r="K144" s="78" t="str">
        <f>IF(1&gt;K137,"対象外",IF(K142&gt;=K137,"OK","NG"))</f>
        <v>NG</v>
      </c>
      <c r="L144" s="48"/>
      <c r="M144" s="178"/>
      <c r="N144" s="176"/>
      <c r="O144" s="177"/>
      <c r="P144" s="177"/>
      <c r="Q144" s="177"/>
      <c r="R144" s="177"/>
      <c r="S144" s="177"/>
      <c r="T144" s="179"/>
      <c r="U144" s="79" t="s">
        <v>41</v>
      </c>
      <c r="V144" s="78" t="str">
        <f>IF(1&gt;V137,"対象外",IF(V142&gt;=V137,"OK","NG"))</f>
        <v>NG</v>
      </c>
      <c r="Y144" s="178"/>
      <c r="Z144" s="176"/>
      <c r="AA144" s="177"/>
      <c r="AB144" s="177"/>
      <c r="AC144" s="177"/>
      <c r="AD144" s="177"/>
      <c r="AE144" s="177"/>
      <c r="AF144" s="179"/>
      <c r="AG144" s="79" t="s">
        <v>41</v>
      </c>
      <c r="AH144" s="78" t="str">
        <f>IF(1&gt;AH137,"対象外",IF(AH142&gt;=AH137,"OK","NG"))</f>
        <v>NG</v>
      </c>
      <c r="AJ144" s="178"/>
      <c r="AK144" s="176"/>
      <c r="AL144" s="177"/>
      <c r="AM144" s="177"/>
      <c r="AN144" s="177"/>
      <c r="AO144" s="177"/>
      <c r="AP144" s="177"/>
      <c r="AQ144" s="179"/>
      <c r="AR144" s="79" t="s">
        <v>41</v>
      </c>
      <c r="AS144" s="78" t="str">
        <f>IF(1&gt;AS137,"対象外",IF(AS142&gt;=AS137,"OK","NG"))</f>
        <v>NG</v>
      </c>
      <c r="AV144" s="178"/>
      <c r="AW144" s="176"/>
      <c r="AX144" s="177"/>
      <c r="AY144" s="177"/>
      <c r="AZ144" s="177"/>
      <c r="BA144" s="177"/>
      <c r="BB144" s="177"/>
      <c r="BC144" s="179"/>
      <c r="BD144" s="79" t="s">
        <v>41</v>
      </c>
      <c r="BE144" s="78" t="str">
        <f>IF(1&gt;BE137,"対象外",IF(BE142&gt;=BE137,"OK","NG"))</f>
        <v>対象外</v>
      </c>
      <c r="BG144" s="178"/>
      <c r="BH144" s="176"/>
      <c r="BI144" s="177"/>
      <c r="BJ144" s="177"/>
      <c r="BK144" s="177"/>
      <c r="BL144" s="177"/>
      <c r="BM144" s="177"/>
      <c r="BN144" s="179"/>
      <c r="BO144" s="79" t="s">
        <v>41</v>
      </c>
      <c r="BP144" s="78" t="str">
        <f>IF(1&gt;BP137,"対象外",IF(BP142&gt;=BP137,"OK","NG"))</f>
        <v>対象外</v>
      </c>
      <c r="BV144" s="50" t="str">
        <f>IF(COUNTIF(K144:BP144,"NG")&gt;=1,"NG","OK")</f>
        <v>NG</v>
      </c>
    </row>
    <row r="145" spans="1:73" ht="14.25" hidden="1" customHeight="1" x14ac:dyDescent="0.4">
      <c r="A145" s="48"/>
      <c r="B145" s="80" t="s">
        <v>23</v>
      </c>
      <c r="C145" s="52"/>
      <c r="D145" s="52"/>
      <c r="E145" s="52"/>
      <c r="F145" s="52"/>
      <c r="G145" s="52"/>
      <c r="H145" s="80">
        <f>IF(AND(DAY(H137)&gt;=22,DAY(H137)&lt;=28,H138="土"),1,0)</f>
        <v>0</v>
      </c>
      <c r="I145" s="52"/>
      <c r="J145" s="48"/>
      <c r="K145" s="48"/>
      <c r="L145" s="48"/>
      <c r="M145" s="52"/>
      <c r="N145" s="52"/>
      <c r="O145" s="52"/>
      <c r="P145" s="52"/>
      <c r="Q145" s="52"/>
      <c r="R145" s="52"/>
      <c r="S145" s="80">
        <f>IF(AND(DAY(S137)&gt;=22,DAY(S137)&lt;=28,S138="土"),1,0)</f>
        <v>0</v>
      </c>
      <c r="T145" s="52"/>
      <c r="U145" s="48"/>
      <c r="V145" s="48"/>
      <c r="Y145" s="52"/>
      <c r="Z145" s="52"/>
      <c r="AA145" s="52"/>
      <c r="AB145" s="52"/>
      <c r="AC145" s="52"/>
      <c r="AD145" s="52"/>
      <c r="AE145" s="80">
        <f>IF(AND(DAY(AE137)&gt;=22,DAY(AE137)&lt;=28,AE138="土"),1,0)</f>
        <v>0</v>
      </c>
      <c r="AF145" s="52"/>
      <c r="AG145" s="48"/>
      <c r="AH145" s="48"/>
      <c r="AJ145" s="52"/>
      <c r="AK145" s="52"/>
      <c r="AL145" s="52"/>
      <c r="AM145" s="52"/>
      <c r="AN145" s="52"/>
      <c r="AO145" s="52"/>
      <c r="AP145" s="80">
        <f>IF(AND(DAY(AP137)&gt;=22,DAY(AP137)&lt;=28,AP138="土"),1,0)</f>
        <v>0</v>
      </c>
      <c r="AQ145" s="52"/>
      <c r="AR145" s="48"/>
      <c r="AS145" s="48"/>
      <c r="AV145" s="52"/>
      <c r="AW145" s="52"/>
      <c r="AX145" s="52"/>
      <c r="AY145" s="52"/>
      <c r="AZ145" s="52"/>
      <c r="BA145" s="52"/>
      <c r="BB145" s="80" t="e">
        <f>IF(AND(DAY(BB137)&gt;=22,DAY(BB137)&lt;=28,BB138="土"),1,0)</f>
        <v>#VALUE!</v>
      </c>
      <c r="BC145" s="52"/>
      <c r="BD145" s="48"/>
      <c r="BE145" s="48"/>
      <c r="BG145" s="52"/>
      <c r="BH145" s="52"/>
      <c r="BI145" s="52"/>
      <c r="BJ145" s="52"/>
      <c r="BK145" s="52"/>
      <c r="BL145" s="52"/>
      <c r="BM145" s="80" t="e">
        <f>IF(AND(DAY(BM137)&gt;=22,DAY(BM137)&lt;=28,BM138="土"),1,0)</f>
        <v>#VALUE!</v>
      </c>
      <c r="BN145" s="52"/>
      <c r="BO145" s="48"/>
      <c r="BP145" s="48"/>
      <c r="BU145" s="50">
        <f t="shared" si="136"/>
        <v>0</v>
      </c>
    </row>
    <row r="146" spans="1:73" ht="14.25" hidden="1" customHeight="1" x14ac:dyDescent="0.4">
      <c r="A146" s="48"/>
      <c r="B146" s="80" t="s">
        <v>42</v>
      </c>
      <c r="C146" s="52"/>
      <c r="D146" s="52"/>
      <c r="E146" s="52"/>
      <c r="F146" s="52"/>
      <c r="G146" s="52"/>
      <c r="H146" s="80">
        <f>IF(AND(DAY(H137)&gt;=22,DAY(H137)&lt;=28,H138="土",OR(H143="休",H143="雨")),1,0)</f>
        <v>0</v>
      </c>
      <c r="I146" s="52"/>
      <c r="J146" s="48"/>
      <c r="K146" s="48"/>
      <c r="L146" s="48"/>
      <c r="M146" s="52"/>
      <c r="N146" s="52"/>
      <c r="O146" s="52"/>
      <c r="P146" s="52"/>
      <c r="Q146" s="52"/>
      <c r="R146" s="52"/>
      <c r="S146" s="80">
        <f>IF(AND(DAY(S137)&gt;=22,DAY(S137)&lt;=28,S138="土",OR(S143="休",S143="雨")),1,0)</f>
        <v>0</v>
      </c>
      <c r="T146" s="52"/>
      <c r="U146" s="48"/>
      <c r="V146" s="48"/>
      <c r="Y146" s="52"/>
      <c r="Z146" s="52"/>
      <c r="AA146" s="52"/>
      <c r="AB146" s="52"/>
      <c r="AC146" s="52"/>
      <c r="AD146" s="52"/>
      <c r="AE146" s="80">
        <f>IF(AND(DAY(AE137)&gt;=22,DAY(AE137)&lt;=28,AE138="土",OR(AE143="休",AE143="雨")),1,0)</f>
        <v>0</v>
      </c>
      <c r="AF146" s="52"/>
      <c r="AG146" s="48"/>
      <c r="AH146" s="48"/>
      <c r="AJ146" s="52"/>
      <c r="AK146" s="52"/>
      <c r="AL146" s="52"/>
      <c r="AM146" s="52"/>
      <c r="AN146" s="52"/>
      <c r="AO146" s="52"/>
      <c r="AP146" s="80">
        <f>IF(AND(DAY(AP137)&gt;=22,DAY(AP137)&lt;=28,AP138="土",OR(AP143="休",AP143="雨")),1,0)</f>
        <v>0</v>
      </c>
      <c r="AQ146" s="52"/>
      <c r="AR146" s="48"/>
      <c r="AS146" s="48"/>
      <c r="AV146" s="52"/>
      <c r="AW146" s="52"/>
      <c r="AX146" s="52"/>
      <c r="AY146" s="52"/>
      <c r="AZ146" s="52"/>
      <c r="BA146" s="52"/>
      <c r="BB146" s="80" t="e">
        <f>IF(AND(DAY(BB137)&gt;=22,DAY(BB137)&lt;=28,BB138="土",OR(BB143="休",BB143="雨")),1,0)</f>
        <v>#VALUE!</v>
      </c>
      <c r="BC146" s="52"/>
      <c r="BD146" s="48"/>
      <c r="BE146" s="48"/>
      <c r="BG146" s="52"/>
      <c r="BH146" s="52"/>
      <c r="BI146" s="52"/>
      <c r="BJ146" s="52"/>
      <c r="BK146" s="52"/>
      <c r="BL146" s="52"/>
      <c r="BM146" s="80" t="e">
        <f>IF(AND(DAY(BM137)&gt;=22,DAY(BM137)&lt;=28,BM138="土",OR(BM143="休",BM143="雨")),1,0)</f>
        <v>#VALUE!</v>
      </c>
      <c r="BN146" s="52"/>
      <c r="BO146" s="48"/>
      <c r="BP146" s="48"/>
      <c r="BU146" s="50">
        <f t="shared" si="136"/>
        <v>0</v>
      </c>
    </row>
    <row r="147" spans="1:73" ht="14.25" hidden="1" customHeight="1" x14ac:dyDescent="0.4">
      <c r="A147" s="48"/>
      <c r="B147" s="80" t="s">
        <v>27</v>
      </c>
      <c r="C147" s="52"/>
      <c r="D147" s="52"/>
      <c r="E147" s="52"/>
      <c r="F147" s="52"/>
      <c r="G147" s="52"/>
      <c r="H147" s="80">
        <f>IF(AND(DAY(H137)&gt;=8,DAY(H137)&lt;=14,H138="土"),1,0)</f>
        <v>0</v>
      </c>
      <c r="I147" s="52"/>
      <c r="J147" s="48"/>
      <c r="K147" s="48"/>
      <c r="L147" s="48"/>
      <c r="M147" s="52"/>
      <c r="N147" s="52"/>
      <c r="O147" s="52"/>
      <c r="P147" s="52"/>
      <c r="Q147" s="52"/>
      <c r="R147" s="52"/>
      <c r="S147" s="80">
        <f>IF(AND(DAY(S137)&gt;=8,DAY(S137)&lt;=14,S138="土"),1,0)</f>
        <v>0</v>
      </c>
      <c r="T147" s="52"/>
      <c r="U147" s="48"/>
      <c r="V147" s="48"/>
      <c r="Y147" s="52"/>
      <c r="Z147" s="52"/>
      <c r="AA147" s="52"/>
      <c r="AB147" s="52"/>
      <c r="AC147" s="52"/>
      <c r="AD147" s="52"/>
      <c r="AE147" s="80">
        <f>IF(AND(DAY(AE137)&gt;=8,DAY(AE137)&lt;=14,AE138="土"),1,0)</f>
        <v>1</v>
      </c>
      <c r="AF147" s="52"/>
      <c r="AG147" s="48"/>
      <c r="AH147" s="48"/>
      <c r="AJ147" s="52"/>
      <c r="AK147" s="52"/>
      <c r="AL147" s="52"/>
      <c r="AM147" s="52"/>
      <c r="AN147" s="52"/>
      <c r="AO147" s="52"/>
      <c r="AP147" s="80">
        <f>IF(AND(DAY(AP137)&gt;=8,DAY(AP137)&lt;=14,AP138="土"),1,0)</f>
        <v>0</v>
      </c>
      <c r="AQ147" s="52"/>
      <c r="AR147" s="48"/>
      <c r="AS147" s="48"/>
      <c r="AV147" s="52"/>
      <c r="AW147" s="52"/>
      <c r="AX147" s="52"/>
      <c r="AY147" s="52"/>
      <c r="AZ147" s="52"/>
      <c r="BA147" s="52"/>
      <c r="BB147" s="80" t="e">
        <f>IF(AND(DAY(BB137)&gt;=8,DAY(BB137)&lt;=14,BB138="土"),1,0)</f>
        <v>#VALUE!</v>
      </c>
      <c r="BC147" s="52"/>
      <c r="BD147" s="48"/>
      <c r="BE147" s="48"/>
      <c r="BG147" s="52"/>
      <c r="BH147" s="52"/>
      <c r="BI147" s="52"/>
      <c r="BJ147" s="52"/>
      <c r="BK147" s="52"/>
      <c r="BL147" s="52"/>
      <c r="BM147" s="80" t="e">
        <f>IF(AND(DAY(BM137)&gt;=8,DAY(BM137)&lt;=14,BM138="土"),1,0)</f>
        <v>#VALUE!</v>
      </c>
      <c r="BN147" s="52"/>
      <c r="BO147" s="48"/>
      <c r="BP147" s="48"/>
      <c r="BU147" s="50">
        <f t="shared" si="136"/>
        <v>1</v>
      </c>
    </row>
    <row r="148" spans="1:73" ht="14.25" hidden="1" customHeight="1" x14ac:dyDescent="0.4">
      <c r="A148" s="48"/>
      <c r="B148" s="80" t="s">
        <v>43</v>
      </c>
      <c r="C148" s="52"/>
      <c r="D148" s="52"/>
      <c r="E148" s="52"/>
      <c r="F148" s="52"/>
      <c r="G148" s="52"/>
      <c r="H148" s="80">
        <f>IF(AND(DAY(H137)&gt;=8,DAY(H137)&lt;=14,H138="土",OR(H143="休",H143="雨")),1,0)</f>
        <v>0</v>
      </c>
      <c r="I148" s="52"/>
      <c r="J148" s="48"/>
      <c r="K148" s="48"/>
      <c r="L148" s="48"/>
      <c r="M148" s="52"/>
      <c r="N148" s="52"/>
      <c r="O148" s="52"/>
      <c r="P148" s="52"/>
      <c r="Q148" s="52"/>
      <c r="R148" s="52"/>
      <c r="S148" s="80">
        <f>IF(AND(DAY(S137)&gt;=8,DAY(S137)&lt;=14,S138="土",OR(S143="休",S143="雨")),1,0)</f>
        <v>0</v>
      </c>
      <c r="T148" s="52"/>
      <c r="U148" s="48"/>
      <c r="V148" s="48"/>
      <c r="Y148" s="52"/>
      <c r="Z148" s="52"/>
      <c r="AA148" s="52"/>
      <c r="AB148" s="52"/>
      <c r="AC148" s="52"/>
      <c r="AD148" s="52"/>
      <c r="AE148" s="80">
        <f>IF(AND(DAY(AE137)&gt;=8,DAY(AE137)&lt;=14,AE138="土",OR(AE143="休",AE143="雨")),1,0)</f>
        <v>0</v>
      </c>
      <c r="AF148" s="52"/>
      <c r="AG148" s="48"/>
      <c r="AH148" s="48"/>
      <c r="AJ148" s="52"/>
      <c r="AK148" s="52"/>
      <c r="AL148" s="52"/>
      <c r="AM148" s="52"/>
      <c r="AN148" s="52"/>
      <c r="AO148" s="52"/>
      <c r="AP148" s="80">
        <f>IF(AND(DAY(AP137)&gt;=8,DAY(AP137)&lt;=14,AP138="土",OR(AP143="休",AP143="雨")),1,0)</f>
        <v>0</v>
      </c>
      <c r="AQ148" s="52"/>
      <c r="AR148" s="48"/>
      <c r="AS148" s="48"/>
      <c r="AV148" s="52"/>
      <c r="AW148" s="52"/>
      <c r="AX148" s="52"/>
      <c r="AY148" s="52"/>
      <c r="AZ148" s="52"/>
      <c r="BA148" s="52"/>
      <c r="BB148" s="80" t="e">
        <f>IF(AND(DAY(BB137)&gt;=8,DAY(BB137)&lt;=14,BB138="土",OR(BB143="休",BB143="雨")),1,0)</f>
        <v>#VALUE!</v>
      </c>
      <c r="BC148" s="52"/>
      <c r="BD148" s="48"/>
      <c r="BE148" s="48"/>
      <c r="BG148" s="52"/>
      <c r="BH148" s="52"/>
      <c r="BI148" s="52"/>
      <c r="BJ148" s="52"/>
      <c r="BK148" s="52"/>
      <c r="BL148" s="52"/>
      <c r="BM148" s="80" t="e">
        <f>IF(AND(DAY(BM137)&gt;=8,DAY(BM137)&lt;=14,BM138="土",OR(BM143="休",BM143="雨")),1,0)</f>
        <v>#VALUE!</v>
      </c>
      <c r="BN148" s="52"/>
      <c r="BO148" s="48"/>
      <c r="BP148" s="48"/>
      <c r="BU148" s="50">
        <f t="shared" si="136"/>
        <v>0</v>
      </c>
    </row>
    <row r="149" spans="1:73" ht="14.25" hidden="1" customHeight="1" x14ac:dyDescent="0.4">
      <c r="A149" s="48"/>
      <c r="B149" s="80" t="s">
        <v>44</v>
      </c>
      <c r="C149" s="52"/>
      <c r="D149" s="52"/>
      <c r="E149" s="52"/>
      <c r="F149" s="52"/>
      <c r="G149" s="52"/>
      <c r="H149" s="80"/>
      <c r="I149" s="80">
        <f>IF(AND(DAY(I137)&gt;=22,DAY(I137)&lt;=28,I138="日"),1,0)</f>
        <v>0</v>
      </c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>
        <f t="shared" ref="T149" si="185">IF(AND(DAY(T137)&gt;=22,DAY(T137)&lt;=28,T138="日"),1,0)</f>
        <v>0</v>
      </c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>
        <f t="shared" ref="AF149" si="186">IF(AND(DAY(AF137)&gt;=22,DAY(AF137)&lt;=28,AF138="日"),1,0)</f>
        <v>0</v>
      </c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>
        <f t="shared" ref="AQ149" si="187">IF(AND(DAY(AQ137)&gt;=22,DAY(AQ137)&lt;=28,AQ138="日"),1,0)</f>
        <v>0</v>
      </c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 t="e">
        <f t="shared" ref="BC149" si="188">IF(AND(DAY(BC137)&gt;=22,DAY(BC137)&lt;=28,BC138="日"),1,0)</f>
        <v>#VALUE!</v>
      </c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 t="e">
        <f t="shared" ref="BN149" si="189">IF(AND(DAY(BN137)&gt;=22,DAY(BN137)&lt;=28,BN138="日"),1,0)</f>
        <v>#VALUE!</v>
      </c>
      <c r="BO149" s="48"/>
      <c r="BP149" s="48"/>
      <c r="BU149" s="50">
        <f t="shared" si="136"/>
        <v>0</v>
      </c>
    </row>
    <row r="150" spans="1:73" ht="14.25" hidden="1" customHeight="1" x14ac:dyDescent="0.4">
      <c r="A150" s="48"/>
      <c r="B150" s="80" t="s">
        <v>45</v>
      </c>
      <c r="C150" s="52"/>
      <c r="D150" s="52"/>
      <c r="E150" s="52"/>
      <c r="F150" s="52"/>
      <c r="G150" s="52"/>
      <c r="H150" s="80"/>
      <c r="I150" s="80">
        <f>IF(AND(DAY(I137)&gt;=22,DAY(I137)&lt;=28,I138="日",OR(I143="休",I143="雨")),1,0)</f>
        <v>0</v>
      </c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>
        <f t="shared" ref="T150" si="190">IF(AND(DAY(T137)&gt;=22,DAY(T137)&lt;=28,T138="日",OR(T143="休",T143="雨")),1,0)</f>
        <v>0</v>
      </c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>
        <f t="shared" ref="AF150" si="191">IF(AND(DAY(AF137)&gt;=22,DAY(AF137)&lt;=28,AF138="日",OR(AF143="休",AF143="雨")),1,0)</f>
        <v>0</v>
      </c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>
        <f t="shared" ref="AQ150" si="192">IF(AND(DAY(AQ137)&gt;=22,DAY(AQ137)&lt;=28,AQ138="日",OR(AQ143="休",AQ143="雨")),1,0)</f>
        <v>0</v>
      </c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 t="e">
        <f t="shared" ref="BC150" si="193">IF(AND(DAY(BC137)&gt;=22,DAY(BC137)&lt;=28,BC138="日",OR(BC143="休",BC143="雨")),1,0)</f>
        <v>#VALUE!</v>
      </c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 t="e">
        <f t="shared" ref="BN150" si="194">IF(AND(DAY(BN137)&gt;=22,DAY(BN137)&lt;=28,BN138="日",OR(BN143="休",BN143="雨")),1,0)</f>
        <v>#VALUE!</v>
      </c>
      <c r="BO150" s="48"/>
      <c r="BP150" s="48"/>
      <c r="BU150" s="50">
        <f t="shared" si="136"/>
        <v>0</v>
      </c>
    </row>
    <row r="151" spans="1:73" ht="14.25" hidden="1" customHeight="1" x14ac:dyDescent="0.4">
      <c r="A151" s="48"/>
      <c r="B151" s="80" t="s">
        <v>46</v>
      </c>
      <c r="C151" s="52"/>
      <c r="D151" s="52"/>
      <c r="E151" s="52"/>
      <c r="F151" s="52"/>
      <c r="G151" s="52"/>
      <c r="H151" s="80"/>
      <c r="I151" s="80">
        <f>IF(AND(DAY(I137)&gt;=8,DAY(I137)&lt;=14,I138="日"),1,0)</f>
        <v>0</v>
      </c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>
        <f t="shared" ref="T151" si="195">IF(AND(DAY(T137)&gt;=8,DAY(T137)&lt;=14,T138="日"),1,0)</f>
        <v>0</v>
      </c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>
        <f t="shared" ref="AF151" si="196">IF(AND(DAY(AF137)&gt;=8,DAY(AF137)&lt;=14,AF138="日"),1,0)</f>
        <v>1</v>
      </c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>
        <f t="shared" ref="AQ151" si="197">IF(AND(DAY(AQ137)&gt;=8,DAY(AQ137)&lt;=14,AQ138="日"),1,0)</f>
        <v>0</v>
      </c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 t="e">
        <f t="shared" ref="BC151" si="198">IF(AND(DAY(BC137)&gt;=8,DAY(BC137)&lt;=14,BC138="日"),1,0)</f>
        <v>#VALUE!</v>
      </c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 t="e">
        <f t="shared" ref="BN151" si="199">IF(AND(DAY(BN137)&gt;=8,DAY(BN137)&lt;=14,BN138="日"),1,0)</f>
        <v>#VALUE!</v>
      </c>
      <c r="BO151" s="48"/>
      <c r="BP151" s="48"/>
      <c r="BU151" s="50">
        <f t="shared" si="136"/>
        <v>1</v>
      </c>
    </row>
    <row r="152" spans="1:73" ht="14.25" hidden="1" customHeight="1" x14ac:dyDescent="0.4">
      <c r="A152" s="48"/>
      <c r="B152" s="80" t="s">
        <v>47</v>
      </c>
      <c r="C152" s="52"/>
      <c r="D152" s="52"/>
      <c r="E152" s="52"/>
      <c r="F152" s="52"/>
      <c r="G152" s="52"/>
      <c r="H152" s="80"/>
      <c r="I152" s="80">
        <f>IF(AND(DAY(I137)&gt;=8,DAY(I137)&lt;=14,I138="日",OR(I143="休",I143="雨")),1,0)</f>
        <v>0</v>
      </c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>
        <f t="shared" ref="T152" si="200">IF(AND(DAY(T137)&gt;=8,DAY(T137)&lt;=14,T138="日",OR(T143="休",T143="雨")),1,0)</f>
        <v>0</v>
      </c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>
        <f t="shared" ref="AF152" si="201">IF(AND(DAY(AF137)&gt;=8,DAY(AF137)&lt;=14,AF138="日",OR(AF143="休",AF143="雨")),1,0)</f>
        <v>0</v>
      </c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>
        <f t="shared" ref="AQ152" si="202">IF(AND(DAY(AQ137)&gt;=8,DAY(AQ137)&lt;=14,AQ138="日",OR(AQ143="休",AQ143="雨")),1,0)</f>
        <v>0</v>
      </c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 t="e">
        <f t="shared" ref="BC152" si="203">IF(AND(DAY(BC137)&gt;=8,DAY(BC137)&lt;=14,BC138="日",OR(BC143="休",BC143="雨")),1,0)</f>
        <v>#VALUE!</v>
      </c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 t="e">
        <f t="shared" ref="BN152" si="204">IF(AND(DAY(BN137)&gt;=8,DAY(BN137)&lt;=14,BN138="日",OR(BN143="休",BN143="雨")),1,0)</f>
        <v>#VALUE!</v>
      </c>
      <c r="BO152" s="48"/>
      <c r="BP152" s="48"/>
      <c r="BU152" s="50">
        <f t="shared" si="136"/>
        <v>0</v>
      </c>
    </row>
    <row r="153" spans="1:73" ht="14.25" customHeight="1" x14ac:dyDescent="0.4">
      <c r="A153" s="48"/>
      <c r="B153" s="52"/>
      <c r="C153" s="52"/>
      <c r="D153" s="52"/>
      <c r="E153" s="52"/>
      <c r="F153" s="52"/>
      <c r="G153" s="52"/>
      <c r="H153" s="52"/>
      <c r="I153" s="52"/>
      <c r="J153" s="48"/>
      <c r="K153" s="48"/>
      <c r="L153" s="48"/>
      <c r="M153" s="52"/>
      <c r="N153" s="52"/>
      <c r="O153" s="52"/>
      <c r="P153" s="52"/>
      <c r="Q153" s="52"/>
      <c r="R153" s="52"/>
      <c r="S153" s="52"/>
      <c r="T153" s="52"/>
      <c r="U153" s="48"/>
      <c r="V153" s="48"/>
      <c r="Y153" s="52"/>
      <c r="Z153" s="52"/>
      <c r="AA153" s="52"/>
      <c r="AB153" s="52"/>
      <c r="AC153" s="52"/>
      <c r="AD153" s="52"/>
      <c r="AE153" s="52"/>
      <c r="AF153" s="52"/>
      <c r="AG153" s="48"/>
      <c r="AH153" s="48"/>
      <c r="AJ153" s="52"/>
      <c r="AK153" s="52"/>
      <c r="AL153" s="52"/>
      <c r="AM153" s="52"/>
      <c r="AN153" s="52"/>
      <c r="AO153" s="52"/>
      <c r="AP153" s="52"/>
      <c r="AQ153" s="52"/>
      <c r="AR153" s="48"/>
      <c r="AS153" s="48"/>
      <c r="AV153" s="52"/>
      <c r="AW153" s="52"/>
      <c r="AX153" s="52"/>
      <c r="AY153" s="52"/>
      <c r="AZ153" s="52"/>
      <c r="BA153" s="52"/>
      <c r="BB153" s="52"/>
      <c r="BC153" s="52"/>
      <c r="BD153" s="48"/>
      <c r="BE153" s="48"/>
      <c r="BG153" s="52"/>
      <c r="BH153" s="52"/>
      <c r="BI153" s="52"/>
      <c r="BJ153" s="52"/>
      <c r="BK153" s="52"/>
      <c r="BL153" s="52"/>
      <c r="BM153" s="52"/>
      <c r="BN153" s="52"/>
      <c r="BO153" s="48"/>
      <c r="BP153" s="48"/>
    </row>
    <row r="154" spans="1:73" ht="14.25" customHeight="1" x14ac:dyDescent="0.4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</row>
    <row r="155" spans="1:73" ht="14.25" hidden="1" customHeight="1" x14ac:dyDescent="0.4">
      <c r="A155" s="48"/>
      <c r="B155" s="48"/>
      <c r="C155" s="61">
        <f>YEAR(I135+1)</f>
        <v>2026</v>
      </c>
      <c r="D155" s="61">
        <f>MONTH(I135+1)</f>
        <v>6</v>
      </c>
      <c r="E155" s="61">
        <f>DAY(I135+1)</f>
        <v>22</v>
      </c>
      <c r="F155" s="61"/>
      <c r="G155" s="61"/>
      <c r="H155" s="61"/>
      <c r="I155" s="61"/>
      <c r="J155" s="48"/>
      <c r="K155" s="48"/>
      <c r="L155" s="48"/>
      <c r="M155" s="48"/>
      <c r="N155" s="61">
        <f>YEAR(T135+1)</f>
        <v>2026</v>
      </c>
      <c r="O155" s="61">
        <f>MONTH(T135+1)</f>
        <v>8</v>
      </c>
      <c r="P155" s="61">
        <f>DAY(T135+1)</f>
        <v>17</v>
      </c>
      <c r="Q155" s="61"/>
      <c r="R155" s="61"/>
      <c r="S155" s="61"/>
      <c r="T155" s="61"/>
      <c r="U155" s="48"/>
      <c r="V155" s="48"/>
      <c r="Y155" s="48"/>
      <c r="Z155" s="61">
        <f>YEAR(AF135+1)</f>
        <v>2026</v>
      </c>
      <c r="AA155" s="61">
        <f>MONTH(AF135+1)</f>
        <v>10</v>
      </c>
      <c r="AB155" s="61">
        <f>DAY(AF135+1)</f>
        <v>12</v>
      </c>
      <c r="AC155" s="61"/>
      <c r="AD155" s="61"/>
      <c r="AE155" s="61"/>
      <c r="AF155" s="61"/>
      <c r="AG155" s="48"/>
      <c r="AH155" s="48"/>
      <c r="AJ155" s="48"/>
      <c r="AK155" s="61">
        <f>YEAR(AQ135+1)</f>
        <v>2026</v>
      </c>
      <c r="AL155" s="61">
        <f>MONTH(AQ135+1)</f>
        <v>12</v>
      </c>
      <c r="AM155" s="61">
        <f>DAY(AQ135+1)</f>
        <v>7</v>
      </c>
      <c r="AN155" s="61"/>
      <c r="AO155" s="61"/>
      <c r="AP155" s="61"/>
      <c r="AQ155" s="61"/>
      <c r="AR155" s="48"/>
      <c r="AS155" s="48"/>
      <c r="AV155" s="48"/>
      <c r="AW155" s="61">
        <f>YEAR(BC135+1)</f>
        <v>2027</v>
      </c>
      <c r="AX155" s="61">
        <f>MONTH(BC135+1)</f>
        <v>2</v>
      </c>
      <c r="AY155" s="61">
        <f>DAY(BC135+1)</f>
        <v>1</v>
      </c>
      <c r="AZ155" s="61"/>
      <c r="BA155" s="61"/>
      <c r="BB155" s="61"/>
      <c r="BC155" s="61"/>
      <c r="BD155" s="48"/>
      <c r="BE155" s="48"/>
      <c r="BG155" s="48"/>
      <c r="BH155" s="61">
        <f>YEAR(BN135+1)</f>
        <v>2027</v>
      </c>
      <c r="BI155" s="61">
        <f>MONTH(BN135+1)</f>
        <v>3</v>
      </c>
      <c r="BJ155" s="61">
        <f>DAY(BN135+1)</f>
        <v>29</v>
      </c>
      <c r="BK155" s="61"/>
      <c r="BL155" s="61"/>
      <c r="BM155" s="61"/>
      <c r="BN155" s="61"/>
      <c r="BO155" s="48"/>
      <c r="BP155" s="48"/>
    </row>
    <row r="156" spans="1:73" ht="14.25" hidden="1" customHeight="1" x14ac:dyDescent="0.4">
      <c r="A156" s="48"/>
      <c r="B156" s="48"/>
      <c r="C156" s="62">
        <f>I135+1</f>
        <v>46195</v>
      </c>
      <c r="D156" s="62">
        <f>C156+1</f>
        <v>46196</v>
      </c>
      <c r="E156" s="62">
        <f t="shared" ref="E156:I156" si="205">D156+1</f>
        <v>46197</v>
      </c>
      <c r="F156" s="62">
        <f t="shared" si="205"/>
        <v>46198</v>
      </c>
      <c r="G156" s="62">
        <f t="shared" si="205"/>
        <v>46199</v>
      </c>
      <c r="H156" s="62">
        <f t="shared" si="205"/>
        <v>46200</v>
      </c>
      <c r="I156" s="62">
        <f t="shared" si="205"/>
        <v>46201</v>
      </c>
      <c r="J156" s="48"/>
      <c r="K156" s="48"/>
      <c r="L156" s="48"/>
      <c r="M156" s="48"/>
      <c r="N156" s="62">
        <f>T135+1</f>
        <v>46251</v>
      </c>
      <c r="O156" s="62">
        <f t="shared" ref="O156:T156" si="206">N156+1</f>
        <v>46252</v>
      </c>
      <c r="P156" s="62">
        <f t="shared" si="206"/>
        <v>46253</v>
      </c>
      <c r="Q156" s="62">
        <f t="shared" si="206"/>
        <v>46254</v>
      </c>
      <c r="R156" s="62">
        <f t="shared" si="206"/>
        <v>46255</v>
      </c>
      <c r="S156" s="62">
        <f t="shared" si="206"/>
        <v>46256</v>
      </c>
      <c r="T156" s="62">
        <f t="shared" si="206"/>
        <v>46257</v>
      </c>
      <c r="U156" s="48"/>
      <c r="V156" s="48"/>
      <c r="Y156" s="48"/>
      <c r="Z156" s="62">
        <f>AF135+1</f>
        <v>46307</v>
      </c>
      <c r="AA156" s="62">
        <f t="shared" ref="AA156:AF156" si="207">Z156+1</f>
        <v>46308</v>
      </c>
      <c r="AB156" s="62">
        <f t="shared" si="207"/>
        <v>46309</v>
      </c>
      <c r="AC156" s="62">
        <f t="shared" si="207"/>
        <v>46310</v>
      </c>
      <c r="AD156" s="62">
        <f t="shared" si="207"/>
        <v>46311</v>
      </c>
      <c r="AE156" s="62">
        <f t="shared" si="207"/>
        <v>46312</v>
      </c>
      <c r="AF156" s="62">
        <f t="shared" si="207"/>
        <v>46313</v>
      </c>
      <c r="AG156" s="48"/>
      <c r="AH156" s="48"/>
      <c r="AJ156" s="48"/>
      <c r="AK156" s="62">
        <f>AQ135+1</f>
        <v>46363</v>
      </c>
      <c r="AL156" s="62">
        <f t="shared" ref="AL156:AQ156" si="208">AK156+1</f>
        <v>46364</v>
      </c>
      <c r="AM156" s="62">
        <f t="shared" si="208"/>
        <v>46365</v>
      </c>
      <c r="AN156" s="62">
        <f t="shared" si="208"/>
        <v>46366</v>
      </c>
      <c r="AO156" s="62">
        <f t="shared" si="208"/>
        <v>46367</v>
      </c>
      <c r="AP156" s="62">
        <f t="shared" si="208"/>
        <v>46368</v>
      </c>
      <c r="AQ156" s="62">
        <f t="shared" si="208"/>
        <v>46369</v>
      </c>
      <c r="AR156" s="48"/>
      <c r="AS156" s="48"/>
      <c r="AV156" s="48"/>
      <c r="AW156" s="62">
        <f>BC135+1</f>
        <v>46419</v>
      </c>
      <c r="AX156" s="62">
        <f t="shared" ref="AX156:BC156" si="209">AW156+1</f>
        <v>46420</v>
      </c>
      <c r="AY156" s="62">
        <f t="shared" si="209"/>
        <v>46421</v>
      </c>
      <c r="AZ156" s="62">
        <f t="shared" si="209"/>
        <v>46422</v>
      </c>
      <c r="BA156" s="62">
        <f t="shared" si="209"/>
        <v>46423</v>
      </c>
      <c r="BB156" s="62">
        <f t="shared" si="209"/>
        <v>46424</v>
      </c>
      <c r="BC156" s="62">
        <f t="shared" si="209"/>
        <v>46425</v>
      </c>
      <c r="BD156" s="48"/>
      <c r="BE156" s="48"/>
      <c r="BG156" s="48"/>
      <c r="BH156" s="62">
        <f>BN135+1</f>
        <v>46475</v>
      </c>
      <c r="BI156" s="62">
        <f t="shared" ref="BI156:BN156" si="210">BH156+1</f>
        <v>46476</v>
      </c>
      <c r="BJ156" s="62">
        <f t="shared" si="210"/>
        <v>46477</v>
      </c>
      <c r="BK156" s="62">
        <f t="shared" si="210"/>
        <v>46478</v>
      </c>
      <c r="BL156" s="62">
        <f t="shared" si="210"/>
        <v>46479</v>
      </c>
      <c r="BM156" s="62">
        <f t="shared" si="210"/>
        <v>46480</v>
      </c>
      <c r="BN156" s="62">
        <f t="shared" si="210"/>
        <v>46481</v>
      </c>
      <c r="BO156" s="48"/>
      <c r="BP156" s="48"/>
    </row>
    <row r="157" spans="1:73" ht="14.25" customHeight="1" x14ac:dyDescent="0.4">
      <c r="A157" s="48"/>
      <c r="B157" s="63" t="s">
        <v>13</v>
      </c>
      <c r="C157" s="64">
        <f>DATE($C155,$D155,1)</f>
        <v>46174</v>
      </c>
      <c r="D157" s="65"/>
      <c r="E157" s="65"/>
      <c r="F157" s="65"/>
      <c r="G157" s="65"/>
      <c r="H157" s="65"/>
      <c r="I157" s="65"/>
      <c r="J157" s="65"/>
      <c r="K157" s="66"/>
      <c r="L157" s="48"/>
      <c r="M157" s="63" t="s">
        <v>13</v>
      </c>
      <c r="N157" s="64">
        <f>DATE($N155,$O155,1)</f>
        <v>46235</v>
      </c>
      <c r="O157" s="65"/>
      <c r="P157" s="65"/>
      <c r="Q157" s="65"/>
      <c r="R157" s="65"/>
      <c r="S157" s="65"/>
      <c r="T157" s="65"/>
      <c r="U157" s="65"/>
      <c r="V157" s="66"/>
      <c r="Y157" s="63" t="s">
        <v>13</v>
      </c>
      <c r="Z157" s="64">
        <f>DATE($Z155,$AA155,1)</f>
        <v>46296</v>
      </c>
      <c r="AA157" s="65"/>
      <c r="AB157" s="65"/>
      <c r="AC157" s="65"/>
      <c r="AD157" s="65"/>
      <c r="AE157" s="65"/>
      <c r="AF157" s="65"/>
      <c r="AG157" s="65"/>
      <c r="AH157" s="66"/>
      <c r="AJ157" s="63" t="s">
        <v>13</v>
      </c>
      <c r="AK157" s="64">
        <f>DATE($AK155,$AL155,1)</f>
        <v>46357</v>
      </c>
      <c r="AL157" s="65"/>
      <c r="AM157" s="65"/>
      <c r="AN157" s="65"/>
      <c r="AO157" s="65"/>
      <c r="AP157" s="65"/>
      <c r="AQ157" s="65"/>
      <c r="AR157" s="65"/>
      <c r="AS157" s="66"/>
      <c r="AV157" s="63" t="s">
        <v>13</v>
      </c>
      <c r="AW157" s="64">
        <f>DATE($AW155,$AX155,1)</f>
        <v>46419</v>
      </c>
      <c r="AX157" s="65"/>
      <c r="AY157" s="65"/>
      <c r="AZ157" s="65"/>
      <c r="BA157" s="65"/>
      <c r="BB157" s="65"/>
      <c r="BC157" s="65"/>
      <c r="BD157" s="65"/>
      <c r="BE157" s="66"/>
      <c r="BG157" s="63" t="s">
        <v>13</v>
      </c>
      <c r="BH157" s="64">
        <f>DATE($BH155,$BI155,1)</f>
        <v>46447</v>
      </c>
      <c r="BI157" s="65"/>
      <c r="BJ157" s="65"/>
      <c r="BK157" s="65"/>
      <c r="BL157" s="65"/>
      <c r="BM157" s="65"/>
      <c r="BN157" s="65"/>
      <c r="BO157" s="65"/>
      <c r="BP157" s="66"/>
    </row>
    <row r="158" spans="1:73" ht="14.25" customHeight="1" x14ac:dyDescent="0.4">
      <c r="A158" s="48"/>
      <c r="B158" s="67" t="s">
        <v>39</v>
      </c>
      <c r="C158" s="68">
        <f>IF(I135&lt;$G$5,I137+1,"")</f>
        <v>46195</v>
      </c>
      <c r="D158" s="69">
        <f t="shared" ref="D158:I158" si="211">IF(C156&lt;$G$5,C158+1,"")</f>
        <v>46196</v>
      </c>
      <c r="E158" s="69">
        <f t="shared" si="211"/>
        <v>46197</v>
      </c>
      <c r="F158" s="69">
        <f t="shared" si="211"/>
        <v>46198</v>
      </c>
      <c r="G158" s="69">
        <f t="shared" si="211"/>
        <v>46199</v>
      </c>
      <c r="H158" s="69">
        <f t="shared" si="211"/>
        <v>46200</v>
      </c>
      <c r="I158" s="69">
        <f t="shared" si="211"/>
        <v>46201</v>
      </c>
      <c r="J158" s="70" t="s">
        <v>15</v>
      </c>
      <c r="K158" s="71">
        <f>COUNTIFS(C159:I159,"土",C160:I160,"")+COUNTIFS(C159:I159,"日",C160:I160,"")</f>
        <v>2</v>
      </c>
      <c r="L158" s="48"/>
      <c r="M158" s="67" t="s">
        <v>39</v>
      </c>
      <c r="N158" s="68">
        <f>IF(T135&lt;$G$5,T137+1,"")</f>
        <v>46251</v>
      </c>
      <c r="O158" s="69">
        <f t="shared" ref="O158:T158" si="212">IF(N156&lt;$G$5,N158+1,"")</f>
        <v>46252</v>
      </c>
      <c r="P158" s="69">
        <f t="shared" si="212"/>
        <v>46253</v>
      </c>
      <c r="Q158" s="69">
        <f t="shared" si="212"/>
        <v>46254</v>
      </c>
      <c r="R158" s="69">
        <f t="shared" si="212"/>
        <v>46255</v>
      </c>
      <c r="S158" s="69">
        <f t="shared" si="212"/>
        <v>46256</v>
      </c>
      <c r="T158" s="69">
        <f t="shared" si="212"/>
        <v>46257</v>
      </c>
      <c r="U158" s="70" t="s">
        <v>15</v>
      </c>
      <c r="V158" s="71">
        <f>COUNTIFS(N159:T159,"土",N160:T160,"")+COUNTIFS(N159:T159,"日",N160:T160,"")</f>
        <v>2</v>
      </c>
      <c r="Y158" s="67" t="s">
        <v>39</v>
      </c>
      <c r="Z158" s="68">
        <f>IF(AF135&lt;$G$5,AF137+1,"")</f>
        <v>46307</v>
      </c>
      <c r="AA158" s="69">
        <f t="shared" ref="AA158:AF158" si="213">IF(Z156&lt;$G$5,Z158+1,"")</f>
        <v>46308</v>
      </c>
      <c r="AB158" s="69">
        <f t="shared" si="213"/>
        <v>46309</v>
      </c>
      <c r="AC158" s="69">
        <f t="shared" si="213"/>
        <v>46310</v>
      </c>
      <c r="AD158" s="69">
        <f t="shared" si="213"/>
        <v>46311</v>
      </c>
      <c r="AE158" s="69">
        <f t="shared" si="213"/>
        <v>46312</v>
      </c>
      <c r="AF158" s="69">
        <f t="shared" si="213"/>
        <v>46313</v>
      </c>
      <c r="AG158" s="70" t="s">
        <v>15</v>
      </c>
      <c r="AH158" s="71">
        <f>COUNTIFS(Z159:AF159,"土",Z160:AF160,"")+COUNTIFS(Z159:AF159,"日",Z160:AF160,"")</f>
        <v>2</v>
      </c>
      <c r="AJ158" s="67" t="s">
        <v>39</v>
      </c>
      <c r="AK158" s="68">
        <f>IF(AQ135&lt;$G$5,AQ137+1,"")</f>
        <v>46363</v>
      </c>
      <c r="AL158" s="69">
        <f t="shared" ref="AL158:AQ158" si="214">IF(AK156&lt;$G$5,AK158+1,"")</f>
        <v>46364</v>
      </c>
      <c r="AM158" s="69">
        <f t="shared" si="214"/>
        <v>46365</v>
      </c>
      <c r="AN158" s="69">
        <f t="shared" si="214"/>
        <v>46366</v>
      </c>
      <c r="AO158" s="69">
        <f t="shared" si="214"/>
        <v>46367</v>
      </c>
      <c r="AP158" s="69">
        <f t="shared" si="214"/>
        <v>46368</v>
      </c>
      <c r="AQ158" s="69">
        <f t="shared" si="214"/>
        <v>46369</v>
      </c>
      <c r="AR158" s="70" t="s">
        <v>15</v>
      </c>
      <c r="AS158" s="71">
        <f>COUNTIFS(AK159:AQ159,"土",AK160:AQ160,"")+COUNTIFS(AK159:AQ159,"日",AK160:AQ160,"")</f>
        <v>2</v>
      </c>
      <c r="AV158" s="67" t="s">
        <v>39</v>
      </c>
      <c r="AW158" s="68" t="str">
        <f>IF(BC135&lt;$G$5,BC137+1,"")</f>
        <v/>
      </c>
      <c r="AX158" s="69" t="str">
        <f t="shared" ref="AX158:BC158" si="215">IF(AW156&lt;$G$5,AW158+1,"")</f>
        <v/>
      </c>
      <c r="AY158" s="69" t="str">
        <f t="shared" si="215"/>
        <v/>
      </c>
      <c r="AZ158" s="69" t="str">
        <f t="shared" si="215"/>
        <v/>
      </c>
      <c r="BA158" s="69" t="str">
        <f t="shared" si="215"/>
        <v/>
      </c>
      <c r="BB158" s="69" t="str">
        <f t="shared" si="215"/>
        <v/>
      </c>
      <c r="BC158" s="69" t="str">
        <f t="shared" si="215"/>
        <v/>
      </c>
      <c r="BD158" s="70" t="s">
        <v>15</v>
      </c>
      <c r="BE158" s="71">
        <f>COUNTIFS(AW159:BC159,"土",AW160:BC160,"")+COUNTIFS(AW159:BC159,"日",AW160:BC160,"")</f>
        <v>0</v>
      </c>
      <c r="BG158" s="67" t="s">
        <v>39</v>
      </c>
      <c r="BH158" s="68" t="str">
        <f>IF(BN135&lt;$G$5,BN137+1,"")</f>
        <v/>
      </c>
      <c r="BI158" s="69" t="str">
        <f t="shared" ref="BI158:BN158" si="216">IF(BH156&lt;$G$5,BH158+1,"")</f>
        <v/>
      </c>
      <c r="BJ158" s="69" t="str">
        <f t="shared" si="216"/>
        <v/>
      </c>
      <c r="BK158" s="69" t="str">
        <f t="shared" si="216"/>
        <v/>
      </c>
      <c r="BL158" s="69" t="str">
        <f t="shared" si="216"/>
        <v/>
      </c>
      <c r="BM158" s="69" t="str">
        <f t="shared" si="216"/>
        <v/>
      </c>
      <c r="BN158" s="69" t="str">
        <f t="shared" si="216"/>
        <v/>
      </c>
      <c r="BO158" s="70" t="s">
        <v>15</v>
      </c>
      <c r="BP158" s="71">
        <f>COUNTIFS(BH159:BN159,"土",BH160:BN160,"")+COUNTIFS(BH159:BN159,"日",BH160:BN160,"")</f>
        <v>0</v>
      </c>
    </row>
    <row r="159" spans="1:73" ht="14.25" customHeight="1" x14ac:dyDescent="0.4">
      <c r="A159" s="48"/>
      <c r="B159" s="67" t="s">
        <v>16</v>
      </c>
      <c r="C159" s="72" t="str">
        <f>IF(C158="","","月")</f>
        <v>月</v>
      </c>
      <c r="D159" s="72" t="str">
        <f>IF(D158="","","火")</f>
        <v>火</v>
      </c>
      <c r="E159" s="72" t="str">
        <f>IF(E158="","","水")</f>
        <v>水</v>
      </c>
      <c r="F159" s="72" t="str">
        <f>IF(F158="","","木")</f>
        <v>木</v>
      </c>
      <c r="G159" s="72" t="str">
        <f>IF(G158="","","金")</f>
        <v>金</v>
      </c>
      <c r="H159" s="72" t="str">
        <f>IF(H158="","","土")</f>
        <v>土</v>
      </c>
      <c r="I159" s="72" t="str">
        <f>IF(I158="","","日")</f>
        <v>日</v>
      </c>
      <c r="J159" s="73" t="s">
        <v>40</v>
      </c>
      <c r="K159" s="74">
        <f>COUNTIF(C160:I160,"夏休")+COUNTIF(C160:I160,"冬休")+COUNTIF(C160:I160,"中止")+COUNTIF(C160:I160,"制作中")</f>
        <v>0</v>
      </c>
      <c r="L159" s="48"/>
      <c r="M159" s="67" t="s">
        <v>16</v>
      </c>
      <c r="N159" s="72" t="str">
        <f>IF(N158="","","月")</f>
        <v>月</v>
      </c>
      <c r="O159" s="72" t="str">
        <f>IF(O158="","","火")</f>
        <v>火</v>
      </c>
      <c r="P159" s="72" t="str">
        <f>IF(P158="","","水")</f>
        <v>水</v>
      </c>
      <c r="Q159" s="72" t="str">
        <f>IF(Q158="","","木")</f>
        <v>木</v>
      </c>
      <c r="R159" s="72" t="str">
        <f>IF(R158="","","金")</f>
        <v>金</v>
      </c>
      <c r="S159" s="72" t="str">
        <f>IF(S158="","","土")</f>
        <v>土</v>
      </c>
      <c r="T159" s="72" t="str">
        <f>IF(T158="","","日")</f>
        <v>日</v>
      </c>
      <c r="U159" s="73" t="s">
        <v>40</v>
      </c>
      <c r="V159" s="74">
        <f>COUNTIF(N160:T160,"夏休")+COUNTIF(N160:T160,"冬休")+COUNTIF(N160:T160,"中止")+COUNTIF(N160:T160,"制作中")</f>
        <v>0</v>
      </c>
      <c r="Y159" s="67" t="s">
        <v>16</v>
      </c>
      <c r="Z159" s="72" t="str">
        <f>IF(Z158="","","月")</f>
        <v>月</v>
      </c>
      <c r="AA159" s="72" t="str">
        <f>IF(AA158="","","火")</f>
        <v>火</v>
      </c>
      <c r="AB159" s="72" t="str">
        <f>IF(AB158="","","水")</f>
        <v>水</v>
      </c>
      <c r="AC159" s="72" t="str">
        <f>IF(AC158="","","木")</f>
        <v>木</v>
      </c>
      <c r="AD159" s="72" t="str">
        <f>IF(AD158="","","金")</f>
        <v>金</v>
      </c>
      <c r="AE159" s="72" t="str">
        <f>IF(AE158="","","土")</f>
        <v>土</v>
      </c>
      <c r="AF159" s="72" t="str">
        <f>IF(AF158="","","日")</f>
        <v>日</v>
      </c>
      <c r="AG159" s="73" t="s">
        <v>40</v>
      </c>
      <c r="AH159" s="74">
        <f>COUNTIF(Z160:AF160,"夏休")+COUNTIF(Z160:AF160,"冬休")+COUNTIF(Z160:AF160,"中止")+COUNTIF(Z160:AF160,"制作中")</f>
        <v>0</v>
      </c>
      <c r="AJ159" s="67" t="s">
        <v>16</v>
      </c>
      <c r="AK159" s="72" t="str">
        <f>IF(AK158="","","月")</f>
        <v>月</v>
      </c>
      <c r="AL159" s="72" t="str">
        <f>IF(AL158="","","火")</f>
        <v>火</v>
      </c>
      <c r="AM159" s="72" t="str">
        <f>IF(AM158="","","水")</f>
        <v>水</v>
      </c>
      <c r="AN159" s="72" t="str">
        <f>IF(AN158="","","木")</f>
        <v>木</v>
      </c>
      <c r="AO159" s="72" t="str">
        <f>IF(AO158="","","金")</f>
        <v>金</v>
      </c>
      <c r="AP159" s="72" t="str">
        <f>IF(AP158="","","土")</f>
        <v>土</v>
      </c>
      <c r="AQ159" s="72" t="str">
        <f>IF(AQ158="","","日")</f>
        <v>日</v>
      </c>
      <c r="AR159" s="73" t="s">
        <v>40</v>
      </c>
      <c r="AS159" s="74">
        <f>COUNTIF(AK160:AQ160,"夏休")+COUNTIF(AK160:AQ160,"冬休")+COUNTIF(AK160:AQ160,"中止")+COUNTIF(AK160:AQ160,"制作中")</f>
        <v>0</v>
      </c>
      <c r="AV159" s="67" t="s">
        <v>16</v>
      </c>
      <c r="AW159" s="72" t="str">
        <f>IF(AW158="","","月")</f>
        <v/>
      </c>
      <c r="AX159" s="72" t="str">
        <f>IF(AX158="","","火")</f>
        <v/>
      </c>
      <c r="AY159" s="72" t="str">
        <f>IF(AY158="","","水")</f>
        <v/>
      </c>
      <c r="AZ159" s="72" t="str">
        <f>IF(AZ158="","","木")</f>
        <v/>
      </c>
      <c r="BA159" s="72" t="str">
        <f>IF(BA158="","","金")</f>
        <v/>
      </c>
      <c r="BB159" s="72" t="str">
        <f>IF(BB158="","","土")</f>
        <v/>
      </c>
      <c r="BC159" s="72" t="str">
        <f>IF(BC158="","","日")</f>
        <v/>
      </c>
      <c r="BD159" s="73" t="s">
        <v>40</v>
      </c>
      <c r="BE159" s="74">
        <f>COUNTIF(AW160:BC160,"夏休")+COUNTIF(AW160:BC160,"冬休")+COUNTIF(AW160:BC160,"中止")+COUNTIF(AW160:BC160,"制作中")</f>
        <v>0</v>
      </c>
      <c r="BG159" s="67" t="s">
        <v>16</v>
      </c>
      <c r="BH159" s="72" t="str">
        <f>IF(BH158="","","月")</f>
        <v/>
      </c>
      <c r="BI159" s="72" t="str">
        <f>IF(BI158="","","火")</f>
        <v/>
      </c>
      <c r="BJ159" s="72" t="str">
        <f>IF(BJ158="","","水")</f>
        <v/>
      </c>
      <c r="BK159" s="72" t="str">
        <f>IF(BK158="","","木")</f>
        <v/>
      </c>
      <c r="BL159" s="72" t="str">
        <f>IF(BL158="","","金")</f>
        <v/>
      </c>
      <c r="BM159" s="72" t="str">
        <f>IF(BM158="","","土")</f>
        <v/>
      </c>
      <c r="BN159" s="72" t="str">
        <f>IF(BN158="","","日")</f>
        <v/>
      </c>
      <c r="BO159" s="73" t="s">
        <v>40</v>
      </c>
      <c r="BP159" s="74">
        <f>COUNTIF(BH160:BN160,"夏休")+COUNTIF(BH160:BN160,"冬休")+COUNTIF(BH160:BN160,"中止")+COUNTIF(BH160:BN160,"制作中")</f>
        <v>0</v>
      </c>
    </row>
    <row r="160" spans="1:73" ht="14.25" customHeight="1" x14ac:dyDescent="0.4">
      <c r="A160" s="48"/>
      <c r="B160" s="163" t="s">
        <v>40</v>
      </c>
      <c r="C160" s="164"/>
      <c r="D160" s="166"/>
      <c r="E160" s="166"/>
      <c r="F160" s="166"/>
      <c r="G160" s="166"/>
      <c r="H160" s="166"/>
      <c r="I160" s="171"/>
      <c r="J160" s="73" t="s">
        <v>0</v>
      </c>
      <c r="K160" s="74">
        <f>COUNT(C158:I158)-K159</f>
        <v>7</v>
      </c>
      <c r="L160" s="48"/>
      <c r="M160" s="163" t="s">
        <v>40</v>
      </c>
      <c r="N160" s="164"/>
      <c r="O160" s="166"/>
      <c r="P160" s="166"/>
      <c r="Q160" s="166"/>
      <c r="R160" s="166"/>
      <c r="S160" s="166"/>
      <c r="T160" s="171"/>
      <c r="U160" s="73" t="s">
        <v>0</v>
      </c>
      <c r="V160" s="74">
        <f>COUNT(N158:T158)-V159</f>
        <v>7</v>
      </c>
      <c r="Y160" s="163" t="s">
        <v>40</v>
      </c>
      <c r="Z160" s="164"/>
      <c r="AA160" s="166"/>
      <c r="AB160" s="166"/>
      <c r="AC160" s="166"/>
      <c r="AD160" s="166"/>
      <c r="AE160" s="166"/>
      <c r="AF160" s="171"/>
      <c r="AG160" s="73" t="s">
        <v>0</v>
      </c>
      <c r="AH160" s="74">
        <f>COUNT(Z158:AF158)-AH159</f>
        <v>7</v>
      </c>
      <c r="AJ160" s="163" t="s">
        <v>40</v>
      </c>
      <c r="AK160" s="164"/>
      <c r="AL160" s="166"/>
      <c r="AM160" s="166"/>
      <c r="AN160" s="166"/>
      <c r="AO160" s="166"/>
      <c r="AP160" s="166"/>
      <c r="AQ160" s="171"/>
      <c r="AR160" s="73" t="s">
        <v>0</v>
      </c>
      <c r="AS160" s="74">
        <f>COUNT(AK158:AQ158)-AS159</f>
        <v>7</v>
      </c>
      <c r="AV160" s="163" t="s">
        <v>40</v>
      </c>
      <c r="AW160" s="164"/>
      <c r="AX160" s="166"/>
      <c r="AY160" s="166"/>
      <c r="AZ160" s="166"/>
      <c r="BA160" s="166"/>
      <c r="BB160" s="166"/>
      <c r="BC160" s="171"/>
      <c r="BD160" s="73" t="s">
        <v>0</v>
      </c>
      <c r="BE160" s="74">
        <f>COUNT(AW158:BC158)-BE159</f>
        <v>0</v>
      </c>
      <c r="BG160" s="163" t="s">
        <v>40</v>
      </c>
      <c r="BH160" s="164"/>
      <c r="BI160" s="166"/>
      <c r="BJ160" s="166"/>
      <c r="BK160" s="166"/>
      <c r="BL160" s="166"/>
      <c r="BM160" s="166"/>
      <c r="BN160" s="171"/>
      <c r="BO160" s="73" t="s">
        <v>0</v>
      </c>
      <c r="BP160" s="74">
        <f>COUNT(BH158:BN158)-BP159</f>
        <v>0</v>
      </c>
    </row>
    <row r="161" spans="1:74" ht="14.25" customHeight="1" x14ac:dyDescent="0.4">
      <c r="A161" s="48"/>
      <c r="B161" s="163"/>
      <c r="C161" s="165"/>
      <c r="D161" s="167"/>
      <c r="E161" s="167"/>
      <c r="F161" s="167"/>
      <c r="G161" s="167"/>
      <c r="H161" s="167"/>
      <c r="I161" s="172"/>
      <c r="J161" s="73" t="s">
        <v>19</v>
      </c>
      <c r="K161" s="74">
        <f>COUNTIF(C162:I163,"休")</f>
        <v>0</v>
      </c>
      <c r="L161" s="48"/>
      <c r="M161" s="163"/>
      <c r="N161" s="165"/>
      <c r="O161" s="167"/>
      <c r="P161" s="167"/>
      <c r="Q161" s="167"/>
      <c r="R161" s="167"/>
      <c r="S161" s="167"/>
      <c r="T161" s="172"/>
      <c r="U161" s="73" t="s">
        <v>19</v>
      </c>
      <c r="V161" s="74">
        <f>COUNTIF(N162:T163,"休")</f>
        <v>0</v>
      </c>
      <c r="Y161" s="163"/>
      <c r="Z161" s="165"/>
      <c r="AA161" s="167"/>
      <c r="AB161" s="167"/>
      <c r="AC161" s="167"/>
      <c r="AD161" s="167"/>
      <c r="AE161" s="167"/>
      <c r="AF161" s="172"/>
      <c r="AG161" s="73" t="s">
        <v>19</v>
      </c>
      <c r="AH161" s="74">
        <f>COUNTIF(Z162:AF163,"休")</f>
        <v>0</v>
      </c>
      <c r="AJ161" s="163"/>
      <c r="AK161" s="165"/>
      <c r="AL161" s="167"/>
      <c r="AM161" s="167"/>
      <c r="AN161" s="167"/>
      <c r="AO161" s="167"/>
      <c r="AP161" s="167"/>
      <c r="AQ161" s="172"/>
      <c r="AR161" s="73" t="s">
        <v>19</v>
      </c>
      <c r="AS161" s="74">
        <f>COUNTIF(AK162:AQ163,"休")</f>
        <v>0</v>
      </c>
      <c r="AV161" s="163"/>
      <c r="AW161" s="165"/>
      <c r="AX161" s="167"/>
      <c r="AY161" s="167"/>
      <c r="AZ161" s="167"/>
      <c r="BA161" s="167"/>
      <c r="BB161" s="167"/>
      <c r="BC161" s="172"/>
      <c r="BD161" s="73" t="s">
        <v>19</v>
      </c>
      <c r="BE161" s="74">
        <f>COUNTIF(AW162:BC163,"休")</f>
        <v>0</v>
      </c>
      <c r="BG161" s="163"/>
      <c r="BH161" s="165"/>
      <c r="BI161" s="167"/>
      <c r="BJ161" s="167"/>
      <c r="BK161" s="167"/>
      <c r="BL161" s="167"/>
      <c r="BM161" s="167"/>
      <c r="BN161" s="172"/>
      <c r="BO161" s="73" t="s">
        <v>19</v>
      </c>
      <c r="BP161" s="74">
        <f>COUNTIF(BH162:BN163,"休")</f>
        <v>0</v>
      </c>
    </row>
    <row r="162" spans="1:74" ht="14.25" customHeight="1" x14ac:dyDescent="0.4">
      <c r="A162" s="48"/>
      <c r="B162" s="163" t="s">
        <v>5</v>
      </c>
      <c r="C162" s="173"/>
      <c r="D162" s="174"/>
      <c r="E162" s="174"/>
      <c r="F162" s="174"/>
      <c r="G162" s="174"/>
      <c r="H162" s="174"/>
      <c r="I162" s="175"/>
      <c r="J162" s="73" t="s">
        <v>20</v>
      </c>
      <c r="K162" s="77">
        <f>K161/K160</f>
        <v>0</v>
      </c>
      <c r="L162" s="48"/>
      <c r="M162" s="163" t="s">
        <v>5</v>
      </c>
      <c r="N162" s="173"/>
      <c r="O162" s="174"/>
      <c r="P162" s="174"/>
      <c r="Q162" s="174"/>
      <c r="R162" s="174"/>
      <c r="S162" s="174"/>
      <c r="T162" s="175"/>
      <c r="U162" s="73" t="s">
        <v>20</v>
      </c>
      <c r="V162" s="77">
        <f>V161/V160</f>
        <v>0</v>
      </c>
      <c r="Y162" s="163" t="s">
        <v>5</v>
      </c>
      <c r="Z162" s="173"/>
      <c r="AA162" s="174"/>
      <c r="AB162" s="174"/>
      <c r="AC162" s="174"/>
      <c r="AD162" s="174"/>
      <c r="AE162" s="174"/>
      <c r="AF162" s="175"/>
      <c r="AG162" s="73" t="s">
        <v>20</v>
      </c>
      <c r="AH162" s="77">
        <f>AH161/AH160</f>
        <v>0</v>
      </c>
      <c r="AJ162" s="163" t="s">
        <v>5</v>
      </c>
      <c r="AK162" s="173"/>
      <c r="AL162" s="174"/>
      <c r="AM162" s="174"/>
      <c r="AN162" s="174"/>
      <c r="AO162" s="174"/>
      <c r="AP162" s="174"/>
      <c r="AQ162" s="175"/>
      <c r="AR162" s="73" t="s">
        <v>20</v>
      </c>
      <c r="AS162" s="77">
        <f>AS161/AS160</f>
        <v>0</v>
      </c>
      <c r="AV162" s="163" t="s">
        <v>5</v>
      </c>
      <c r="AW162" s="173"/>
      <c r="AX162" s="174"/>
      <c r="AY162" s="174"/>
      <c r="AZ162" s="174"/>
      <c r="BA162" s="174"/>
      <c r="BB162" s="174"/>
      <c r="BC162" s="175"/>
      <c r="BD162" s="73" t="s">
        <v>20</v>
      </c>
      <c r="BE162" s="77" t="e">
        <f>BE161/BE160</f>
        <v>#DIV/0!</v>
      </c>
      <c r="BG162" s="163" t="s">
        <v>5</v>
      </c>
      <c r="BH162" s="173"/>
      <c r="BI162" s="174"/>
      <c r="BJ162" s="174"/>
      <c r="BK162" s="174"/>
      <c r="BL162" s="174"/>
      <c r="BM162" s="174"/>
      <c r="BN162" s="175"/>
      <c r="BO162" s="73" t="s">
        <v>20</v>
      </c>
      <c r="BP162" s="77" t="e">
        <f>BP161/BP160</f>
        <v>#DIV/0!</v>
      </c>
    </row>
    <row r="163" spans="1:74" ht="14.25" customHeight="1" x14ac:dyDescent="0.4">
      <c r="A163" s="48"/>
      <c r="B163" s="163"/>
      <c r="C163" s="173"/>
      <c r="D163" s="174"/>
      <c r="E163" s="174"/>
      <c r="F163" s="174"/>
      <c r="G163" s="174"/>
      <c r="H163" s="174"/>
      <c r="I163" s="175"/>
      <c r="J163" s="73" t="s">
        <v>1</v>
      </c>
      <c r="K163" s="74">
        <f>COUNTA(C164:I164)</f>
        <v>0</v>
      </c>
      <c r="L163" s="48"/>
      <c r="M163" s="163"/>
      <c r="N163" s="173"/>
      <c r="O163" s="174"/>
      <c r="P163" s="174"/>
      <c r="Q163" s="174"/>
      <c r="R163" s="174"/>
      <c r="S163" s="174"/>
      <c r="T163" s="175"/>
      <c r="U163" s="73" t="s">
        <v>1</v>
      </c>
      <c r="V163" s="74">
        <f>COUNTA(N164:T164)</f>
        <v>0</v>
      </c>
      <c r="Y163" s="163"/>
      <c r="Z163" s="173"/>
      <c r="AA163" s="174"/>
      <c r="AB163" s="174"/>
      <c r="AC163" s="174"/>
      <c r="AD163" s="174"/>
      <c r="AE163" s="174"/>
      <c r="AF163" s="175"/>
      <c r="AG163" s="73" t="s">
        <v>1</v>
      </c>
      <c r="AH163" s="74">
        <f>COUNTA(Z164:AF164)</f>
        <v>0</v>
      </c>
      <c r="AJ163" s="163"/>
      <c r="AK163" s="173"/>
      <c r="AL163" s="174"/>
      <c r="AM163" s="174"/>
      <c r="AN163" s="174"/>
      <c r="AO163" s="174"/>
      <c r="AP163" s="174"/>
      <c r="AQ163" s="175"/>
      <c r="AR163" s="73" t="s">
        <v>1</v>
      </c>
      <c r="AS163" s="74">
        <f>COUNTA(AK164:AQ164)</f>
        <v>0</v>
      </c>
      <c r="AV163" s="163"/>
      <c r="AW163" s="173"/>
      <c r="AX163" s="174"/>
      <c r="AY163" s="174"/>
      <c r="AZ163" s="174"/>
      <c r="BA163" s="174"/>
      <c r="BB163" s="174"/>
      <c r="BC163" s="175"/>
      <c r="BD163" s="73" t="s">
        <v>1</v>
      </c>
      <c r="BE163" s="74">
        <f>COUNTA(AW164:BC164)</f>
        <v>0</v>
      </c>
      <c r="BG163" s="163"/>
      <c r="BH163" s="173"/>
      <c r="BI163" s="174"/>
      <c r="BJ163" s="174"/>
      <c r="BK163" s="174"/>
      <c r="BL163" s="174"/>
      <c r="BM163" s="174"/>
      <c r="BN163" s="175"/>
      <c r="BO163" s="73" t="s">
        <v>1</v>
      </c>
      <c r="BP163" s="74">
        <f>COUNTA(BH164:BN164)</f>
        <v>0</v>
      </c>
    </row>
    <row r="164" spans="1:74" ht="14.25" customHeight="1" x14ac:dyDescent="0.4">
      <c r="A164" s="48"/>
      <c r="B164" s="163" t="s">
        <v>8</v>
      </c>
      <c r="C164" s="173"/>
      <c r="D164" s="174"/>
      <c r="E164" s="174"/>
      <c r="F164" s="174"/>
      <c r="G164" s="174"/>
      <c r="H164" s="174"/>
      <c r="I164" s="175"/>
      <c r="J164" s="73" t="s">
        <v>21</v>
      </c>
      <c r="K164" s="77">
        <f>K163/K160</f>
        <v>0</v>
      </c>
      <c r="L164" s="48"/>
      <c r="M164" s="163" t="s">
        <v>8</v>
      </c>
      <c r="N164" s="173"/>
      <c r="O164" s="174"/>
      <c r="P164" s="174"/>
      <c r="Q164" s="174"/>
      <c r="R164" s="174"/>
      <c r="S164" s="174"/>
      <c r="T164" s="175"/>
      <c r="U164" s="73" t="s">
        <v>21</v>
      </c>
      <c r="V164" s="77">
        <f>V163/V160</f>
        <v>0</v>
      </c>
      <c r="Y164" s="163" t="s">
        <v>8</v>
      </c>
      <c r="Z164" s="173"/>
      <c r="AA164" s="174"/>
      <c r="AB164" s="174"/>
      <c r="AC164" s="174"/>
      <c r="AD164" s="174"/>
      <c r="AE164" s="174"/>
      <c r="AF164" s="175"/>
      <c r="AG164" s="73" t="s">
        <v>21</v>
      </c>
      <c r="AH164" s="77">
        <f>AH163/AH160</f>
        <v>0</v>
      </c>
      <c r="AJ164" s="163" t="s">
        <v>8</v>
      </c>
      <c r="AK164" s="173"/>
      <c r="AL164" s="174"/>
      <c r="AM164" s="174"/>
      <c r="AN164" s="174"/>
      <c r="AO164" s="174"/>
      <c r="AP164" s="174"/>
      <c r="AQ164" s="175"/>
      <c r="AR164" s="73" t="s">
        <v>21</v>
      </c>
      <c r="AS164" s="77">
        <f>AS163/AS160</f>
        <v>0</v>
      </c>
      <c r="AV164" s="163" t="s">
        <v>8</v>
      </c>
      <c r="AW164" s="173"/>
      <c r="AX164" s="174"/>
      <c r="AY164" s="174"/>
      <c r="AZ164" s="174"/>
      <c r="BA164" s="174"/>
      <c r="BB164" s="174"/>
      <c r="BC164" s="175"/>
      <c r="BD164" s="73" t="s">
        <v>21</v>
      </c>
      <c r="BE164" s="77" t="e">
        <f>BE163/BE160</f>
        <v>#DIV/0!</v>
      </c>
      <c r="BG164" s="163" t="s">
        <v>8</v>
      </c>
      <c r="BH164" s="173"/>
      <c r="BI164" s="174"/>
      <c r="BJ164" s="174"/>
      <c r="BK164" s="174"/>
      <c r="BL164" s="174"/>
      <c r="BM164" s="174"/>
      <c r="BN164" s="175"/>
      <c r="BO164" s="73" t="s">
        <v>21</v>
      </c>
      <c r="BP164" s="77" t="e">
        <f>BP163/BP160</f>
        <v>#DIV/0!</v>
      </c>
    </row>
    <row r="165" spans="1:74" ht="14.25" customHeight="1" x14ac:dyDescent="0.4">
      <c r="A165" s="48"/>
      <c r="B165" s="178"/>
      <c r="C165" s="176"/>
      <c r="D165" s="177"/>
      <c r="E165" s="177"/>
      <c r="F165" s="177"/>
      <c r="G165" s="177"/>
      <c r="H165" s="177"/>
      <c r="I165" s="179"/>
      <c r="J165" s="79" t="s">
        <v>41</v>
      </c>
      <c r="K165" s="78" t="str">
        <f>IF(1&gt;K158,"対象外",IF(K163&gt;=K158,"OK","NG"))</f>
        <v>NG</v>
      </c>
      <c r="L165" s="48"/>
      <c r="M165" s="178"/>
      <c r="N165" s="176"/>
      <c r="O165" s="177"/>
      <c r="P165" s="177"/>
      <c r="Q165" s="177"/>
      <c r="R165" s="177"/>
      <c r="S165" s="177"/>
      <c r="T165" s="179"/>
      <c r="U165" s="79" t="s">
        <v>41</v>
      </c>
      <c r="V165" s="78" t="str">
        <f>IF(1&gt;V158,"対象外",IF(V163&gt;=V158,"OK","NG"))</f>
        <v>NG</v>
      </c>
      <c r="Y165" s="178"/>
      <c r="Z165" s="176"/>
      <c r="AA165" s="177"/>
      <c r="AB165" s="177"/>
      <c r="AC165" s="177"/>
      <c r="AD165" s="177"/>
      <c r="AE165" s="177"/>
      <c r="AF165" s="179"/>
      <c r="AG165" s="79" t="s">
        <v>41</v>
      </c>
      <c r="AH165" s="78" t="str">
        <f>IF(1&gt;AH158,"対象外",IF(AH163&gt;=AH158,"OK","NG"))</f>
        <v>NG</v>
      </c>
      <c r="AJ165" s="178"/>
      <c r="AK165" s="176"/>
      <c r="AL165" s="177"/>
      <c r="AM165" s="177"/>
      <c r="AN165" s="177"/>
      <c r="AO165" s="177"/>
      <c r="AP165" s="177"/>
      <c r="AQ165" s="179"/>
      <c r="AR165" s="79" t="s">
        <v>41</v>
      </c>
      <c r="AS165" s="78" t="str">
        <f>IF(1&gt;AS158,"対象外",IF(AS163&gt;=AS158,"OK","NG"))</f>
        <v>NG</v>
      </c>
      <c r="AV165" s="178"/>
      <c r="AW165" s="176"/>
      <c r="AX165" s="177"/>
      <c r="AY165" s="177"/>
      <c r="AZ165" s="177"/>
      <c r="BA165" s="177"/>
      <c r="BB165" s="177"/>
      <c r="BC165" s="179"/>
      <c r="BD165" s="79" t="s">
        <v>41</v>
      </c>
      <c r="BE165" s="78" t="str">
        <f>IF(1&gt;BE158,"対象外",IF(BE163&gt;=BE158,"OK","NG"))</f>
        <v>対象外</v>
      </c>
      <c r="BG165" s="178"/>
      <c r="BH165" s="176"/>
      <c r="BI165" s="177"/>
      <c r="BJ165" s="177"/>
      <c r="BK165" s="177"/>
      <c r="BL165" s="177"/>
      <c r="BM165" s="177"/>
      <c r="BN165" s="179"/>
      <c r="BO165" s="79" t="s">
        <v>41</v>
      </c>
      <c r="BP165" s="78" t="str">
        <f>IF(1&gt;BP158,"対象外",IF(BP163&gt;=BP158,"OK","NG"))</f>
        <v>対象外</v>
      </c>
      <c r="BV165" s="50" t="str">
        <f>IF(COUNTIF(K165:BP165,"NG")&gt;=1,"NG","OK")</f>
        <v>NG</v>
      </c>
    </row>
    <row r="166" spans="1:74" ht="14.25" hidden="1" customHeight="1" x14ac:dyDescent="0.4">
      <c r="A166" s="48"/>
      <c r="B166" s="80" t="s">
        <v>23</v>
      </c>
      <c r="C166" s="52"/>
      <c r="D166" s="52"/>
      <c r="E166" s="52"/>
      <c r="F166" s="52"/>
      <c r="G166" s="52"/>
      <c r="H166" s="80">
        <f>IF(AND(DAY(H158)&gt;=22,DAY(H158)&lt;=28,H159="土"),1,0)</f>
        <v>1</v>
      </c>
      <c r="I166" s="52"/>
      <c r="J166" s="48"/>
      <c r="K166" s="48"/>
      <c r="L166" s="48"/>
      <c r="M166" s="52"/>
      <c r="N166" s="52"/>
      <c r="O166" s="52"/>
      <c r="P166" s="52"/>
      <c r="Q166" s="52"/>
      <c r="R166" s="52"/>
      <c r="S166" s="80">
        <f>IF(AND(DAY(S158)&gt;=22,DAY(S158)&lt;=28,S159="土"),1,0)</f>
        <v>1</v>
      </c>
      <c r="T166" s="52"/>
      <c r="U166" s="48"/>
      <c r="V166" s="48"/>
      <c r="Y166" s="52"/>
      <c r="Z166" s="52"/>
      <c r="AA166" s="52"/>
      <c r="AB166" s="52"/>
      <c r="AC166" s="52"/>
      <c r="AD166" s="52"/>
      <c r="AE166" s="80">
        <f>IF(AND(DAY(AE158)&gt;=22,DAY(AE158)&lt;=28,AE159="土"),1,0)</f>
        <v>0</v>
      </c>
      <c r="AF166" s="52"/>
      <c r="AG166" s="48"/>
      <c r="AH166" s="48"/>
      <c r="AJ166" s="52"/>
      <c r="AK166" s="52"/>
      <c r="AL166" s="52"/>
      <c r="AM166" s="52"/>
      <c r="AN166" s="52"/>
      <c r="AO166" s="52"/>
      <c r="AP166" s="80">
        <f>IF(AND(DAY(AP158)&gt;=22,DAY(AP158)&lt;=28,AP159="土"),1,0)</f>
        <v>0</v>
      </c>
      <c r="AQ166" s="52"/>
      <c r="AR166" s="48"/>
      <c r="AS166" s="48"/>
      <c r="AV166" s="52"/>
      <c r="AW166" s="52"/>
      <c r="AX166" s="52"/>
      <c r="AY166" s="52"/>
      <c r="AZ166" s="52"/>
      <c r="BA166" s="52"/>
      <c r="BB166" s="80" t="e">
        <f>IF(AND(DAY(BB158)&gt;=22,DAY(BB158)&lt;=28,BB159="土"),1,0)</f>
        <v>#VALUE!</v>
      </c>
      <c r="BC166" s="52"/>
      <c r="BD166" s="48"/>
      <c r="BE166" s="48"/>
      <c r="BG166" s="52"/>
      <c r="BH166" s="52"/>
      <c r="BI166" s="52"/>
      <c r="BJ166" s="52"/>
      <c r="BK166" s="52"/>
      <c r="BL166" s="52"/>
      <c r="BM166" s="80" t="e">
        <f>IF(AND(DAY(BM158)&gt;=22,DAY(BM158)&lt;=28,BM159="土"),1,0)</f>
        <v>#VALUE!</v>
      </c>
      <c r="BN166" s="52"/>
      <c r="BO166" s="48"/>
      <c r="BP166" s="48"/>
      <c r="BU166" s="50">
        <f t="shared" si="136"/>
        <v>2</v>
      </c>
    </row>
    <row r="167" spans="1:74" ht="14.25" hidden="1" customHeight="1" x14ac:dyDescent="0.4">
      <c r="A167" s="48"/>
      <c r="B167" s="80" t="s">
        <v>42</v>
      </c>
      <c r="C167" s="52"/>
      <c r="D167" s="52"/>
      <c r="E167" s="52"/>
      <c r="F167" s="52"/>
      <c r="G167" s="52"/>
      <c r="H167" s="80">
        <f>IF(AND(DAY(H158)&gt;=22,DAY(H158)&lt;=28,H159="土",OR(H164="休",H164="雨")),1,0)</f>
        <v>0</v>
      </c>
      <c r="I167" s="52"/>
      <c r="J167" s="48"/>
      <c r="K167" s="48"/>
      <c r="L167" s="48"/>
      <c r="M167" s="52"/>
      <c r="N167" s="52"/>
      <c r="O167" s="52"/>
      <c r="P167" s="52"/>
      <c r="Q167" s="52"/>
      <c r="R167" s="52"/>
      <c r="S167" s="80">
        <f>IF(AND(DAY(S158)&gt;=22,DAY(S158)&lt;=28,S159="土",OR(S164="休",S164="雨")),1,0)</f>
        <v>0</v>
      </c>
      <c r="T167" s="52"/>
      <c r="U167" s="48"/>
      <c r="V167" s="48"/>
      <c r="Y167" s="52"/>
      <c r="Z167" s="52"/>
      <c r="AA167" s="52"/>
      <c r="AB167" s="52"/>
      <c r="AC167" s="52"/>
      <c r="AD167" s="52"/>
      <c r="AE167" s="80">
        <f>IF(AND(DAY(AE158)&gt;=22,DAY(AE158)&lt;=28,AE159="土",OR(AE164="休",AE164="雨")),1,0)</f>
        <v>0</v>
      </c>
      <c r="AF167" s="52"/>
      <c r="AG167" s="48"/>
      <c r="AH167" s="48"/>
      <c r="AJ167" s="52"/>
      <c r="AK167" s="52"/>
      <c r="AL167" s="52"/>
      <c r="AM167" s="52"/>
      <c r="AN167" s="52"/>
      <c r="AO167" s="52"/>
      <c r="AP167" s="80">
        <f>IF(AND(DAY(AP158)&gt;=22,DAY(AP158)&lt;=28,AP159="土",OR(AP164="休",AP164="雨")),1,0)</f>
        <v>0</v>
      </c>
      <c r="AQ167" s="52"/>
      <c r="AR167" s="48"/>
      <c r="AS167" s="48"/>
      <c r="AV167" s="52"/>
      <c r="AW167" s="52"/>
      <c r="AX167" s="52"/>
      <c r="AY167" s="52"/>
      <c r="AZ167" s="52"/>
      <c r="BA167" s="52"/>
      <c r="BB167" s="80" t="e">
        <f>IF(AND(DAY(BB158)&gt;=22,DAY(BB158)&lt;=28,BB159="土",OR(BB164="休",BB164="雨")),1,0)</f>
        <v>#VALUE!</v>
      </c>
      <c r="BC167" s="52"/>
      <c r="BD167" s="48"/>
      <c r="BE167" s="48"/>
      <c r="BG167" s="52"/>
      <c r="BH167" s="52"/>
      <c r="BI167" s="52"/>
      <c r="BJ167" s="52"/>
      <c r="BK167" s="52"/>
      <c r="BL167" s="52"/>
      <c r="BM167" s="80" t="e">
        <f>IF(AND(DAY(BM158)&gt;=22,DAY(BM158)&lt;=28,BM159="土",OR(BM164="休",BM164="雨")),1,0)</f>
        <v>#VALUE!</v>
      </c>
      <c r="BN167" s="52"/>
      <c r="BO167" s="48"/>
      <c r="BP167" s="48"/>
      <c r="BU167" s="50">
        <f t="shared" si="136"/>
        <v>0</v>
      </c>
    </row>
    <row r="168" spans="1:74" ht="14.25" hidden="1" customHeight="1" x14ac:dyDescent="0.4">
      <c r="A168" s="48"/>
      <c r="B168" s="80" t="s">
        <v>27</v>
      </c>
      <c r="C168" s="52"/>
      <c r="D168" s="52"/>
      <c r="E168" s="52"/>
      <c r="F168" s="52"/>
      <c r="G168" s="52"/>
      <c r="H168" s="80">
        <f>IF(AND(DAY(H158)&gt;=8,DAY(H158)&lt;=14,H159="土"),1,0)</f>
        <v>0</v>
      </c>
      <c r="I168" s="52"/>
      <c r="J168" s="48"/>
      <c r="K168" s="48"/>
      <c r="L168" s="48"/>
      <c r="M168" s="52"/>
      <c r="N168" s="52"/>
      <c r="O168" s="52"/>
      <c r="P168" s="52"/>
      <c r="Q168" s="52"/>
      <c r="R168" s="52"/>
      <c r="S168" s="80">
        <f>IF(AND(DAY(S158)&gt;=8,DAY(S158)&lt;=14,S159="土"),1,0)</f>
        <v>0</v>
      </c>
      <c r="T168" s="52"/>
      <c r="U168" s="48"/>
      <c r="V168" s="48"/>
      <c r="Y168" s="52"/>
      <c r="Z168" s="52"/>
      <c r="AA168" s="52"/>
      <c r="AB168" s="52"/>
      <c r="AC168" s="52"/>
      <c r="AD168" s="52"/>
      <c r="AE168" s="80">
        <f>IF(AND(DAY(AE158)&gt;=8,DAY(AE158)&lt;=14,AE159="土"),1,0)</f>
        <v>0</v>
      </c>
      <c r="AF168" s="52"/>
      <c r="AG168" s="48"/>
      <c r="AH168" s="48"/>
      <c r="AJ168" s="52"/>
      <c r="AK168" s="52"/>
      <c r="AL168" s="52"/>
      <c r="AM168" s="52"/>
      <c r="AN168" s="52"/>
      <c r="AO168" s="52"/>
      <c r="AP168" s="80">
        <f>IF(AND(DAY(AP158)&gt;=8,DAY(AP158)&lt;=14,AP159="土"),1,0)</f>
        <v>1</v>
      </c>
      <c r="AQ168" s="52"/>
      <c r="AR168" s="48"/>
      <c r="AS168" s="48"/>
      <c r="AV168" s="52"/>
      <c r="AW168" s="52"/>
      <c r="AX168" s="52"/>
      <c r="AY168" s="52"/>
      <c r="AZ168" s="52"/>
      <c r="BA168" s="52"/>
      <c r="BB168" s="80" t="e">
        <f>IF(AND(DAY(BB158)&gt;=8,DAY(BB158)&lt;=14,BB159="土"),1,0)</f>
        <v>#VALUE!</v>
      </c>
      <c r="BC168" s="52"/>
      <c r="BD168" s="48"/>
      <c r="BE168" s="48"/>
      <c r="BG168" s="52"/>
      <c r="BH168" s="52"/>
      <c r="BI168" s="52"/>
      <c r="BJ168" s="52"/>
      <c r="BK168" s="52"/>
      <c r="BL168" s="52"/>
      <c r="BM168" s="80" t="e">
        <f>IF(AND(DAY(BM158)&gt;=8,DAY(BM158)&lt;=14,BM159="土"),1,0)</f>
        <v>#VALUE!</v>
      </c>
      <c r="BN168" s="52"/>
      <c r="BO168" s="48"/>
      <c r="BP168" s="48"/>
      <c r="BU168" s="50">
        <f t="shared" si="136"/>
        <v>1</v>
      </c>
    </row>
    <row r="169" spans="1:74" ht="14.25" hidden="1" customHeight="1" x14ac:dyDescent="0.4">
      <c r="A169" s="48"/>
      <c r="B169" s="80" t="s">
        <v>43</v>
      </c>
      <c r="C169" s="52"/>
      <c r="D169" s="52"/>
      <c r="E169" s="52"/>
      <c r="F169" s="52"/>
      <c r="G169" s="52"/>
      <c r="H169" s="80">
        <f>IF(AND(DAY(H158)&gt;=8,DAY(H158)&lt;=14,H159="土",OR(H164="休",H164="雨")),1,0)</f>
        <v>0</v>
      </c>
      <c r="I169" s="52"/>
      <c r="J169" s="48"/>
      <c r="K169" s="48"/>
      <c r="L169" s="48"/>
      <c r="M169" s="52"/>
      <c r="N169" s="52"/>
      <c r="O169" s="52"/>
      <c r="P169" s="52"/>
      <c r="Q169" s="52"/>
      <c r="R169" s="52"/>
      <c r="S169" s="80">
        <f>IF(AND(DAY(S158)&gt;=8,DAY(S158)&lt;=14,S159="土",OR(S164="休",S164="雨")),1,0)</f>
        <v>0</v>
      </c>
      <c r="T169" s="52"/>
      <c r="U169" s="48"/>
      <c r="V169" s="48"/>
      <c r="Y169" s="52"/>
      <c r="Z169" s="52"/>
      <c r="AA169" s="52"/>
      <c r="AB169" s="52"/>
      <c r="AC169" s="52"/>
      <c r="AD169" s="52"/>
      <c r="AE169" s="80">
        <f>IF(AND(DAY(AE158)&gt;=8,DAY(AE158)&lt;=14,AE159="土",OR(AE164="休",AE164="雨")),1,0)</f>
        <v>0</v>
      </c>
      <c r="AF169" s="52"/>
      <c r="AG169" s="48"/>
      <c r="AH169" s="48"/>
      <c r="AJ169" s="52"/>
      <c r="AK169" s="52"/>
      <c r="AL169" s="52"/>
      <c r="AM169" s="52"/>
      <c r="AN169" s="52"/>
      <c r="AO169" s="52"/>
      <c r="AP169" s="80">
        <f>IF(AND(DAY(AP158)&gt;=8,DAY(AP158)&lt;=14,AP159="土",OR(AP164="休",AP164="雨")),1,0)</f>
        <v>0</v>
      </c>
      <c r="AQ169" s="52"/>
      <c r="AR169" s="48"/>
      <c r="AS169" s="48"/>
      <c r="AV169" s="52"/>
      <c r="AW169" s="52"/>
      <c r="AX169" s="52"/>
      <c r="AY169" s="52"/>
      <c r="AZ169" s="52"/>
      <c r="BA169" s="52"/>
      <c r="BB169" s="80" t="e">
        <f>IF(AND(DAY(BB158)&gt;=8,DAY(BB158)&lt;=14,BB159="土",OR(BB164="休",BB164="雨")),1,0)</f>
        <v>#VALUE!</v>
      </c>
      <c r="BC169" s="52"/>
      <c r="BD169" s="48"/>
      <c r="BE169" s="48"/>
      <c r="BG169" s="52"/>
      <c r="BH169" s="52"/>
      <c r="BI169" s="52"/>
      <c r="BJ169" s="52"/>
      <c r="BK169" s="52"/>
      <c r="BL169" s="52"/>
      <c r="BM169" s="80" t="e">
        <f>IF(AND(DAY(BM158)&gt;=8,DAY(BM158)&lt;=14,BM159="土",OR(BM164="休",BM164="雨")),1,0)</f>
        <v>#VALUE!</v>
      </c>
      <c r="BN169" s="52"/>
      <c r="BO169" s="48"/>
      <c r="BP169" s="48"/>
      <c r="BU169" s="50">
        <f t="shared" si="136"/>
        <v>0</v>
      </c>
    </row>
    <row r="170" spans="1:74" ht="14.25" hidden="1" customHeight="1" x14ac:dyDescent="0.4">
      <c r="A170" s="48"/>
      <c r="B170" s="80" t="s">
        <v>44</v>
      </c>
      <c r="C170" s="52"/>
      <c r="D170" s="52"/>
      <c r="E170" s="52"/>
      <c r="F170" s="52"/>
      <c r="G170" s="52"/>
      <c r="H170" s="80"/>
      <c r="I170" s="80">
        <f>IF(AND(DAY(I158)&gt;=22,DAY(I158)&lt;=28,I159="日"),1,0)</f>
        <v>1</v>
      </c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>
        <f t="shared" ref="T170" si="217">IF(AND(DAY(T158)&gt;=22,DAY(T158)&lt;=28,T159="日"),1,0)</f>
        <v>1</v>
      </c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>
        <f t="shared" ref="AF170" si="218">IF(AND(DAY(AF158)&gt;=22,DAY(AF158)&lt;=28,AF159="日"),1,0)</f>
        <v>0</v>
      </c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>
        <f t="shared" ref="AQ170" si="219">IF(AND(DAY(AQ158)&gt;=22,DAY(AQ158)&lt;=28,AQ159="日"),1,0)</f>
        <v>0</v>
      </c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 t="e">
        <f t="shared" ref="BC170" si="220">IF(AND(DAY(BC158)&gt;=22,DAY(BC158)&lt;=28,BC159="日"),1,0)</f>
        <v>#VALUE!</v>
      </c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 t="e">
        <f t="shared" ref="BN170" si="221">IF(AND(DAY(BN158)&gt;=22,DAY(BN158)&lt;=28,BN159="日"),1,0)</f>
        <v>#VALUE!</v>
      </c>
      <c r="BO170" s="48"/>
      <c r="BP170" s="48"/>
      <c r="BU170" s="50">
        <f t="shared" si="136"/>
        <v>2</v>
      </c>
    </row>
    <row r="171" spans="1:74" ht="14.25" hidden="1" customHeight="1" x14ac:dyDescent="0.4">
      <c r="A171" s="48"/>
      <c r="B171" s="80" t="s">
        <v>45</v>
      </c>
      <c r="C171" s="48"/>
      <c r="D171" s="48"/>
      <c r="E171" s="48"/>
      <c r="F171" s="48"/>
      <c r="G171" s="48"/>
      <c r="H171" s="80"/>
      <c r="I171" s="80">
        <f>IF(AND(DAY(I158)&gt;=22,DAY(I158)&lt;=28,I159="日",OR(I164="休",I164="雨")),1,0)</f>
        <v>0</v>
      </c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>
        <f t="shared" ref="T171" si="222">IF(AND(DAY(T158)&gt;=22,DAY(T158)&lt;=28,T159="日",OR(T164="休",T164="雨")),1,0)</f>
        <v>0</v>
      </c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>
        <f t="shared" ref="AF171" si="223">IF(AND(DAY(AF158)&gt;=22,DAY(AF158)&lt;=28,AF159="日",OR(AF164="休",AF164="雨")),1,0)</f>
        <v>0</v>
      </c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>
        <f t="shared" ref="AQ171" si="224">IF(AND(DAY(AQ158)&gt;=22,DAY(AQ158)&lt;=28,AQ159="日",OR(AQ164="休",AQ164="雨")),1,0)</f>
        <v>0</v>
      </c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 t="e">
        <f t="shared" ref="BC171" si="225">IF(AND(DAY(BC158)&gt;=22,DAY(BC158)&lt;=28,BC159="日",OR(BC164="休",BC164="雨")),1,0)</f>
        <v>#VALUE!</v>
      </c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 t="e">
        <f t="shared" ref="BN171" si="226">IF(AND(DAY(BN158)&gt;=22,DAY(BN158)&lt;=28,BN159="日",OR(BN164="休",BN164="雨")),1,0)</f>
        <v>#VALUE!</v>
      </c>
      <c r="BU171" s="50">
        <f t="shared" ref="BU171:BU173" si="227">_xlfn.AGGREGATE(9,6,C171:BN171)</f>
        <v>0</v>
      </c>
    </row>
    <row r="172" spans="1:74" ht="14.25" hidden="1" customHeight="1" x14ac:dyDescent="0.4">
      <c r="A172" s="48"/>
      <c r="B172" s="80" t="s">
        <v>46</v>
      </c>
      <c r="C172" s="48"/>
      <c r="D172" s="48"/>
      <c r="E172" s="48"/>
      <c r="F172" s="48"/>
      <c r="G172" s="48"/>
      <c r="H172" s="80"/>
      <c r="I172" s="80">
        <f>IF(AND(DAY(I158)&gt;=8,DAY(I158)&lt;=14,I159="日"),1,0)</f>
        <v>0</v>
      </c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>
        <f t="shared" ref="T172" si="228">IF(AND(DAY(T158)&gt;=8,DAY(T158)&lt;=14,T159="日"),1,0)</f>
        <v>0</v>
      </c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>
        <f t="shared" ref="AF172" si="229">IF(AND(DAY(AF158)&gt;=8,DAY(AF158)&lt;=14,AF159="日"),1,0)</f>
        <v>0</v>
      </c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>
        <f t="shared" ref="AQ172" si="230">IF(AND(DAY(AQ158)&gt;=8,DAY(AQ158)&lt;=14,AQ159="日"),1,0)</f>
        <v>1</v>
      </c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 t="e">
        <f t="shared" ref="BC172" si="231">IF(AND(DAY(BC158)&gt;=8,DAY(BC158)&lt;=14,BC159="日"),1,0)</f>
        <v>#VALUE!</v>
      </c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 t="e">
        <f t="shared" ref="BN172" si="232">IF(AND(DAY(BN158)&gt;=8,DAY(BN158)&lt;=14,BN159="日"),1,0)</f>
        <v>#VALUE!</v>
      </c>
      <c r="BU172" s="50">
        <f t="shared" si="227"/>
        <v>1</v>
      </c>
    </row>
    <row r="173" spans="1:74" ht="14.25" hidden="1" customHeight="1" x14ac:dyDescent="0.4">
      <c r="A173" s="48"/>
      <c r="B173" s="80" t="s">
        <v>47</v>
      </c>
      <c r="C173" s="61"/>
      <c r="D173" s="61"/>
      <c r="E173" s="61"/>
      <c r="F173" s="61"/>
      <c r="G173" s="61"/>
      <c r="H173" s="80"/>
      <c r="I173" s="80">
        <f>IF(AND(DAY(I158)&gt;=8,DAY(I158)&lt;=14,I159="日",OR(I164="休",I164="雨")),1,0)</f>
        <v>0</v>
      </c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>
        <f t="shared" ref="T173" si="233">IF(AND(DAY(T158)&gt;=8,DAY(T158)&lt;=14,T159="日",OR(T164="休",T164="雨")),1,0)</f>
        <v>0</v>
      </c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>
        <f t="shared" ref="AF173" si="234">IF(AND(DAY(AF158)&gt;=8,DAY(AF158)&lt;=14,AF159="日",OR(AF164="休",AF164="雨")),1,0)</f>
        <v>0</v>
      </c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>
        <f t="shared" ref="AQ173" si="235">IF(AND(DAY(AQ158)&gt;=8,DAY(AQ158)&lt;=14,AQ159="日",OR(AQ164="休",AQ164="雨")),1,0)</f>
        <v>0</v>
      </c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 t="e">
        <f t="shared" ref="BC173" si="236">IF(AND(DAY(BC158)&gt;=8,DAY(BC158)&lt;=14,BC159="日",OR(BC164="休",BC164="雨")),1,0)</f>
        <v>#VALUE!</v>
      </c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 t="e">
        <f t="shared" ref="BN173" si="237">IF(AND(DAY(BN158)&gt;=8,DAY(BN158)&lt;=14,BN159="日",OR(BN164="休",BN164="雨")),1,0)</f>
        <v>#VALUE!</v>
      </c>
      <c r="BU173" s="50">
        <f t="shared" si="227"/>
        <v>0</v>
      </c>
    </row>
    <row r="174" spans="1:74" ht="14.25" customHeight="1" x14ac:dyDescent="0.4">
      <c r="A174" s="48"/>
      <c r="B174" s="48"/>
      <c r="C174" s="62"/>
      <c r="D174" s="62"/>
      <c r="E174" s="62"/>
      <c r="F174" s="62"/>
      <c r="G174" s="62"/>
      <c r="H174" s="62"/>
      <c r="I174" s="62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</row>
    <row r="175" spans="1:74" ht="14.25" customHeight="1" x14ac:dyDescent="0.4">
      <c r="A175" s="48"/>
      <c r="B175" s="52"/>
      <c r="C175" s="84"/>
      <c r="D175" s="58"/>
      <c r="E175" s="58"/>
      <c r="F175" s="58"/>
      <c r="G175" s="58"/>
      <c r="H175" s="58"/>
      <c r="I175" s="58"/>
      <c r="J175" s="58"/>
      <c r="K175" s="5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</row>
    <row r="176" spans="1:74" ht="14.25" customHeight="1" x14ac:dyDescent="0.4">
      <c r="A176" s="48"/>
      <c r="B176" s="52"/>
      <c r="C176" s="85"/>
      <c r="D176" s="85"/>
      <c r="E176" s="85"/>
      <c r="F176" s="85"/>
      <c r="G176" s="85"/>
      <c r="H176" s="85"/>
      <c r="I176" s="85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</row>
    <row r="177" spans="1:22" ht="14.25" customHeight="1" x14ac:dyDescent="0.4">
      <c r="A177" s="48"/>
      <c r="B177" s="52"/>
      <c r="C177" s="52"/>
      <c r="D177" s="52"/>
      <c r="E177" s="52"/>
      <c r="F177" s="52"/>
      <c r="G177" s="52"/>
      <c r="H177" s="52"/>
      <c r="I177" s="52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</row>
    <row r="178" spans="1:22" ht="14.25" customHeight="1" x14ac:dyDescent="0.4">
      <c r="A178" s="48"/>
      <c r="B178" s="170"/>
      <c r="C178" s="181"/>
      <c r="D178" s="181"/>
      <c r="E178" s="181"/>
      <c r="F178" s="181"/>
      <c r="G178" s="181"/>
      <c r="H178" s="181"/>
      <c r="I178" s="181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</row>
    <row r="179" spans="1:22" ht="14.25" customHeight="1" x14ac:dyDescent="0.4">
      <c r="A179" s="48"/>
      <c r="B179" s="170"/>
      <c r="C179" s="181"/>
      <c r="D179" s="181"/>
      <c r="E179" s="181"/>
      <c r="F179" s="181"/>
      <c r="G179" s="181"/>
      <c r="H179" s="181"/>
      <c r="I179" s="181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</row>
    <row r="180" spans="1:22" ht="14.25" customHeight="1" x14ac:dyDescent="0.4">
      <c r="A180" s="48"/>
      <c r="B180" s="170"/>
      <c r="C180" s="170"/>
      <c r="D180" s="170"/>
      <c r="E180" s="170"/>
      <c r="F180" s="170"/>
      <c r="G180" s="170"/>
      <c r="H180" s="170"/>
      <c r="I180" s="170"/>
      <c r="J180" s="48"/>
      <c r="K180" s="86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</row>
    <row r="181" spans="1:22" ht="14.25" customHeight="1" x14ac:dyDescent="0.4">
      <c r="A181" s="48"/>
      <c r="B181" s="170"/>
      <c r="C181" s="170"/>
      <c r="D181" s="170"/>
      <c r="E181" s="170"/>
      <c r="F181" s="170"/>
      <c r="G181" s="170"/>
      <c r="H181" s="170"/>
      <c r="I181" s="170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</row>
    <row r="182" spans="1:22" ht="14.25" customHeight="1" x14ac:dyDescent="0.4">
      <c r="A182" s="48"/>
      <c r="B182" s="170"/>
      <c r="C182" s="170"/>
      <c r="D182" s="170"/>
      <c r="E182" s="170"/>
      <c r="F182" s="170"/>
      <c r="G182" s="170"/>
      <c r="H182" s="170"/>
      <c r="I182" s="170"/>
      <c r="J182" s="48"/>
      <c r="K182" s="86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</row>
    <row r="183" spans="1:22" ht="14.25" customHeight="1" x14ac:dyDescent="0.4">
      <c r="A183" s="48"/>
      <c r="B183" s="170"/>
      <c r="C183" s="170"/>
      <c r="D183" s="170"/>
      <c r="E183" s="170"/>
      <c r="F183" s="170"/>
      <c r="G183" s="170"/>
      <c r="H183" s="170"/>
      <c r="I183" s="170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</row>
    <row r="184" spans="1:22" ht="14.25" customHeight="1" x14ac:dyDescent="0.4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</row>
    <row r="185" spans="1:22" ht="14.25" customHeight="1" x14ac:dyDescent="0.4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</row>
    <row r="186" spans="1:22" ht="14.25" customHeight="1" x14ac:dyDescent="0.4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</row>
    <row r="187" spans="1:22" ht="14.25" customHeight="1" x14ac:dyDescent="0.4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</row>
    <row r="188" spans="1:22" ht="14.25" customHeight="1" x14ac:dyDescent="0.4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</row>
    <row r="189" spans="1:22" ht="14.25" customHeight="1" x14ac:dyDescent="0.4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</row>
    <row r="190" spans="1:22" ht="14.25" customHeight="1" x14ac:dyDescent="0.4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</row>
    <row r="191" spans="1:22" ht="14.25" customHeight="1" x14ac:dyDescent="0.4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</row>
    <row r="192" spans="1:22" ht="14.25" customHeight="1" x14ac:dyDescent="0.4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</row>
    <row r="193" spans="1:22" ht="14.25" customHeight="1" x14ac:dyDescent="0.4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</row>
    <row r="194" spans="1:22" ht="14.25" customHeight="1" x14ac:dyDescent="0.4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</row>
    <row r="195" spans="1:22" ht="14.25" customHeight="1" x14ac:dyDescent="0.4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</row>
    <row r="196" spans="1:22" ht="14.25" customHeight="1" x14ac:dyDescent="0.4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</row>
    <row r="197" spans="1:22" ht="14.25" customHeight="1" x14ac:dyDescent="0.4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</row>
    <row r="198" spans="1:22" ht="14.25" customHeight="1" x14ac:dyDescent="0.4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</row>
    <row r="199" spans="1:22" ht="14.25" customHeight="1" x14ac:dyDescent="0.4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</row>
    <row r="200" spans="1:22" ht="14.25" customHeight="1" x14ac:dyDescent="0.4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</row>
    <row r="201" spans="1:22" ht="14.25" customHeight="1" x14ac:dyDescent="0.4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</row>
    <row r="202" spans="1:22" ht="14.25" customHeight="1" x14ac:dyDescent="0.4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</row>
    <row r="203" spans="1:22" ht="14.25" customHeight="1" x14ac:dyDescent="0.4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</row>
    <row r="204" spans="1:22" ht="14.25" customHeight="1" x14ac:dyDescent="0.4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</row>
    <row r="205" spans="1:22" ht="14.25" customHeight="1" x14ac:dyDescent="0.4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</row>
    <row r="206" spans="1:22" ht="14.25" customHeight="1" x14ac:dyDescent="0.4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</row>
    <row r="207" spans="1:22" ht="14.25" customHeight="1" x14ac:dyDescent="0.4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</row>
    <row r="208" spans="1:22" ht="14.25" customHeight="1" x14ac:dyDescent="0.4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</row>
    <row r="209" spans="1:22" ht="14.25" customHeight="1" x14ac:dyDescent="0.4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</row>
    <row r="210" spans="1:22" ht="14.25" customHeight="1" x14ac:dyDescent="0.4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</row>
    <row r="211" spans="1:22" ht="14.25" customHeight="1" x14ac:dyDescent="0.4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</row>
    <row r="212" spans="1:22" ht="14.25" customHeight="1" x14ac:dyDescent="0.4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</row>
    <row r="213" spans="1:22" ht="14.25" customHeight="1" x14ac:dyDescent="0.4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</row>
    <row r="214" spans="1:22" ht="14.25" customHeight="1" x14ac:dyDescent="0.4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</row>
    <row r="215" spans="1:22" ht="14.25" customHeight="1" x14ac:dyDescent="0.4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</row>
    <row r="216" spans="1:22" ht="14.25" customHeight="1" x14ac:dyDescent="0.4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</row>
    <row r="217" spans="1:22" ht="14.25" customHeight="1" x14ac:dyDescent="0.4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</row>
    <row r="218" spans="1:22" ht="14.25" customHeight="1" x14ac:dyDescent="0.4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</row>
    <row r="219" spans="1:22" ht="14.25" customHeight="1" x14ac:dyDescent="0.4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</row>
    <row r="220" spans="1:22" ht="14.25" customHeight="1" x14ac:dyDescent="0.4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</row>
    <row r="221" spans="1:22" ht="14.25" customHeight="1" x14ac:dyDescent="0.4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</row>
    <row r="222" spans="1:22" ht="14.25" customHeight="1" x14ac:dyDescent="0.4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</row>
    <row r="223" spans="1:22" ht="14.25" customHeight="1" x14ac:dyDescent="0.4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</row>
    <row r="224" spans="1:22" ht="14.25" customHeight="1" x14ac:dyDescent="0.4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</row>
    <row r="225" spans="1:22" ht="14.25" customHeight="1" x14ac:dyDescent="0.4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</row>
    <row r="226" spans="1:22" ht="14.25" customHeight="1" x14ac:dyDescent="0.4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</row>
    <row r="227" spans="1:22" ht="14.25" customHeight="1" x14ac:dyDescent="0.4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</row>
    <row r="228" spans="1:22" ht="14.25" customHeight="1" x14ac:dyDescent="0.4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</row>
    <row r="229" spans="1:22" ht="14.25" customHeight="1" x14ac:dyDescent="0.4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</row>
    <row r="230" spans="1:22" ht="14.25" customHeight="1" x14ac:dyDescent="0.4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</row>
    <row r="231" spans="1:22" ht="14.25" customHeight="1" x14ac:dyDescent="0.4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</row>
    <row r="232" spans="1:22" ht="14.25" customHeight="1" x14ac:dyDescent="0.4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</row>
    <row r="233" spans="1:22" ht="14.25" customHeight="1" x14ac:dyDescent="0.4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</row>
    <row r="234" spans="1:22" ht="14.25" customHeight="1" x14ac:dyDescent="0.4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</row>
    <row r="235" spans="1:22" ht="14.25" customHeight="1" x14ac:dyDescent="0.4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</row>
    <row r="236" spans="1:22" ht="14.25" customHeight="1" x14ac:dyDescent="0.4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</row>
    <row r="237" spans="1:22" ht="14.25" customHeight="1" x14ac:dyDescent="0.4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</row>
    <row r="238" spans="1:22" ht="14.25" customHeight="1" x14ac:dyDescent="0.4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</row>
    <row r="239" spans="1:22" ht="14.25" customHeight="1" x14ac:dyDescent="0.4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</row>
    <row r="240" spans="1:22" ht="14.25" customHeight="1" x14ac:dyDescent="0.4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</row>
    <row r="241" spans="1:22" ht="14.25" customHeight="1" x14ac:dyDescent="0.4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</row>
    <row r="242" spans="1:22" ht="14.25" customHeight="1" x14ac:dyDescent="0.4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</row>
    <row r="243" spans="1:22" ht="14.25" customHeight="1" x14ac:dyDescent="0.4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</row>
    <row r="244" spans="1:22" ht="14.25" customHeight="1" x14ac:dyDescent="0.4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</row>
    <row r="245" spans="1:22" ht="14.25" customHeight="1" x14ac:dyDescent="0.4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</row>
    <row r="246" spans="1:22" ht="14.25" customHeight="1" x14ac:dyDescent="0.4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</row>
    <row r="247" spans="1:22" ht="14.25" customHeight="1" x14ac:dyDescent="0.4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</row>
    <row r="248" spans="1:22" ht="14.25" customHeight="1" x14ac:dyDescent="0.4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</row>
    <row r="249" spans="1:22" ht="14.25" customHeight="1" x14ac:dyDescent="0.4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</row>
    <row r="250" spans="1:22" ht="14.25" customHeight="1" x14ac:dyDescent="0.4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</row>
    <row r="251" spans="1:22" ht="14.25" customHeight="1" x14ac:dyDescent="0.4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</row>
    <row r="252" spans="1:22" ht="14.25" customHeight="1" x14ac:dyDescent="0.4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</row>
    <row r="253" spans="1:22" ht="14.25" customHeight="1" x14ac:dyDescent="0.4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</row>
    <row r="254" spans="1:22" ht="14.25" customHeight="1" x14ac:dyDescent="0.4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</row>
    <row r="255" spans="1:22" ht="14.25" customHeight="1" x14ac:dyDescent="0.4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</row>
    <row r="256" spans="1:22" ht="14.25" customHeight="1" x14ac:dyDescent="0.4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</row>
    <row r="257" spans="1:22" ht="14.25" customHeight="1" x14ac:dyDescent="0.4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</row>
    <row r="258" spans="1:22" ht="14.25" customHeight="1" x14ac:dyDescent="0.4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</row>
    <row r="259" spans="1:22" ht="14.25" customHeight="1" x14ac:dyDescent="0.4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</row>
    <row r="260" spans="1:22" ht="14.25" customHeight="1" x14ac:dyDescent="0.4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</row>
    <row r="261" spans="1:22" ht="14.25" customHeight="1" x14ac:dyDescent="0.4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</row>
    <row r="262" spans="1:22" ht="14.25" customHeight="1" x14ac:dyDescent="0.4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</row>
    <row r="263" spans="1:22" ht="14.25" customHeight="1" x14ac:dyDescent="0.4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</row>
    <row r="264" spans="1:22" ht="14.25" customHeight="1" x14ac:dyDescent="0.4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</row>
    <row r="265" spans="1:22" ht="14.25" customHeight="1" x14ac:dyDescent="0.4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</row>
    <row r="266" spans="1:22" ht="14.25" customHeight="1" x14ac:dyDescent="0.4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</row>
    <row r="267" spans="1:22" ht="14.25" customHeight="1" x14ac:dyDescent="0.4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</row>
    <row r="268" spans="1:22" ht="14.25" customHeight="1" x14ac:dyDescent="0.4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</row>
    <row r="269" spans="1:22" ht="14.25" customHeight="1" x14ac:dyDescent="0.4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</row>
    <row r="270" spans="1:22" ht="14.25" customHeight="1" x14ac:dyDescent="0.4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</row>
    <row r="271" spans="1:22" ht="14.25" customHeight="1" x14ac:dyDescent="0.4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</row>
    <row r="272" spans="1:22" ht="14.25" customHeight="1" x14ac:dyDescent="0.4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</row>
    <row r="273" spans="1:22" ht="14.25" customHeight="1" x14ac:dyDescent="0.4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</row>
    <row r="274" spans="1:22" ht="14.25" customHeight="1" x14ac:dyDescent="0.4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</row>
    <row r="275" spans="1:22" ht="14.25" customHeight="1" x14ac:dyDescent="0.4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</row>
    <row r="276" spans="1:22" ht="14.25" customHeight="1" x14ac:dyDescent="0.4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</row>
    <row r="277" spans="1:22" ht="14.25" customHeight="1" x14ac:dyDescent="0.4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</row>
    <row r="278" spans="1:22" ht="14.25" customHeight="1" x14ac:dyDescent="0.4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</row>
    <row r="279" spans="1:22" ht="14.25" customHeight="1" x14ac:dyDescent="0.4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</row>
    <row r="280" spans="1:22" ht="14.25" customHeight="1" x14ac:dyDescent="0.4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</row>
    <row r="281" spans="1:22" ht="14.25" customHeight="1" x14ac:dyDescent="0.4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</row>
    <row r="282" spans="1:22" ht="14.25" customHeight="1" x14ac:dyDescent="0.4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</row>
    <row r="283" spans="1:22" ht="14.25" customHeight="1" x14ac:dyDescent="0.4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</row>
    <row r="284" spans="1:22" ht="14.25" customHeight="1" x14ac:dyDescent="0.4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</row>
    <row r="285" spans="1:22" ht="14.25" customHeight="1" x14ac:dyDescent="0.4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</row>
    <row r="286" spans="1:22" ht="14.25" customHeight="1" x14ac:dyDescent="0.4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</row>
    <row r="287" spans="1:22" ht="14.25" customHeight="1" x14ac:dyDescent="0.4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</row>
    <row r="288" spans="1:22" ht="14.25" customHeight="1" x14ac:dyDescent="0.4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</row>
    <row r="289" spans="1:22" ht="14.25" customHeight="1" x14ac:dyDescent="0.4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</row>
    <row r="290" spans="1:22" ht="14.25" customHeight="1" x14ac:dyDescent="0.4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</row>
    <row r="291" spans="1:22" ht="14.25" customHeight="1" x14ac:dyDescent="0.4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</row>
    <row r="292" spans="1:22" ht="14.25" customHeight="1" x14ac:dyDescent="0.4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</row>
    <row r="293" spans="1:22" ht="14.25" customHeight="1" x14ac:dyDescent="0.4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</row>
    <row r="294" spans="1:22" ht="14.25" customHeight="1" x14ac:dyDescent="0.4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</row>
    <row r="295" spans="1:22" ht="14.25" customHeight="1" x14ac:dyDescent="0.4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</row>
    <row r="296" spans="1:22" ht="14.25" customHeight="1" x14ac:dyDescent="0.4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</row>
    <row r="297" spans="1:22" ht="14.25" customHeight="1" x14ac:dyDescent="0.4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</row>
    <row r="298" spans="1:22" ht="14.25" customHeight="1" x14ac:dyDescent="0.4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</row>
    <row r="299" spans="1:22" ht="14.25" customHeight="1" x14ac:dyDescent="0.4">
      <c r="A299" s="48"/>
      <c r="B299" s="48"/>
      <c r="C299" s="48"/>
      <c r="D299" s="48"/>
      <c r="E299" s="48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</row>
    <row r="300" spans="1:22" ht="14.25" customHeight="1" x14ac:dyDescent="0.4">
      <c r="A300" s="48"/>
      <c r="B300" s="48"/>
      <c r="C300" s="48"/>
      <c r="D300" s="48"/>
      <c r="E300" s="48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</row>
    <row r="301" spans="1:22" ht="14.25" customHeight="1" x14ac:dyDescent="0.4">
      <c r="A301" s="48"/>
      <c r="B301" s="48"/>
      <c r="C301" s="48"/>
      <c r="D301" s="48"/>
      <c r="E301" s="48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</row>
    <row r="302" spans="1:22" ht="14.25" customHeight="1" x14ac:dyDescent="0.4">
      <c r="A302" s="48"/>
      <c r="B302" s="48"/>
      <c r="C302" s="48"/>
      <c r="D302" s="48"/>
      <c r="E302" s="48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</row>
    <row r="303" spans="1:22" ht="14.25" customHeight="1" x14ac:dyDescent="0.4">
      <c r="A303" s="48"/>
      <c r="B303" s="48"/>
      <c r="C303" s="48"/>
      <c r="D303" s="48"/>
      <c r="E303" s="48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</row>
    <row r="304" spans="1:22" ht="14.25" customHeight="1" x14ac:dyDescent="0.4">
      <c r="A304" s="48"/>
      <c r="B304" s="48"/>
      <c r="C304" s="48"/>
      <c r="D304" s="48"/>
      <c r="E304" s="48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</row>
    <row r="305" spans="1:22" ht="14.25" customHeight="1" x14ac:dyDescent="0.4">
      <c r="A305" s="48"/>
      <c r="B305" s="48"/>
      <c r="C305" s="48"/>
      <c r="D305" s="48"/>
      <c r="E305" s="48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</row>
    <row r="306" spans="1:22" ht="14.25" customHeight="1" x14ac:dyDescent="0.4">
      <c r="A306" s="48"/>
      <c r="B306" s="48"/>
      <c r="C306" s="48"/>
      <c r="D306" s="48"/>
      <c r="E306" s="48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</row>
    <row r="307" spans="1:22" ht="14.25" customHeight="1" x14ac:dyDescent="0.4">
      <c r="A307" s="48"/>
      <c r="B307" s="48"/>
      <c r="C307" s="48"/>
      <c r="D307" s="48"/>
      <c r="E307" s="48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</row>
    <row r="308" spans="1:22" ht="14.25" customHeight="1" x14ac:dyDescent="0.4">
      <c r="A308" s="48"/>
      <c r="B308" s="48"/>
      <c r="C308" s="48"/>
      <c r="D308" s="48"/>
      <c r="E308" s="48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</row>
    <row r="309" spans="1:22" ht="14.25" customHeight="1" x14ac:dyDescent="0.4">
      <c r="A309" s="48"/>
      <c r="B309" s="48"/>
      <c r="C309" s="48"/>
      <c r="D309" s="48"/>
      <c r="E309" s="48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</row>
    <row r="310" spans="1:22" ht="14.25" customHeight="1" x14ac:dyDescent="0.4">
      <c r="A310" s="48"/>
      <c r="B310" s="48"/>
      <c r="C310" s="48"/>
      <c r="D310" s="48"/>
      <c r="E310" s="48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</row>
    <row r="311" spans="1:22" ht="14.25" customHeight="1" x14ac:dyDescent="0.4">
      <c r="A311" s="48"/>
      <c r="B311" s="48"/>
      <c r="C311" s="48"/>
      <c r="D311" s="48"/>
      <c r="E311" s="48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</row>
    <row r="312" spans="1:22" ht="14.25" customHeight="1" x14ac:dyDescent="0.4">
      <c r="A312" s="48"/>
      <c r="B312" s="48"/>
      <c r="C312" s="48"/>
      <c r="D312" s="48"/>
      <c r="E312" s="48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</row>
    <row r="313" spans="1:22" ht="14.25" customHeight="1" x14ac:dyDescent="0.4">
      <c r="A313" s="48"/>
      <c r="B313" s="48"/>
      <c r="C313" s="48"/>
      <c r="D313" s="48"/>
      <c r="E313" s="48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</row>
    <row r="314" spans="1:22" ht="14.25" customHeight="1" x14ac:dyDescent="0.4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</row>
    <row r="315" spans="1:22" ht="14.25" customHeight="1" x14ac:dyDescent="0.4">
      <c r="A315" s="48"/>
      <c r="B315" s="48"/>
      <c r="C315" s="48"/>
      <c r="D315" s="48"/>
      <c r="E315" s="48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</row>
    <row r="316" spans="1:22" ht="14.25" customHeight="1" x14ac:dyDescent="0.4">
      <c r="A316" s="48"/>
      <c r="B316" s="48"/>
      <c r="C316" s="48"/>
      <c r="D316" s="48"/>
      <c r="E316" s="48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</row>
    <row r="317" spans="1:22" ht="14.25" customHeight="1" x14ac:dyDescent="0.4">
      <c r="A317" s="48"/>
      <c r="B317" s="48"/>
      <c r="C317" s="48"/>
      <c r="D317" s="48"/>
      <c r="E317" s="48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</row>
    <row r="318" spans="1:22" ht="14.25" customHeight="1" x14ac:dyDescent="0.4">
      <c r="A318" s="48"/>
      <c r="B318" s="48"/>
      <c r="C318" s="48"/>
      <c r="D318" s="48"/>
      <c r="E318" s="48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</row>
    <row r="319" spans="1:22" ht="14.25" customHeight="1" x14ac:dyDescent="0.4">
      <c r="A319" s="48"/>
      <c r="B319" s="48"/>
      <c r="C319" s="48"/>
      <c r="D319" s="48"/>
      <c r="E319" s="48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</row>
    <row r="320" spans="1:22" ht="14.25" customHeight="1" x14ac:dyDescent="0.4">
      <c r="A320" s="48"/>
      <c r="B320" s="48"/>
      <c r="C320" s="48"/>
      <c r="D320" s="48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</row>
    <row r="321" spans="1:22" ht="14.25" customHeight="1" x14ac:dyDescent="0.4">
      <c r="A321" s="48"/>
      <c r="B321" s="48"/>
      <c r="C321" s="48"/>
      <c r="D321" s="48"/>
      <c r="E321" s="48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</row>
    <row r="322" spans="1:22" ht="14.25" customHeight="1" x14ac:dyDescent="0.4">
      <c r="A322" s="48"/>
      <c r="B322" s="48"/>
      <c r="C322" s="48"/>
      <c r="D322" s="48"/>
      <c r="E322" s="48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</row>
    <row r="323" spans="1:22" ht="14.25" customHeight="1" x14ac:dyDescent="0.4">
      <c r="A323" s="48"/>
      <c r="B323" s="48"/>
      <c r="C323" s="48"/>
      <c r="D323" s="48"/>
      <c r="E323" s="48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</row>
    <row r="324" spans="1:22" ht="14.25" customHeight="1" x14ac:dyDescent="0.4">
      <c r="A324" s="48"/>
      <c r="B324" s="48"/>
      <c r="C324" s="48"/>
      <c r="D324" s="48"/>
      <c r="E324" s="48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</row>
    <row r="325" spans="1:22" ht="14.25" customHeight="1" x14ac:dyDescent="0.4">
      <c r="A325" s="48"/>
      <c r="B325" s="48"/>
      <c r="C325" s="48"/>
      <c r="D325" s="48"/>
      <c r="E325" s="48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</row>
    <row r="326" spans="1:22" ht="14.25" customHeight="1" x14ac:dyDescent="0.4">
      <c r="A326" s="48"/>
      <c r="B326" s="48"/>
      <c r="C326" s="48"/>
      <c r="D326" s="48"/>
      <c r="E326" s="48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</row>
    <row r="327" spans="1:22" ht="14.25" customHeight="1" x14ac:dyDescent="0.4">
      <c r="A327" s="48"/>
      <c r="B327" s="48"/>
      <c r="C327" s="48"/>
      <c r="D327" s="48"/>
      <c r="E327" s="48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</row>
    <row r="328" spans="1:22" ht="14.25" customHeight="1" x14ac:dyDescent="0.4">
      <c r="A328" s="48"/>
      <c r="B328" s="48"/>
      <c r="C328" s="48"/>
      <c r="D328" s="48"/>
      <c r="E328" s="48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</row>
    <row r="329" spans="1:22" ht="14.25" customHeight="1" x14ac:dyDescent="0.4">
      <c r="A329" s="48"/>
      <c r="B329" s="48"/>
      <c r="C329" s="48"/>
      <c r="D329" s="48"/>
      <c r="E329" s="48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</row>
    <row r="330" spans="1:22" ht="14.25" customHeight="1" x14ac:dyDescent="0.4">
      <c r="A330" s="48"/>
      <c r="B330" s="48"/>
      <c r="C330" s="48"/>
      <c r="D330" s="48"/>
      <c r="E330" s="48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</row>
    <row r="331" spans="1:22" ht="14.25" customHeight="1" x14ac:dyDescent="0.4">
      <c r="A331" s="48"/>
      <c r="B331" s="48"/>
      <c r="C331" s="48"/>
      <c r="D331" s="48"/>
      <c r="E331" s="48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</row>
    <row r="332" spans="1:22" ht="14.25" customHeight="1" x14ac:dyDescent="0.4">
      <c r="A332" s="48"/>
      <c r="B332" s="48"/>
      <c r="C332" s="48"/>
      <c r="D332" s="48"/>
      <c r="E332" s="48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</row>
    <row r="333" spans="1:22" ht="14.25" customHeight="1" x14ac:dyDescent="0.4">
      <c r="A333" s="48"/>
      <c r="B333" s="48"/>
      <c r="C333" s="48"/>
      <c r="D333" s="48"/>
      <c r="E333" s="48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</row>
    <row r="334" spans="1:22" ht="14.25" customHeight="1" x14ac:dyDescent="0.4">
      <c r="A334" s="48"/>
      <c r="B334" s="48"/>
      <c r="C334" s="48"/>
      <c r="D334" s="48"/>
      <c r="E334" s="48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</row>
    <row r="335" spans="1:22" ht="14.25" customHeight="1" x14ac:dyDescent="0.4">
      <c r="A335" s="48"/>
      <c r="B335" s="48"/>
      <c r="C335" s="48"/>
      <c r="D335" s="48"/>
      <c r="E335" s="48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</row>
    <row r="336" spans="1:22" ht="14.25" customHeight="1" x14ac:dyDescent="0.4">
      <c r="A336" s="48"/>
      <c r="B336" s="48"/>
      <c r="C336" s="48"/>
      <c r="D336" s="48"/>
      <c r="E336" s="48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</row>
    <row r="337" spans="1:22" ht="14.25" customHeight="1" x14ac:dyDescent="0.4">
      <c r="A337" s="48"/>
      <c r="B337" s="48"/>
      <c r="C337" s="48"/>
      <c r="D337" s="48"/>
      <c r="E337" s="48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</row>
    <row r="338" spans="1:22" ht="14.25" customHeight="1" x14ac:dyDescent="0.4">
      <c r="A338" s="48"/>
      <c r="B338" s="48"/>
      <c r="C338" s="48"/>
      <c r="D338" s="48"/>
      <c r="E338" s="48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</row>
    <row r="339" spans="1:22" ht="14.25" customHeight="1" x14ac:dyDescent="0.4">
      <c r="A339" s="48"/>
      <c r="B339" s="48"/>
      <c r="C339" s="48"/>
      <c r="D339" s="48"/>
      <c r="E339" s="48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</row>
    <row r="340" spans="1:22" ht="14.25" customHeight="1" x14ac:dyDescent="0.4">
      <c r="A340" s="48"/>
      <c r="B340" s="48"/>
      <c r="C340" s="48"/>
      <c r="D340" s="48"/>
      <c r="E340" s="48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</row>
    <row r="341" spans="1:22" ht="14.25" customHeight="1" x14ac:dyDescent="0.4">
      <c r="A341" s="48"/>
      <c r="B341" s="48"/>
      <c r="C341" s="48"/>
      <c r="D341" s="48"/>
      <c r="E341" s="48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</row>
    <row r="342" spans="1:22" ht="14.25" customHeight="1" x14ac:dyDescent="0.4">
      <c r="A342" s="48"/>
      <c r="B342" s="48"/>
      <c r="C342" s="48"/>
      <c r="D342" s="48"/>
      <c r="E342" s="48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</row>
    <row r="343" spans="1:22" ht="14.25" customHeight="1" x14ac:dyDescent="0.4">
      <c r="A343" s="48"/>
      <c r="B343" s="48"/>
      <c r="C343" s="48"/>
      <c r="D343" s="48"/>
      <c r="E343" s="48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</row>
    <row r="344" spans="1:22" ht="14.25" customHeight="1" x14ac:dyDescent="0.4">
      <c r="A344" s="48"/>
      <c r="B344" s="48"/>
      <c r="C344" s="48"/>
      <c r="D344" s="48"/>
      <c r="E344" s="48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</row>
    <row r="345" spans="1:22" ht="14.25" customHeight="1" x14ac:dyDescent="0.4">
      <c r="A345" s="48"/>
      <c r="B345" s="48"/>
      <c r="C345" s="48"/>
      <c r="D345" s="48"/>
      <c r="E345" s="48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</row>
    <row r="346" spans="1:22" ht="14.25" customHeight="1" x14ac:dyDescent="0.4">
      <c r="A346" s="48"/>
      <c r="B346" s="48"/>
      <c r="C346" s="48"/>
      <c r="D346" s="48"/>
      <c r="E346" s="48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</row>
    <row r="347" spans="1:22" ht="14.25" customHeight="1" x14ac:dyDescent="0.4">
      <c r="A347" s="48"/>
      <c r="B347" s="48"/>
      <c r="C347" s="48"/>
      <c r="D347" s="48"/>
      <c r="E347" s="48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</row>
    <row r="348" spans="1:22" ht="14.25" customHeight="1" x14ac:dyDescent="0.4">
      <c r="A348" s="48"/>
      <c r="B348" s="48"/>
      <c r="C348" s="48"/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</row>
    <row r="349" spans="1:22" ht="14.25" customHeight="1" x14ac:dyDescent="0.4">
      <c r="A349" s="48"/>
      <c r="B349" s="48"/>
      <c r="C349" s="48"/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</row>
    <row r="350" spans="1:22" ht="14.25" customHeight="1" x14ac:dyDescent="0.4">
      <c r="A350" s="48"/>
      <c r="B350" s="48"/>
      <c r="C350" s="48"/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</row>
    <row r="351" spans="1:22" ht="14.25" customHeight="1" x14ac:dyDescent="0.4">
      <c r="A351" s="48"/>
      <c r="B351" s="48"/>
      <c r="C351" s="48"/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</row>
    <row r="352" spans="1:22" ht="14.25" customHeight="1" x14ac:dyDescent="0.4">
      <c r="A352" s="48"/>
      <c r="B352" s="48"/>
      <c r="C352" s="48"/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</row>
    <row r="353" spans="1:22" ht="14.25" customHeight="1" x14ac:dyDescent="0.4">
      <c r="A353" s="48"/>
      <c r="B353" s="48"/>
      <c r="C353" s="48"/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</row>
    <row r="354" spans="1:22" ht="14.25" customHeight="1" x14ac:dyDescent="0.4">
      <c r="A354" s="48"/>
      <c r="B354" s="48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</row>
    <row r="355" spans="1:22" ht="14.25" customHeight="1" x14ac:dyDescent="0.4">
      <c r="A355" s="48"/>
      <c r="B355" s="48"/>
      <c r="C355" s="48"/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</row>
    <row r="356" spans="1:22" ht="14.25" customHeight="1" x14ac:dyDescent="0.4">
      <c r="A356" s="48"/>
      <c r="B356" s="48"/>
      <c r="C356" s="48"/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</row>
    <row r="357" spans="1:22" ht="14.25" customHeight="1" x14ac:dyDescent="0.4">
      <c r="A357" s="48"/>
      <c r="B357" s="48"/>
      <c r="C357" s="48"/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</row>
    <row r="358" spans="1:22" ht="14.25" customHeight="1" x14ac:dyDescent="0.4">
      <c r="A358" s="48"/>
      <c r="B358" s="48"/>
      <c r="C358" s="48"/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</row>
    <row r="359" spans="1:22" ht="14.25" customHeight="1" x14ac:dyDescent="0.4">
      <c r="A359" s="48"/>
      <c r="B359" s="48"/>
      <c r="C359" s="48"/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</row>
    <row r="360" spans="1:22" ht="14.25" customHeight="1" x14ac:dyDescent="0.4">
      <c r="A360" s="48"/>
      <c r="B360" s="48"/>
      <c r="C360" s="48"/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</row>
    <row r="361" spans="1:22" ht="14.25" customHeight="1" x14ac:dyDescent="0.4">
      <c r="A361" s="48"/>
      <c r="B361" s="48"/>
      <c r="C361" s="48"/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</row>
    <row r="362" spans="1:22" ht="14.25" customHeight="1" x14ac:dyDescent="0.4">
      <c r="A362" s="48"/>
      <c r="B362" s="48"/>
      <c r="C362" s="48"/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</row>
    <row r="363" spans="1:22" ht="14.25" customHeight="1" x14ac:dyDescent="0.4">
      <c r="A363" s="48"/>
      <c r="B363" s="48"/>
      <c r="C363" s="48"/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</row>
    <row r="364" spans="1:22" ht="14.25" customHeight="1" x14ac:dyDescent="0.4">
      <c r="A364" s="48"/>
      <c r="B364" s="48"/>
      <c r="C364" s="48"/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</row>
    <row r="365" spans="1:22" ht="14.25" customHeight="1" x14ac:dyDescent="0.4">
      <c r="A365" s="48"/>
      <c r="B365" s="48"/>
      <c r="C365" s="48"/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</row>
    <row r="366" spans="1:22" ht="14.25" customHeight="1" x14ac:dyDescent="0.4">
      <c r="A366" s="48"/>
      <c r="B366" s="48"/>
      <c r="C366" s="48"/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</row>
    <row r="367" spans="1:22" ht="14.25" customHeight="1" x14ac:dyDescent="0.4">
      <c r="A367" s="48"/>
      <c r="B367" s="48"/>
      <c r="C367" s="48"/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</row>
    <row r="368" spans="1:22" ht="14.25" customHeight="1" x14ac:dyDescent="0.4">
      <c r="A368" s="48"/>
      <c r="B368" s="48"/>
      <c r="C368" s="48"/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</row>
    <row r="369" spans="1:22" ht="14.25" customHeight="1" x14ac:dyDescent="0.4">
      <c r="A369" s="48"/>
      <c r="B369" s="48"/>
      <c r="C369" s="48"/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</row>
    <row r="370" spans="1:22" ht="14.25" customHeight="1" x14ac:dyDescent="0.4">
      <c r="A370" s="48"/>
      <c r="B370" s="48"/>
      <c r="C370" s="48"/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</row>
    <row r="371" spans="1:22" ht="14.25" customHeight="1" x14ac:dyDescent="0.4">
      <c r="A371" s="48"/>
      <c r="B371" s="48"/>
      <c r="C371" s="48"/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</row>
    <row r="372" spans="1:22" ht="14.25" customHeight="1" x14ac:dyDescent="0.4">
      <c r="A372" s="48"/>
      <c r="B372" s="48"/>
      <c r="C372" s="48"/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</row>
    <row r="373" spans="1:22" ht="14.25" customHeight="1" x14ac:dyDescent="0.4">
      <c r="A373" s="48"/>
      <c r="B373" s="48"/>
      <c r="C373" s="48"/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</row>
    <row r="374" spans="1:22" ht="14.25" customHeight="1" x14ac:dyDescent="0.4">
      <c r="A374" s="48"/>
      <c r="B374" s="48"/>
      <c r="C374" s="48"/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</row>
    <row r="375" spans="1:22" ht="14.25" customHeight="1" x14ac:dyDescent="0.4">
      <c r="A375" s="48"/>
      <c r="B375" s="48"/>
      <c r="C375" s="48"/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</row>
    <row r="376" spans="1:22" ht="14.25" customHeight="1" x14ac:dyDescent="0.4">
      <c r="A376" s="48"/>
      <c r="B376" s="48"/>
      <c r="C376" s="48"/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</row>
    <row r="377" spans="1:22" ht="14.25" customHeight="1" x14ac:dyDescent="0.4">
      <c r="A377" s="48"/>
      <c r="B377" s="48"/>
      <c r="C377" s="48"/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</row>
    <row r="378" spans="1:22" ht="14.25" customHeight="1" x14ac:dyDescent="0.4">
      <c r="A378" s="48"/>
      <c r="B378" s="48"/>
      <c r="C378" s="48"/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</row>
    <row r="379" spans="1:22" ht="14.25" customHeight="1" x14ac:dyDescent="0.4">
      <c r="A379" s="48"/>
      <c r="B379" s="48"/>
      <c r="C379" s="48"/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</row>
    <row r="380" spans="1:22" ht="14.25" customHeight="1" x14ac:dyDescent="0.4">
      <c r="A380" s="48"/>
      <c r="B380" s="48"/>
      <c r="C380" s="48"/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</row>
    <row r="381" spans="1:22" ht="14.25" customHeight="1" x14ac:dyDescent="0.4">
      <c r="A381" s="48"/>
      <c r="B381" s="48"/>
      <c r="C381" s="48"/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</row>
    <row r="382" spans="1:22" ht="14.25" customHeight="1" x14ac:dyDescent="0.4">
      <c r="A382" s="48"/>
      <c r="B382" s="48"/>
      <c r="C382" s="48"/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</row>
    <row r="383" spans="1:22" ht="14.25" customHeight="1" x14ac:dyDescent="0.4">
      <c r="A383" s="48"/>
      <c r="B383" s="48"/>
      <c r="C383" s="48"/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</row>
    <row r="384" spans="1:22" ht="14.25" customHeight="1" x14ac:dyDescent="0.4">
      <c r="A384" s="48"/>
      <c r="B384" s="48"/>
      <c r="C384" s="48"/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</row>
    <row r="385" spans="1:22" ht="14.25" customHeight="1" x14ac:dyDescent="0.4">
      <c r="A385" s="48"/>
      <c r="B385" s="48"/>
      <c r="C385" s="48"/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</row>
    <row r="386" spans="1:22" ht="14.25" customHeight="1" x14ac:dyDescent="0.4">
      <c r="A386" s="48"/>
      <c r="B386" s="48"/>
      <c r="C386" s="48"/>
      <c r="D386" s="48"/>
      <c r="E386" s="48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</row>
    <row r="387" spans="1:22" ht="14.25" customHeight="1" x14ac:dyDescent="0.4">
      <c r="A387" s="48"/>
      <c r="B387" s="48"/>
      <c r="C387" s="48"/>
      <c r="D387" s="48"/>
      <c r="E387" s="48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</row>
    <row r="388" spans="1:22" ht="14.25" customHeight="1" x14ac:dyDescent="0.4">
      <c r="A388" s="48"/>
      <c r="B388" s="48"/>
      <c r="C388" s="48"/>
      <c r="D388" s="48"/>
      <c r="E388" s="48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</row>
    <row r="389" spans="1:22" ht="14.25" customHeight="1" x14ac:dyDescent="0.4">
      <c r="A389" s="48"/>
      <c r="B389" s="48"/>
      <c r="C389" s="48"/>
      <c r="D389" s="48"/>
      <c r="E389" s="48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</row>
    <row r="390" spans="1:22" ht="14.25" customHeight="1" x14ac:dyDescent="0.4">
      <c r="A390" s="48"/>
      <c r="B390" s="48"/>
      <c r="C390" s="48"/>
      <c r="D390" s="48"/>
      <c r="E390" s="48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</row>
    <row r="391" spans="1:22" ht="14.25" customHeight="1" x14ac:dyDescent="0.4">
      <c r="A391" s="48"/>
      <c r="B391" s="48"/>
      <c r="C391" s="48"/>
      <c r="D391" s="48"/>
      <c r="E391" s="48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</row>
    <row r="392" spans="1:22" ht="14.25" customHeight="1" x14ac:dyDescent="0.4">
      <c r="A392" s="48"/>
      <c r="B392" s="48"/>
      <c r="C392" s="48"/>
      <c r="D392" s="48"/>
      <c r="E392" s="48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</row>
    <row r="393" spans="1:22" ht="14.25" customHeight="1" x14ac:dyDescent="0.4">
      <c r="A393" s="48"/>
      <c r="B393" s="48"/>
      <c r="C393" s="48"/>
      <c r="D393" s="48"/>
      <c r="E393" s="48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</row>
    <row r="394" spans="1:22" ht="14.25" customHeight="1" x14ac:dyDescent="0.4">
      <c r="A394" s="48"/>
      <c r="B394" s="48"/>
      <c r="C394" s="48"/>
      <c r="D394" s="48"/>
      <c r="E394" s="48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</row>
    <row r="395" spans="1:22" ht="14.25" customHeight="1" x14ac:dyDescent="0.4">
      <c r="A395" s="48"/>
      <c r="B395" s="48"/>
      <c r="C395" s="48"/>
      <c r="D395" s="48"/>
      <c r="E395" s="48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</row>
    <row r="396" spans="1:22" ht="14.25" customHeight="1" x14ac:dyDescent="0.4">
      <c r="A396" s="48"/>
      <c r="B396" s="48"/>
      <c r="C396" s="48"/>
      <c r="D396" s="48"/>
      <c r="E396" s="48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</row>
    <row r="397" spans="1:22" ht="14.25" customHeight="1" x14ac:dyDescent="0.4">
      <c r="A397" s="48"/>
      <c r="B397" s="48"/>
      <c r="C397" s="48"/>
      <c r="D397" s="48"/>
      <c r="E397" s="48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</row>
    <row r="398" spans="1:22" ht="14.25" customHeight="1" x14ac:dyDescent="0.4">
      <c r="A398" s="48"/>
      <c r="B398" s="48"/>
      <c r="C398" s="48"/>
      <c r="D398" s="48"/>
      <c r="E398" s="48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</row>
    <row r="399" spans="1:22" ht="14.25" customHeight="1" x14ac:dyDescent="0.4">
      <c r="A399" s="48"/>
      <c r="B399" s="48"/>
      <c r="C399" s="48"/>
      <c r="D399" s="48"/>
      <c r="E399" s="48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</row>
    <row r="400" spans="1:22" ht="14.25" customHeight="1" x14ac:dyDescent="0.4">
      <c r="A400" s="48"/>
      <c r="B400" s="48"/>
      <c r="C400" s="48"/>
      <c r="D400" s="48"/>
      <c r="E400" s="48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</row>
    <row r="401" spans="1:22" ht="14.25" customHeight="1" x14ac:dyDescent="0.4">
      <c r="A401" s="48"/>
      <c r="B401" s="48"/>
      <c r="C401" s="48"/>
      <c r="D401" s="48"/>
      <c r="E401" s="48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</row>
    <row r="402" spans="1:22" ht="14.25" customHeight="1" x14ac:dyDescent="0.4">
      <c r="A402" s="48"/>
      <c r="B402" s="48"/>
      <c r="C402" s="48"/>
      <c r="D402" s="48"/>
      <c r="E402" s="48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</row>
    <row r="403" spans="1:22" ht="14.25" customHeight="1" x14ac:dyDescent="0.4">
      <c r="A403" s="48"/>
      <c r="B403" s="48"/>
      <c r="C403" s="48"/>
      <c r="D403" s="48"/>
      <c r="E403" s="48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</row>
    <row r="404" spans="1:22" ht="14.25" customHeight="1" x14ac:dyDescent="0.4">
      <c r="A404" s="48"/>
      <c r="B404" s="48"/>
      <c r="C404" s="48"/>
      <c r="D404" s="48"/>
      <c r="E404" s="48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</row>
    <row r="405" spans="1:22" ht="14.25" customHeight="1" x14ac:dyDescent="0.4">
      <c r="A405" s="48"/>
      <c r="B405" s="48"/>
      <c r="C405" s="48"/>
      <c r="D405" s="48"/>
      <c r="E405" s="48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</row>
    <row r="406" spans="1:22" ht="14.25" customHeight="1" x14ac:dyDescent="0.4">
      <c r="A406" s="48"/>
      <c r="B406" s="48"/>
      <c r="C406" s="48"/>
      <c r="D406" s="48"/>
      <c r="E406" s="48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</row>
    <row r="407" spans="1:22" ht="14.25" customHeight="1" x14ac:dyDescent="0.4">
      <c r="A407" s="48"/>
      <c r="B407" s="48"/>
      <c r="C407" s="48"/>
      <c r="D407" s="48"/>
      <c r="E407" s="48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</row>
    <row r="408" spans="1:22" ht="14.25" customHeight="1" x14ac:dyDescent="0.4">
      <c r="A408" s="48"/>
      <c r="B408" s="48"/>
      <c r="C408" s="48"/>
      <c r="D408" s="48"/>
      <c r="E408" s="48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</row>
    <row r="409" spans="1:22" ht="14.25" customHeight="1" x14ac:dyDescent="0.4">
      <c r="A409" s="48"/>
      <c r="B409" s="48"/>
      <c r="C409" s="48"/>
      <c r="D409" s="48"/>
      <c r="E409" s="48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</row>
    <row r="410" spans="1:22" ht="14.25" customHeight="1" x14ac:dyDescent="0.4">
      <c r="A410" s="48"/>
      <c r="B410" s="48"/>
      <c r="C410" s="48"/>
      <c r="D410" s="48"/>
      <c r="E410" s="48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</row>
    <row r="411" spans="1:22" ht="14.25" customHeight="1" x14ac:dyDescent="0.4">
      <c r="A411" s="48"/>
      <c r="B411" s="48"/>
      <c r="C411" s="48"/>
      <c r="D411" s="48"/>
      <c r="E411" s="48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</row>
    <row r="412" spans="1:22" ht="14.25" customHeight="1" x14ac:dyDescent="0.4">
      <c r="A412" s="48"/>
      <c r="B412" s="48"/>
      <c r="C412" s="48"/>
      <c r="D412" s="48"/>
      <c r="E412" s="48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</row>
    <row r="413" spans="1:22" ht="14.25" customHeight="1" x14ac:dyDescent="0.4">
      <c r="A413" s="48"/>
      <c r="B413" s="48"/>
      <c r="C413" s="48"/>
      <c r="D413" s="48"/>
      <c r="E413" s="48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</row>
    <row r="414" spans="1:22" ht="14.25" customHeight="1" x14ac:dyDescent="0.4">
      <c r="A414" s="48"/>
      <c r="B414" s="48"/>
      <c r="C414" s="48"/>
      <c r="D414" s="48"/>
      <c r="E414" s="48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</row>
    <row r="415" spans="1:22" ht="14.25" customHeight="1" x14ac:dyDescent="0.4">
      <c r="A415" s="48"/>
      <c r="B415" s="48"/>
      <c r="C415" s="48"/>
      <c r="D415" s="48"/>
      <c r="E415" s="48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</row>
    <row r="416" spans="1:22" ht="14.25" customHeight="1" x14ac:dyDescent="0.4">
      <c r="A416" s="48"/>
      <c r="B416" s="48"/>
      <c r="C416" s="48"/>
      <c r="D416" s="48"/>
      <c r="E416" s="48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</row>
    <row r="417" spans="1:22" ht="14.25" customHeight="1" x14ac:dyDescent="0.4">
      <c r="A417" s="48"/>
      <c r="B417" s="48"/>
      <c r="C417" s="48"/>
      <c r="D417" s="48"/>
      <c r="E417" s="48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</row>
    <row r="418" spans="1:22" ht="14.25" customHeight="1" x14ac:dyDescent="0.4">
      <c r="A418" s="48"/>
      <c r="B418" s="48"/>
      <c r="C418" s="48"/>
      <c r="D418" s="48"/>
      <c r="E418" s="48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</row>
    <row r="419" spans="1:22" ht="14.25" customHeight="1" x14ac:dyDescent="0.4">
      <c r="A419" s="48"/>
      <c r="B419" s="48"/>
      <c r="C419" s="48"/>
      <c r="D419" s="48"/>
      <c r="E419" s="48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</row>
    <row r="420" spans="1:22" ht="14.25" customHeight="1" x14ac:dyDescent="0.4">
      <c r="A420" s="48"/>
      <c r="B420" s="48"/>
      <c r="C420" s="48"/>
      <c r="D420" s="48"/>
      <c r="E420" s="48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</row>
    <row r="421" spans="1:22" ht="14.25" customHeight="1" x14ac:dyDescent="0.4">
      <c r="A421" s="48"/>
      <c r="B421" s="48"/>
      <c r="C421" s="48"/>
      <c r="D421" s="48"/>
      <c r="E421" s="48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</row>
    <row r="422" spans="1:22" ht="14.25" customHeight="1" x14ac:dyDescent="0.4">
      <c r="A422" s="48"/>
      <c r="B422" s="48"/>
      <c r="C422" s="48"/>
      <c r="D422" s="48"/>
      <c r="E422" s="48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</row>
    <row r="423" spans="1:22" ht="14.25" customHeight="1" x14ac:dyDescent="0.4">
      <c r="A423" s="48"/>
      <c r="B423" s="48"/>
      <c r="C423" s="48"/>
      <c r="D423" s="48"/>
      <c r="E423" s="48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</row>
    <row r="424" spans="1:22" ht="14.25" customHeight="1" x14ac:dyDescent="0.4">
      <c r="A424" s="48"/>
      <c r="B424" s="48"/>
      <c r="C424" s="48"/>
      <c r="D424" s="48"/>
      <c r="E424" s="48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</row>
    <row r="425" spans="1:22" ht="14.25" customHeight="1" x14ac:dyDescent="0.4">
      <c r="A425" s="48"/>
      <c r="B425" s="48"/>
      <c r="C425" s="48"/>
      <c r="D425" s="48"/>
      <c r="E425" s="48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</row>
    <row r="426" spans="1:22" ht="14.25" customHeight="1" x14ac:dyDescent="0.4">
      <c r="A426" s="48"/>
      <c r="B426" s="48"/>
      <c r="C426" s="48"/>
      <c r="D426" s="48"/>
      <c r="E426" s="48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</row>
    <row r="427" spans="1:22" ht="14.25" customHeight="1" x14ac:dyDescent="0.4">
      <c r="A427" s="48"/>
      <c r="B427" s="48"/>
      <c r="C427" s="48"/>
      <c r="D427" s="48"/>
      <c r="E427" s="48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</row>
    <row r="428" spans="1:22" ht="14.25" customHeight="1" x14ac:dyDescent="0.4">
      <c r="A428" s="48"/>
      <c r="B428" s="48"/>
      <c r="C428" s="48"/>
      <c r="D428" s="48"/>
      <c r="E428" s="48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</row>
    <row r="429" spans="1:22" ht="14.25" customHeight="1" x14ac:dyDescent="0.4">
      <c r="A429" s="48"/>
      <c r="B429" s="48"/>
      <c r="C429" s="48"/>
      <c r="D429" s="48"/>
      <c r="E429" s="48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</row>
    <row r="430" spans="1:22" ht="14.25" customHeight="1" x14ac:dyDescent="0.4">
      <c r="A430" s="48"/>
      <c r="B430" s="48"/>
      <c r="C430" s="48"/>
      <c r="D430" s="48"/>
      <c r="E430" s="48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</row>
    <row r="431" spans="1:22" ht="14.25" customHeight="1" x14ac:dyDescent="0.4">
      <c r="A431" s="48"/>
      <c r="B431" s="48"/>
      <c r="C431" s="48"/>
      <c r="D431" s="48"/>
      <c r="E431" s="48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</row>
    <row r="432" spans="1:22" ht="14.25" customHeight="1" x14ac:dyDescent="0.4">
      <c r="A432" s="48"/>
      <c r="B432" s="48"/>
      <c r="C432" s="48"/>
      <c r="D432" s="48"/>
      <c r="E432" s="48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</row>
    <row r="433" spans="1:22" ht="14.25" customHeight="1" x14ac:dyDescent="0.4">
      <c r="A433" s="48"/>
      <c r="B433" s="48"/>
      <c r="C433" s="48"/>
      <c r="D433" s="48"/>
      <c r="E433" s="48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</row>
    <row r="434" spans="1:22" ht="14.25" customHeight="1" x14ac:dyDescent="0.4">
      <c r="A434" s="48"/>
      <c r="B434" s="48"/>
      <c r="C434" s="48"/>
      <c r="D434" s="48"/>
      <c r="E434" s="48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</row>
    <row r="435" spans="1:22" ht="14.25" customHeight="1" x14ac:dyDescent="0.4">
      <c r="A435" s="48"/>
      <c r="B435" s="48"/>
      <c r="C435" s="48"/>
      <c r="D435" s="48"/>
      <c r="E435" s="48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</row>
    <row r="436" spans="1:22" ht="14.25" customHeight="1" x14ac:dyDescent="0.4">
      <c r="A436" s="48"/>
      <c r="B436" s="48"/>
      <c r="C436" s="48"/>
      <c r="D436" s="48"/>
      <c r="E436" s="48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</row>
    <row r="437" spans="1:22" ht="14.25" customHeight="1" x14ac:dyDescent="0.4">
      <c r="A437" s="48"/>
      <c r="B437" s="48"/>
      <c r="C437" s="48"/>
      <c r="D437" s="48"/>
      <c r="E437" s="48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</row>
    <row r="438" spans="1:22" ht="14.25" customHeight="1" x14ac:dyDescent="0.4">
      <c r="A438" s="48"/>
      <c r="B438" s="48"/>
      <c r="C438" s="48"/>
      <c r="D438" s="48"/>
      <c r="E438" s="48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</row>
    <row r="439" spans="1:22" ht="14.25" customHeight="1" x14ac:dyDescent="0.4">
      <c r="A439" s="48"/>
      <c r="B439" s="48"/>
      <c r="C439" s="48"/>
      <c r="D439" s="48"/>
      <c r="E439" s="48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</row>
    <row r="440" spans="1:22" ht="14.25" customHeight="1" x14ac:dyDescent="0.4">
      <c r="A440" s="48"/>
      <c r="B440" s="48"/>
      <c r="C440" s="48"/>
      <c r="D440" s="48"/>
      <c r="E440" s="48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</row>
    <row r="441" spans="1:22" ht="14.25" customHeight="1" x14ac:dyDescent="0.4">
      <c r="A441" s="48"/>
      <c r="B441" s="48"/>
      <c r="C441" s="48"/>
      <c r="D441" s="48"/>
      <c r="E441" s="48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</row>
    <row r="442" spans="1:22" ht="14.25" customHeight="1" x14ac:dyDescent="0.4">
      <c r="A442" s="48"/>
      <c r="B442" s="48"/>
      <c r="C442" s="48"/>
      <c r="D442" s="48"/>
      <c r="E442" s="48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</row>
    <row r="443" spans="1:22" ht="14.25" customHeight="1" x14ac:dyDescent="0.4">
      <c r="A443" s="48"/>
      <c r="B443" s="48"/>
      <c r="C443" s="48"/>
      <c r="D443" s="48"/>
      <c r="E443" s="48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</row>
    <row r="444" spans="1:22" ht="14.25" customHeight="1" x14ac:dyDescent="0.4">
      <c r="A444" s="48"/>
      <c r="B444" s="48"/>
      <c r="C444" s="48"/>
      <c r="D444" s="48"/>
      <c r="E444" s="48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</row>
    <row r="445" spans="1:22" ht="14.25" customHeight="1" x14ac:dyDescent="0.4">
      <c r="A445" s="48"/>
      <c r="B445" s="48"/>
      <c r="C445" s="48"/>
      <c r="D445" s="48"/>
      <c r="E445" s="48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</row>
    <row r="446" spans="1:22" ht="14.25" customHeight="1" x14ac:dyDescent="0.4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</row>
    <row r="447" spans="1:22" ht="14.25" customHeight="1" x14ac:dyDescent="0.4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</row>
    <row r="448" spans="1:22" ht="14.25" customHeight="1" x14ac:dyDescent="0.4">
      <c r="A448" s="48"/>
      <c r="B448" s="48"/>
      <c r="C448" s="48"/>
      <c r="D448" s="48"/>
      <c r="E448" s="48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</row>
    <row r="449" spans="1:22" ht="14.25" customHeight="1" x14ac:dyDescent="0.4">
      <c r="A449" s="48"/>
      <c r="B449" s="48"/>
      <c r="C449" s="48"/>
      <c r="D449" s="48"/>
      <c r="E449" s="48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</row>
    <row r="450" spans="1:22" ht="14.25" customHeight="1" x14ac:dyDescent="0.4">
      <c r="A450" s="48"/>
      <c r="B450" s="48"/>
      <c r="C450" s="48"/>
      <c r="D450" s="48"/>
      <c r="E450" s="48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</row>
    <row r="451" spans="1:22" ht="14.25" customHeight="1" x14ac:dyDescent="0.4">
      <c r="A451" s="48"/>
      <c r="B451" s="48"/>
      <c r="C451" s="48"/>
      <c r="D451" s="48"/>
      <c r="E451" s="48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</row>
    <row r="452" spans="1:22" ht="14.25" customHeight="1" x14ac:dyDescent="0.4">
      <c r="A452" s="48"/>
      <c r="B452" s="48"/>
      <c r="C452" s="48"/>
      <c r="D452" s="48"/>
      <c r="E452" s="48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</row>
    <row r="453" spans="1:22" ht="14.25" customHeight="1" x14ac:dyDescent="0.4">
      <c r="A453" s="48"/>
      <c r="B453" s="48"/>
      <c r="C453" s="48"/>
      <c r="D453" s="48"/>
      <c r="E453" s="48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</row>
    <row r="454" spans="1:22" ht="14.25" customHeight="1" x14ac:dyDescent="0.4">
      <c r="A454" s="48"/>
      <c r="B454" s="48"/>
      <c r="C454" s="48"/>
      <c r="D454" s="48"/>
      <c r="E454" s="48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</row>
    <row r="455" spans="1:22" ht="14.25" customHeight="1" x14ac:dyDescent="0.4">
      <c r="A455" s="48"/>
      <c r="B455" s="48"/>
      <c r="C455" s="48"/>
      <c r="D455" s="48"/>
      <c r="E455" s="48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</row>
    <row r="456" spans="1:22" ht="14.25" customHeight="1" x14ac:dyDescent="0.4">
      <c r="A456" s="48"/>
      <c r="B456" s="48"/>
      <c r="C456" s="48"/>
      <c r="D456" s="48"/>
      <c r="E456" s="48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</row>
    <row r="457" spans="1:22" ht="14.25" customHeight="1" x14ac:dyDescent="0.4">
      <c r="A457" s="48"/>
      <c r="B457" s="48"/>
      <c r="C457" s="48"/>
      <c r="D457" s="48"/>
      <c r="E457" s="48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</row>
    <row r="458" spans="1:22" ht="14.25" customHeight="1" x14ac:dyDescent="0.4">
      <c r="A458" s="48"/>
      <c r="B458" s="48"/>
      <c r="C458" s="48"/>
      <c r="D458" s="48"/>
      <c r="E458" s="48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</row>
    <row r="459" spans="1:22" ht="14.25" customHeight="1" x14ac:dyDescent="0.4">
      <c r="A459" s="48"/>
      <c r="B459" s="48"/>
      <c r="C459" s="48"/>
      <c r="D459" s="48"/>
      <c r="E459" s="48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</row>
    <row r="460" spans="1:22" ht="14.25" customHeight="1" x14ac:dyDescent="0.4">
      <c r="A460" s="48"/>
      <c r="B460" s="48"/>
      <c r="C460" s="48"/>
      <c r="D460" s="48"/>
      <c r="E460" s="48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</row>
    <row r="461" spans="1:22" ht="14.25" customHeight="1" x14ac:dyDescent="0.4">
      <c r="A461" s="48"/>
      <c r="B461" s="48"/>
      <c r="C461" s="48"/>
      <c r="D461" s="48"/>
      <c r="E461" s="48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</row>
    <row r="462" spans="1:22" ht="14.25" customHeight="1" x14ac:dyDescent="0.4">
      <c r="A462" s="48"/>
      <c r="B462" s="48"/>
      <c r="C462" s="48"/>
      <c r="D462" s="48"/>
      <c r="E462" s="48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</row>
    <row r="463" spans="1:22" ht="14.25" customHeight="1" x14ac:dyDescent="0.4">
      <c r="A463" s="48"/>
      <c r="B463" s="48"/>
      <c r="C463" s="48"/>
      <c r="D463" s="48"/>
      <c r="E463" s="48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</row>
    <row r="464" spans="1:22" ht="14.25" customHeight="1" x14ac:dyDescent="0.4">
      <c r="A464" s="48"/>
      <c r="B464" s="48"/>
      <c r="C464" s="48"/>
      <c r="D464" s="48"/>
      <c r="E464" s="48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</row>
    <row r="465" spans="1:22" ht="14.25" customHeight="1" x14ac:dyDescent="0.4">
      <c r="A465" s="48"/>
      <c r="B465" s="48"/>
      <c r="C465" s="48"/>
      <c r="D465" s="48"/>
      <c r="E465" s="48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</row>
    <row r="466" spans="1:22" ht="14.25" customHeight="1" x14ac:dyDescent="0.4">
      <c r="A466" s="48"/>
      <c r="B466" s="48"/>
      <c r="C466" s="48"/>
      <c r="D466" s="48"/>
      <c r="E466" s="48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</row>
    <row r="467" spans="1:22" ht="14.25" customHeight="1" x14ac:dyDescent="0.4">
      <c r="A467" s="48"/>
      <c r="B467" s="48"/>
      <c r="C467" s="48"/>
      <c r="D467" s="48"/>
      <c r="E467" s="48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</row>
    <row r="468" spans="1:22" ht="14.25" customHeight="1" x14ac:dyDescent="0.4">
      <c r="A468" s="48"/>
      <c r="B468" s="48"/>
      <c r="C468" s="48"/>
      <c r="D468" s="48"/>
      <c r="E468" s="48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</row>
    <row r="469" spans="1:22" ht="14.25" customHeight="1" x14ac:dyDescent="0.4">
      <c r="A469" s="48"/>
      <c r="B469" s="48"/>
      <c r="C469" s="48"/>
      <c r="D469" s="48"/>
      <c r="E469" s="48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</row>
    <row r="470" spans="1:22" ht="14.25" customHeight="1" x14ac:dyDescent="0.4">
      <c r="A470" s="48"/>
      <c r="B470" s="48"/>
      <c r="C470" s="48"/>
      <c r="D470" s="48"/>
      <c r="E470" s="48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</row>
    <row r="471" spans="1:22" ht="14.25" customHeight="1" x14ac:dyDescent="0.4">
      <c r="A471" s="48"/>
      <c r="B471" s="48"/>
      <c r="C471" s="48"/>
      <c r="D471" s="48"/>
      <c r="E471" s="48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</row>
    <row r="472" spans="1:22" ht="14.25" customHeight="1" x14ac:dyDescent="0.4">
      <c r="A472" s="48"/>
      <c r="B472" s="48"/>
      <c r="C472" s="48"/>
      <c r="D472" s="48"/>
      <c r="E472" s="48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</row>
    <row r="473" spans="1:22" ht="14.25" customHeight="1" x14ac:dyDescent="0.4">
      <c r="A473" s="48"/>
      <c r="B473" s="48"/>
      <c r="C473" s="48"/>
      <c r="D473" s="48"/>
      <c r="E473" s="48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</row>
    <row r="474" spans="1:22" ht="14.25" customHeight="1" x14ac:dyDescent="0.4">
      <c r="A474" s="48"/>
      <c r="B474" s="48"/>
      <c r="C474" s="48"/>
      <c r="D474" s="48"/>
      <c r="E474" s="48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</row>
    <row r="475" spans="1:22" ht="14.25" customHeight="1" x14ac:dyDescent="0.4">
      <c r="A475" s="48"/>
      <c r="B475" s="48"/>
      <c r="C475" s="48"/>
      <c r="D475" s="48"/>
      <c r="E475" s="48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</row>
    <row r="476" spans="1:22" ht="14.25" customHeight="1" x14ac:dyDescent="0.4">
      <c r="A476" s="48"/>
      <c r="B476" s="48"/>
      <c r="C476" s="48"/>
      <c r="D476" s="48"/>
      <c r="E476" s="48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</row>
    <row r="477" spans="1:22" ht="14.25" customHeight="1" x14ac:dyDescent="0.4">
      <c r="A477" s="48"/>
      <c r="B477" s="48"/>
      <c r="C477" s="48"/>
      <c r="D477" s="48"/>
      <c r="E477" s="48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</row>
    <row r="478" spans="1:22" ht="14.25" customHeight="1" x14ac:dyDescent="0.4">
      <c r="A478" s="48"/>
      <c r="B478" s="48"/>
      <c r="C478" s="48"/>
      <c r="D478" s="48"/>
      <c r="E478" s="48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</row>
    <row r="479" spans="1:22" ht="14.25" customHeight="1" x14ac:dyDescent="0.4">
      <c r="A479" s="48"/>
      <c r="B479" s="48"/>
      <c r="C479" s="48"/>
      <c r="D479" s="48"/>
      <c r="E479" s="48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</row>
  </sheetData>
  <mergeCells count="1196">
    <mergeCell ref="AD4:AG4"/>
    <mergeCell ref="AD5:AG5"/>
    <mergeCell ref="BA4:BD4"/>
    <mergeCell ref="BA5:BD5"/>
    <mergeCell ref="H182:H183"/>
    <mergeCell ref="I182:I183"/>
    <mergeCell ref="B182:B183"/>
    <mergeCell ref="C182:C183"/>
    <mergeCell ref="D182:D183"/>
    <mergeCell ref="E182:E183"/>
    <mergeCell ref="F182:F183"/>
    <mergeCell ref="G182:G183"/>
    <mergeCell ref="H178:H179"/>
    <mergeCell ref="I178:I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B178:B179"/>
    <mergeCell ref="C178:C179"/>
    <mergeCell ref="D178:D179"/>
    <mergeCell ref="E178:E179"/>
    <mergeCell ref="F178:F179"/>
    <mergeCell ref="G178:G179"/>
    <mergeCell ref="AJ164:AJ165"/>
    <mergeCell ref="AK164:AK165"/>
    <mergeCell ref="AL164:AL165"/>
    <mergeCell ref="AM164:AM165"/>
    <mergeCell ref="BI164:BI165"/>
    <mergeCell ref="BJ164:BJ165"/>
    <mergeCell ref="BK164:BK165"/>
    <mergeCell ref="BL164:BL165"/>
    <mergeCell ref="BM164:BM165"/>
    <mergeCell ref="BN164:BN165"/>
    <mergeCell ref="AZ164:AZ165"/>
    <mergeCell ref="BA164:BA165"/>
    <mergeCell ref="BB164:BB165"/>
    <mergeCell ref="BC164:BC165"/>
    <mergeCell ref="BG164:BG165"/>
    <mergeCell ref="BH164:BH165"/>
    <mergeCell ref="AP164:AP165"/>
    <mergeCell ref="AQ164:AQ165"/>
    <mergeCell ref="AV164:AV165"/>
    <mergeCell ref="AW164:AW165"/>
    <mergeCell ref="AX164:AX165"/>
    <mergeCell ref="AY164:AY165"/>
    <mergeCell ref="AN164:AN165"/>
    <mergeCell ref="AO164:AO165"/>
    <mergeCell ref="AA164:AA165"/>
    <mergeCell ref="AB164:AB165"/>
    <mergeCell ref="AC164:AC165"/>
    <mergeCell ref="AD164:AD165"/>
    <mergeCell ref="AE164:AE165"/>
    <mergeCell ref="AF164:AF165"/>
    <mergeCell ref="Q164:Q165"/>
    <mergeCell ref="R164:R165"/>
    <mergeCell ref="S164:S165"/>
    <mergeCell ref="T164:T165"/>
    <mergeCell ref="Y164:Y165"/>
    <mergeCell ref="Z164:Z165"/>
    <mergeCell ref="H164:H165"/>
    <mergeCell ref="I164:I165"/>
    <mergeCell ref="M164:M165"/>
    <mergeCell ref="N164:N165"/>
    <mergeCell ref="O164:O165"/>
    <mergeCell ref="P164:P165"/>
    <mergeCell ref="B164:B165"/>
    <mergeCell ref="C164:C165"/>
    <mergeCell ref="D164:D165"/>
    <mergeCell ref="E164:E165"/>
    <mergeCell ref="F164:F165"/>
    <mergeCell ref="G164:G165"/>
    <mergeCell ref="BI162:BI163"/>
    <mergeCell ref="BJ162:BJ163"/>
    <mergeCell ref="BK162:BK163"/>
    <mergeCell ref="BL162:BL163"/>
    <mergeCell ref="BM162:BM163"/>
    <mergeCell ref="AA162:AA163"/>
    <mergeCell ref="AB162:AB163"/>
    <mergeCell ref="AC162:AC163"/>
    <mergeCell ref="AD162:AD163"/>
    <mergeCell ref="AE162:AE163"/>
    <mergeCell ref="AF162:AF163"/>
    <mergeCell ref="Q162:Q163"/>
    <mergeCell ref="R162:R163"/>
    <mergeCell ref="S162:S163"/>
    <mergeCell ref="T162:T163"/>
    <mergeCell ref="Y162:Y163"/>
    <mergeCell ref="Z162:Z163"/>
    <mergeCell ref="H162:H163"/>
    <mergeCell ref="I162:I163"/>
    <mergeCell ref="M162:M163"/>
    <mergeCell ref="N162:N163"/>
    <mergeCell ref="O162:O163"/>
    <mergeCell ref="P162:P163"/>
    <mergeCell ref="B162:B163"/>
    <mergeCell ref="C162:C163"/>
    <mergeCell ref="D162:D163"/>
    <mergeCell ref="BN162:BN163"/>
    <mergeCell ref="AZ162:AZ163"/>
    <mergeCell ref="BA162:BA163"/>
    <mergeCell ref="BB162:BB163"/>
    <mergeCell ref="BC162:BC163"/>
    <mergeCell ref="BG162:BG163"/>
    <mergeCell ref="BH162:BH163"/>
    <mergeCell ref="AP162:AP163"/>
    <mergeCell ref="AQ162:AQ163"/>
    <mergeCell ref="AV162:AV163"/>
    <mergeCell ref="AW162:AW163"/>
    <mergeCell ref="AX162:AX163"/>
    <mergeCell ref="AY162:AY163"/>
    <mergeCell ref="AJ162:AJ163"/>
    <mergeCell ref="AK162:AK163"/>
    <mergeCell ref="AL162:AL163"/>
    <mergeCell ref="AM162:AM163"/>
    <mergeCell ref="AN162:AN163"/>
    <mergeCell ref="AO162:AO163"/>
    <mergeCell ref="E162:E163"/>
    <mergeCell ref="F162:F163"/>
    <mergeCell ref="G162:G163"/>
    <mergeCell ref="BI160:BI161"/>
    <mergeCell ref="BJ160:BJ161"/>
    <mergeCell ref="BK160:BK161"/>
    <mergeCell ref="BL160:BL161"/>
    <mergeCell ref="BM160:BM161"/>
    <mergeCell ref="BN160:BN161"/>
    <mergeCell ref="AZ160:AZ161"/>
    <mergeCell ref="BA160:BA161"/>
    <mergeCell ref="BB160:BB161"/>
    <mergeCell ref="BC160:BC161"/>
    <mergeCell ref="BG160:BG161"/>
    <mergeCell ref="BH160:BH161"/>
    <mergeCell ref="AP160:AP161"/>
    <mergeCell ref="AQ160:AQ161"/>
    <mergeCell ref="AV160:AV161"/>
    <mergeCell ref="AW160:AW161"/>
    <mergeCell ref="AX160:AX161"/>
    <mergeCell ref="AY160:AY161"/>
    <mergeCell ref="AJ160:AJ161"/>
    <mergeCell ref="AK160:AK161"/>
    <mergeCell ref="AL160:AL161"/>
    <mergeCell ref="AM160:AM161"/>
    <mergeCell ref="AN160:AN161"/>
    <mergeCell ref="AO160:AO161"/>
    <mergeCell ref="AA160:AA161"/>
    <mergeCell ref="AB160:AB161"/>
    <mergeCell ref="AC160:AC161"/>
    <mergeCell ref="AD160:AD161"/>
    <mergeCell ref="AE160:AE161"/>
    <mergeCell ref="AF160:AF161"/>
    <mergeCell ref="Q160:Q161"/>
    <mergeCell ref="R160:R161"/>
    <mergeCell ref="S160:S161"/>
    <mergeCell ref="T160:T161"/>
    <mergeCell ref="Y160:Y161"/>
    <mergeCell ref="Z160:Z161"/>
    <mergeCell ref="H160:H161"/>
    <mergeCell ref="I160:I161"/>
    <mergeCell ref="M160:M161"/>
    <mergeCell ref="N160:N161"/>
    <mergeCell ref="O160:O161"/>
    <mergeCell ref="P160:P161"/>
    <mergeCell ref="B160:B161"/>
    <mergeCell ref="C160:C161"/>
    <mergeCell ref="D160:D161"/>
    <mergeCell ref="E160:E161"/>
    <mergeCell ref="F160:F161"/>
    <mergeCell ref="G160:G161"/>
    <mergeCell ref="BI143:BI144"/>
    <mergeCell ref="BJ143:BJ144"/>
    <mergeCell ref="BK143:BK144"/>
    <mergeCell ref="BL143:BL144"/>
    <mergeCell ref="BM143:BM144"/>
    <mergeCell ref="BN143:BN144"/>
    <mergeCell ref="AZ143:AZ144"/>
    <mergeCell ref="BA143:BA144"/>
    <mergeCell ref="BB143:BB144"/>
    <mergeCell ref="BC143:BC144"/>
    <mergeCell ref="BG143:BG144"/>
    <mergeCell ref="BH143:BH144"/>
    <mergeCell ref="AP143:AP144"/>
    <mergeCell ref="AQ143:AQ144"/>
    <mergeCell ref="AV143:AV144"/>
    <mergeCell ref="AW143:AW144"/>
    <mergeCell ref="AX143:AX144"/>
    <mergeCell ref="AY143:AY144"/>
    <mergeCell ref="AJ143:AJ144"/>
    <mergeCell ref="AK143:AK144"/>
    <mergeCell ref="AL143:AL144"/>
    <mergeCell ref="AM143:AM144"/>
    <mergeCell ref="AN143:AN144"/>
    <mergeCell ref="AO143:AO144"/>
    <mergeCell ref="AA143:AA144"/>
    <mergeCell ref="AB143:AB144"/>
    <mergeCell ref="AC143:AC144"/>
    <mergeCell ref="AD143:AD144"/>
    <mergeCell ref="AE143:AE144"/>
    <mergeCell ref="AF143:AF144"/>
    <mergeCell ref="Q143:Q144"/>
    <mergeCell ref="R143:R144"/>
    <mergeCell ref="S143:S144"/>
    <mergeCell ref="T143:T144"/>
    <mergeCell ref="Y143:Y144"/>
    <mergeCell ref="Z143:Z144"/>
    <mergeCell ref="H143:H144"/>
    <mergeCell ref="I143:I144"/>
    <mergeCell ref="M143:M144"/>
    <mergeCell ref="N143:N144"/>
    <mergeCell ref="O143:O144"/>
    <mergeCell ref="P143:P144"/>
    <mergeCell ref="B143:B144"/>
    <mergeCell ref="C143:C144"/>
    <mergeCell ref="D143:D144"/>
    <mergeCell ref="E143:E144"/>
    <mergeCell ref="F143:F144"/>
    <mergeCell ref="G143:G144"/>
    <mergeCell ref="BI141:BI142"/>
    <mergeCell ref="BJ141:BJ142"/>
    <mergeCell ref="BK141:BK142"/>
    <mergeCell ref="BL141:BL142"/>
    <mergeCell ref="BM141:BM142"/>
    <mergeCell ref="AA141:AA142"/>
    <mergeCell ref="AB141:AB142"/>
    <mergeCell ref="AC141:AC142"/>
    <mergeCell ref="AD141:AD142"/>
    <mergeCell ref="AE141:AE142"/>
    <mergeCell ref="AF141:AF142"/>
    <mergeCell ref="Q141:Q142"/>
    <mergeCell ref="R141:R142"/>
    <mergeCell ref="S141:S142"/>
    <mergeCell ref="T141:T142"/>
    <mergeCell ref="Y141:Y142"/>
    <mergeCell ref="Z141:Z142"/>
    <mergeCell ref="H141:H142"/>
    <mergeCell ref="I141:I142"/>
    <mergeCell ref="M141:M142"/>
    <mergeCell ref="BN141:BN142"/>
    <mergeCell ref="AZ141:AZ142"/>
    <mergeCell ref="BA141:BA142"/>
    <mergeCell ref="BB141:BB142"/>
    <mergeCell ref="BC141:BC142"/>
    <mergeCell ref="BG141:BG142"/>
    <mergeCell ref="BH141:BH142"/>
    <mergeCell ref="AP141:AP142"/>
    <mergeCell ref="AQ141:AQ142"/>
    <mergeCell ref="AV141:AV142"/>
    <mergeCell ref="AW141:AW142"/>
    <mergeCell ref="AX141:AX142"/>
    <mergeCell ref="AY141:AY142"/>
    <mergeCell ref="AJ141:AJ142"/>
    <mergeCell ref="AK141:AK142"/>
    <mergeCell ref="AL141:AL142"/>
    <mergeCell ref="AM141:AM142"/>
    <mergeCell ref="AN141:AN142"/>
    <mergeCell ref="AO141:AO142"/>
    <mergeCell ref="N141:N142"/>
    <mergeCell ref="O141:O142"/>
    <mergeCell ref="P141:P142"/>
    <mergeCell ref="B141:B142"/>
    <mergeCell ref="C141:C142"/>
    <mergeCell ref="D141:D142"/>
    <mergeCell ref="E141:E142"/>
    <mergeCell ref="F141:F142"/>
    <mergeCell ref="G141:G142"/>
    <mergeCell ref="BI139:BI140"/>
    <mergeCell ref="BJ139:BJ140"/>
    <mergeCell ref="BK139:BK140"/>
    <mergeCell ref="BL139:BL140"/>
    <mergeCell ref="BM139:BM140"/>
    <mergeCell ref="AA139:AA140"/>
    <mergeCell ref="AB139:AB140"/>
    <mergeCell ref="AC139:AC140"/>
    <mergeCell ref="AD139:AD140"/>
    <mergeCell ref="AE139:AE140"/>
    <mergeCell ref="AF139:AF140"/>
    <mergeCell ref="Q139:Q140"/>
    <mergeCell ref="R139:R140"/>
    <mergeCell ref="S139:S140"/>
    <mergeCell ref="T139:T140"/>
    <mergeCell ref="Y139:Y140"/>
    <mergeCell ref="Z139:Z140"/>
    <mergeCell ref="H139:H140"/>
    <mergeCell ref="I139:I140"/>
    <mergeCell ref="M139:M140"/>
    <mergeCell ref="N139:N140"/>
    <mergeCell ref="O139:O140"/>
    <mergeCell ref="P139:P140"/>
    <mergeCell ref="BN139:BN140"/>
    <mergeCell ref="AZ139:AZ140"/>
    <mergeCell ref="BA139:BA140"/>
    <mergeCell ref="BB139:BB140"/>
    <mergeCell ref="BC139:BC140"/>
    <mergeCell ref="BG139:BG140"/>
    <mergeCell ref="BH139:BH140"/>
    <mergeCell ref="AP139:AP140"/>
    <mergeCell ref="AQ139:AQ140"/>
    <mergeCell ref="AV139:AV140"/>
    <mergeCell ref="AW139:AW140"/>
    <mergeCell ref="AX139:AX140"/>
    <mergeCell ref="AY139:AY140"/>
    <mergeCell ref="AJ139:AJ140"/>
    <mergeCell ref="AK139:AK140"/>
    <mergeCell ref="AL139:AL140"/>
    <mergeCell ref="AM139:AM140"/>
    <mergeCell ref="AN139:AN140"/>
    <mergeCell ref="AO139:AO140"/>
    <mergeCell ref="B139:B140"/>
    <mergeCell ref="C139:C140"/>
    <mergeCell ref="D139:D140"/>
    <mergeCell ref="E139:E140"/>
    <mergeCell ref="F139:F140"/>
    <mergeCell ref="G139:G140"/>
    <mergeCell ref="BI122:BI123"/>
    <mergeCell ref="BJ122:BJ123"/>
    <mergeCell ref="BK122:BK123"/>
    <mergeCell ref="BL122:BL123"/>
    <mergeCell ref="BM122:BM123"/>
    <mergeCell ref="BN122:BN123"/>
    <mergeCell ref="AZ122:AZ123"/>
    <mergeCell ref="BA122:BA123"/>
    <mergeCell ref="BB122:BB123"/>
    <mergeCell ref="BC122:BC123"/>
    <mergeCell ref="BG122:BG123"/>
    <mergeCell ref="BH122:BH123"/>
    <mergeCell ref="AP122:AP123"/>
    <mergeCell ref="AQ122:AQ123"/>
    <mergeCell ref="AV122:AV123"/>
    <mergeCell ref="AW122:AW123"/>
    <mergeCell ref="AX122:AX123"/>
    <mergeCell ref="AY122:AY123"/>
    <mergeCell ref="AJ122:AJ123"/>
    <mergeCell ref="AK122:AK123"/>
    <mergeCell ref="AL122:AL123"/>
    <mergeCell ref="AM122:AM123"/>
    <mergeCell ref="AN122:AN123"/>
    <mergeCell ref="AO122:AO123"/>
    <mergeCell ref="AA122:AA123"/>
    <mergeCell ref="AB122:AB123"/>
    <mergeCell ref="AC122:AC123"/>
    <mergeCell ref="AD122:AD123"/>
    <mergeCell ref="AE122:AE123"/>
    <mergeCell ref="AF122:AF123"/>
    <mergeCell ref="Q122:Q123"/>
    <mergeCell ref="R122:R123"/>
    <mergeCell ref="S122:S123"/>
    <mergeCell ref="T122:T123"/>
    <mergeCell ref="Y122:Y123"/>
    <mergeCell ref="Z122:Z123"/>
    <mergeCell ref="H122:H123"/>
    <mergeCell ref="I122:I123"/>
    <mergeCell ref="M122:M123"/>
    <mergeCell ref="N122:N123"/>
    <mergeCell ref="O122:O123"/>
    <mergeCell ref="P122:P123"/>
    <mergeCell ref="B122:B123"/>
    <mergeCell ref="C122:C123"/>
    <mergeCell ref="D122:D123"/>
    <mergeCell ref="E122:E123"/>
    <mergeCell ref="F122:F123"/>
    <mergeCell ref="G122:G123"/>
    <mergeCell ref="BI120:BI121"/>
    <mergeCell ref="BJ120:BJ121"/>
    <mergeCell ref="BK120:BK121"/>
    <mergeCell ref="BL120:BL121"/>
    <mergeCell ref="BM120:BM121"/>
    <mergeCell ref="BN120:BN121"/>
    <mergeCell ref="AZ120:AZ121"/>
    <mergeCell ref="BA120:BA121"/>
    <mergeCell ref="BB120:BB121"/>
    <mergeCell ref="BC120:BC121"/>
    <mergeCell ref="BG120:BG121"/>
    <mergeCell ref="BH120:BH121"/>
    <mergeCell ref="AP120:AP121"/>
    <mergeCell ref="AQ120:AQ121"/>
    <mergeCell ref="AV120:AV121"/>
    <mergeCell ref="AW120:AW121"/>
    <mergeCell ref="AX120:AX121"/>
    <mergeCell ref="AY120:AY121"/>
    <mergeCell ref="AJ120:AJ121"/>
    <mergeCell ref="AK120:AK121"/>
    <mergeCell ref="AL120:AL121"/>
    <mergeCell ref="AM120:AM121"/>
    <mergeCell ref="AN120:AN121"/>
    <mergeCell ref="AO120:AO121"/>
    <mergeCell ref="AA120:AA121"/>
    <mergeCell ref="AB120:AB121"/>
    <mergeCell ref="AC120:AC121"/>
    <mergeCell ref="AD120:AD121"/>
    <mergeCell ref="AE120:AE121"/>
    <mergeCell ref="AF120:AF121"/>
    <mergeCell ref="Q120:Q121"/>
    <mergeCell ref="R120:R121"/>
    <mergeCell ref="S120:S121"/>
    <mergeCell ref="T120:T121"/>
    <mergeCell ref="Y120:Y121"/>
    <mergeCell ref="Z120:Z121"/>
    <mergeCell ref="H120:H121"/>
    <mergeCell ref="I120:I121"/>
    <mergeCell ref="M120:M121"/>
    <mergeCell ref="N120:N121"/>
    <mergeCell ref="O120:O121"/>
    <mergeCell ref="P120:P121"/>
    <mergeCell ref="B120:B121"/>
    <mergeCell ref="C120:C121"/>
    <mergeCell ref="D120:D121"/>
    <mergeCell ref="E120:E121"/>
    <mergeCell ref="F120:F121"/>
    <mergeCell ref="G120:G121"/>
    <mergeCell ref="BI118:BI119"/>
    <mergeCell ref="BJ118:BJ119"/>
    <mergeCell ref="BK118:BK119"/>
    <mergeCell ref="BL118:BL119"/>
    <mergeCell ref="BM118:BM119"/>
    <mergeCell ref="AA118:AA119"/>
    <mergeCell ref="AB118:AB119"/>
    <mergeCell ref="AC118:AC119"/>
    <mergeCell ref="AD118:AD119"/>
    <mergeCell ref="AE118:AE119"/>
    <mergeCell ref="AF118:AF119"/>
    <mergeCell ref="Q118:Q119"/>
    <mergeCell ref="R118:R119"/>
    <mergeCell ref="S118:S119"/>
    <mergeCell ref="T118:T119"/>
    <mergeCell ref="Y118:Y119"/>
    <mergeCell ref="Z118:Z119"/>
    <mergeCell ref="H118:H119"/>
    <mergeCell ref="I118:I119"/>
    <mergeCell ref="M118:M119"/>
    <mergeCell ref="BN118:BN119"/>
    <mergeCell ref="AZ118:AZ119"/>
    <mergeCell ref="BA118:BA119"/>
    <mergeCell ref="BB118:BB119"/>
    <mergeCell ref="BC118:BC119"/>
    <mergeCell ref="BG118:BG119"/>
    <mergeCell ref="BH118:BH119"/>
    <mergeCell ref="AP118:AP119"/>
    <mergeCell ref="AQ118:AQ119"/>
    <mergeCell ref="AV118:AV119"/>
    <mergeCell ref="AW118:AW119"/>
    <mergeCell ref="AX118:AX119"/>
    <mergeCell ref="AY118:AY119"/>
    <mergeCell ref="AJ118:AJ119"/>
    <mergeCell ref="AK118:AK119"/>
    <mergeCell ref="AL118:AL119"/>
    <mergeCell ref="AM118:AM119"/>
    <mergeCell ref="AN118:AN119"/>
    <mergeCell ref="AO118:AO119"/>
    <mergeCell ref="N118:N119"/>
    <mergeCell ref="O118:O119"/>
    <mergeCell ref="P118:P119"/>
    <mergeCell ref="B118:B119"/>
    <mergeCell ref="C118:C119"/>
    <mergeCell ref="D118:D119"/>
    <mergeCell ref="E118:E119"/>
    <mergeCell ref="F118:F119"/>
    <mergeCell ref="G118:G119"/>
    <mergeCell ref="BI101:BI102"/>
    <mergeCell ref="BJ101:BJ102"/>
    <mergeCell ref="BK101:BK102"/>
    <mergeCell ref="BL101:BL102"/>
    <mergeCell ref="BM101:BM102"/>
    <mergeCell ref="AA101:AA102"/>
    <mergeCell ref="AB101:AB102"/>
    <mergeCell ref="AC101:AC102"/>
    <mergeCell ref="AD101:AD102"/>
    <mergeCell ref="AE101:AE102"/>
    <mergeCell ref="AF101:AF102"/>
    <mergeCell ref="Q101:Q102"/>
    <mergeCell ref="R101:R102"/>
    <mergeCell ref="S101:S102"/>
    <mergeCell ref="T101:T102"/>
    <mergeCell ref="Y101:Y102"/>
    <mergeCell ref="Z101:Z102"/>
    <mergeCell ref="H101:H102"/>
    <mergeCell ref="I101:I102"/>
    <mergeCell ref="M101:M102"/>
    <mergeCell ref="N101:N102"/>
    <mergeCell ref="O101:O102"/>
    <mergeCell ref="P101:P102"/>
    <mergeCell ref="BN101:BN102"/>
    <mergeCell ref="AZ101:AZ102"/>
    <mergeCell ref="BA101:BA102"/>
    <mergeCell ref="BB101:BB102"/>
    <mergeCell ref="BC101:BC102"/>
    <mergeCell ref="BG101:BG102"/>
    <mergeCell ref="BH101:BH102"/>
    <mergeCell ref="AP101:AP102"/>
    <mergeCell ref="AQ101:AQ102"/>
    <mergeCell ref="AV101:AV102"/>
    <mergeCell ref="AW101:AW102"/>
    <mergeCell ref="AX101:AX102"/>
    <mergeCell ref="AY101:AY102"/>
    <mergeCell ref="AJ101:AJ102"/>
    <mergeCell ref="AK101:AK102"/>
    <mergeCell ref="AL101:AL102"/>
    <mergeCell ref="AM101:AM102"/>
    <mergeCell ref="AN101:AN102"/>
    <mergeCell ref="AO101:AO102"/>
    <mergeCell ref="B101:B102"/>
    <mergeCell ref="C101:C102"/>
    <mergeCell ref="D101:D102"/>
    <mergeCell ref="E101:E102"/>
    <mergeCell ref="F101:F102"/>
    <mergeCell ref="G101:G102"/>
    <mergeCell ref="BI99:BI100"/>
    <mergeCell ref="BJ99:BJ100"/>
    <mergeCell ref="BK99:BK100"/>
    <mergeCell ref="BL99:BL100"/>
    <mergeCell ref="BM99:BM100"/>
    <mergeCell ref="BN99:BN100"/>
    <mergeCell ref="AZ99:AZ100"/>
    <mergeCell ref="BA99:BA100"/>
    <mergeCell ref="BB99:BB100"/>
    <mergeCell ref="BC99:BC100"/>
    <mergeCell ref="BG99:BG100"/>
    <mergeCell ref="BH99:BH100"/>
    <mergeCell ref="AP99:AP100"/>
    <mergeCell ref="AQ99:AQ100"/>
    <mergeCell ref="AV99:AV100"/>
    <mergeCell ref="AW99:AW100"/>
    <mergeCell ref="AX99:AX100"/>
    <mergeCell ref="AY99:AY100"/>
    <mergeCell ref="AJ99:AJ100"/>
    <mergeCell ref="AK99:AK100"/>
    <mergeCell ref="AL99:AL100"/>
    <mergeCell ref="AM99:AM100"/>
    <mergeCell ref="AN99:AN100"/>
    <mergeCell ref="AO99:AO100"/>
    <mergeCell ref="AA99:AA100"/>
    <mergeCell ref="AB99:AB100"/>
    <mergeCell ref="AC99:AC100"/>
    <mergeCell ref="AD99:AD100"/>
    <mergeCell ref="AE99:AE100"/>
    <mergeCell ref="AF99:AF100"/>
    <mergeCell ref="Q99:Q100"/>
    <mergeCell ref="R99:R100"/>
    <mergeCell ref="S99:S100"/>
    <mergeCell ref="T99:T100"/>
    <mergeCell ref="Y99:Y100"/>
    <mergeCell ref="Z99:Z100"/>
    <mergeCell ref="H99:H100"/>
    <mergeCell ref="I99:I100"/>
    <mergeCell ref="M99:M100"/>
    <mergeCell ref="N99:N100"/>
    <mergeCell ref="O99:O100"/>
    <mergeCell ref="P99:P100"/>
    <mergeCell ref="B99:B100"/>
    <mergeCell ref="C99:C100"/>
    <mergeCell ref="D99:D100"/>
    <mergeCell ref="E99:E100"/>
    <mergeCell ref="F99:F100"/>
    <mergeCell ref="G99:G100"/>
    <mergeCell ref="BI97:BI98"/>
    <mergeCell ref="BJ97:BJ98"/>
    <mergeCell ref="BK97:BK98"/>
    <mergeCell ref="BL97:BL98"/>
    <mergeCell ref="BM97:BM98"/>
    <mergeCell ref="BN97:BN98"/>
    <mergeCell ref="AZ97:AZ98"/>
    <mergeCell ref="BA97:BA98"/>
    <mergeCell ref="BB97:BB98"/>
    <mergeCell ref="BC97:BC98"/>
    <mergeCell ref="BG97:BG98"/>
    <mergeCell ref="BH97:BH98"/>
    <mergeCell ref="AP97:AP98"/>
    <mergeCell ref="AQ97:AQ98"/>
    <mergeCell ref="AV97:AV98"/>
    <mergeCell ref="AW97:AW98"/>
    <mergeCell ref="AX97:AX98"/>
    <mergeCell ref="AY97:AY98"/>
    <mergeCell ref="AJ97:AJ98"/>
    <mergeCell ref="AK97:AK98"/>
    <mergeCell ref="AL97:AL98"/>
    <mergeCell ref="AM97:AM98"/>
    <mergeCell ref="AN97:AN98"/>
    <mergeCell ref="AO97:AO98"/>
    <mergeCell ref="AA97:AA98"/>
    <mergeCell ref="AB97:AB98"/>
    <mergeCell ref="AC97:AC98"/>
    <mergeCell ref="AD97:AD98"/>
    <mergeCell ref="AE97:AE98"/>
    <mergeCell ref="AF97:AF98"/>
    <mergeCell ref="Q97:Q98"/>
    <mergeCell ref="R97:R98"/>
    <mergeCell ref="S97:S98"/>
    <mergeCell ref="T97:T98"/>
    <mergeCell ref="Y97:Y98"/>
    <mergeCell ref="Z97:Z98"/>
    <mergeCell ref="H97:H98"/>
    <mergeCell ref="I97:I98"/>
    <mergeCell ref="M97:M98"/>
    <mergeCell ref="N97:N98"/>
    <mergeCell ref="O97:O98"/>
    <mergeCell ref="P97:P98"/>
    <mergeCell ref="B97:B98"/>
    <mergeCell ref="C97:C98"/>
    <mergeCell ref="D97:D98"/>
    <mergeCell ref="E97:E98"/>
    <mergeCell ref="F97:F98"/>
    <mergeCell ref="G97:G98"/>
    <mergeCell ref="BI80:BI81"/>
    <mergeCell ref="BJ80:BJ81"/>
    <mergeCell ref="BK80:BK81"/>
    <mergeCell ref="BL80:BL81"/>
    <mergeCell ref="BM80:BM81"/>
    <mergeCell ref="AA80:AA81"/>
    <mergeCell ref="AB80:AB81"/>
    <mergeCell ref="AC80:AC81"/>
    <mergeCell ref="AD80:AD81"/>
    <mergeCell ref="AE80:AE81"/>
    <mergeCell ref="AF80:AF81"/>
    <mergeCell ref="Q80:Q81"/>
    <mergeCell ref="R80:R81"/>
    <mergeCell ref="S80:S81"/>
    <mergeCell ref="T80:T81"/>
    <mergeCell ref="Y80:Y81"/>
    <mergeCell ref="Z80:Z81"/>
    <mergeCell ref="H80:H81"/>
    <mergeCell ref="I80:I81"/>
    <mergeCell ref="M80:M81"/>
    <mergeCell ref="BN80:BN81"/>
    <mergeCell ref="AZ80:AZ81"/>
    <mergeCell ref="BA80:BA81"/>
    <mergeCell ref="BB80:BB81"/>
    <mergeCell ref="BC80:BC81"/>
    <mergeCell ref="BG80:BG81"/>
    <mergeCell ref="BH80:BH81"/>
    <mergeCell ref="AP80:AP81"/>
    <mergeCell ref="AQ80:AQ81"/>
    <mergeCell ref="AV80:AV81"/>
    <mergeCell ref="AW80:AW81"/>
    <mergeCell ref="AX80:AX81"/>
    <mergeCell ref="AY80:AY81"/>
    <mergeCell ref="AJ80:AJ81"/>
    <mergeCell ref="AK80:AK81"/>
    <mergeCell ref="AL80:AL81"/>
    <mergeCell ref="AM80:AM81"/>
    <mergeCell ref="AN80:AN81"/>
    <mergeCell ref="AO80:AO81"/>
    <mergeCell ref="N80:N81"/>
    <mergeCell ref="O80:O81"/>
    <mergeCell ref="P80:P81"/>
    <mergeCell ref="B80:B81"/>
    <mergeCell ref="C80:C81"/>
    <mergeCell ref="D80:D81"/>
    <mergeCell ref="E80:E81"/>
    <mergeCell ref="F80:F81"/>
    <mergeCell ref="G80:G81"/>
    <mergeCell ref="BI78:BI79"/>
    <mergeCell ref="BJ78:BJ79"/>
    <mergeCell ref="BK78:BK79"/>
    <mergeCell ref="BL78:BL79"/>
    <mergeCell ref="BM78:BM79"/>
    <mergeCell ref="AA78:AA79"/>
    <mergeCell ref="AB78:AB79"/>
    <mergeCell ref="AC78:AC79"/>
    <mergeCell ref="AD78:AD79"/>
    <mergeCell ref="AE78:AE79"/>
    <mergeCell ref="AF78:AF79"/>
    <mergeCell ref="Q78:Q79"/>
    <mergeCell ref="R78:R79"/>
    <mergeCell ref="S78:S79"/>
    <mergeCell ref="T78:T79"/>
    <mergeCell ref="Y78:Y79"/>
    <mergeCell ref="Z78:Z79"/>
    <mergeCell ref="H78:H79"/>
    <mergeCell ref="I78:I79"/>
    <mergeCell ref="M78:M79"/>
    <mergeCell ref="N78:N79"/>
    <mergeCell ref="O78:O79"/>
    <mergeCell ref="P78:P79"/>
    <mergeCell ref="BN78:BN79"/>
    <mergeCell ref="AZ78:AZ79"/>
    <mergeCell ref="BA78:BA79"/>
    <mergeCell ref="BB78:BB79"/>
    <mergeCell ref="BC78:BC79"/>
    <mergeCell ref="BG78:BG79"/>
    <mergeCell ref="BH78:BH79"/>
    <mergeCell ref="AP78:AP79"/>
    <mergeCell ref="AQ78:AQ79"/>
    <mergeCell ref="AV78:AV79"/>
    <mergeCell ref="AW78:AW79"/>
    <mergeCell ref="AX78:AX79"/>
    <mergeCell ref="AY78:AY79"/>
    <mergeCell ref="AJ78:AJ79"/>
    <mergeCell ref="AK78:AK79"/>
    <mergeCell ref="AL78:AL79"/>
    <mergeCell ref="AM78:AM79"/>
    <mergeCell ref="AN78:AN79"/>
    <mergeCell ref="AO78:AO79"/>
    <mergeCell ref="B78:B79"/>
    <mergeCell ref="C78:C79"/>
    <mergeCell ref="D78:D79"/>
    <mergeCell ref="E78:E79"/>
    <mergeCell ref="F78:F79"/>
    <mergeCell ref="G78:G79"/>
    <mergeCell ref="BI76:BI77"/>
    <mergeCell ref="BJ76:BJ77"/>
    <mergeCell ref="BK76:BK77"/>
    <mergeCell ref="BL76:BL77"/>
    <mergeCell ref="BM76:BM77"/>
    <mergeCell ref="BN76:BN77"/>
    <mergeCell ref="AZ76:AZ77"/>
    <mergeCell ref="BA76:BA77"/>
    <mergeCell ref="BB76:BB77"/>
    <mergeCell ref="BC76:BC77"/>
    <mergeCell ref="BG76:BG77"/>
    <mergeCell ref="BH76:BH77"/>
    <mergeCell ref="AP76:AP77"/>
    <mergeCell ref="AQ76:AQ77"/>
    <mergeCell ref="AV76:AV77"/>
    <mergeCell ref="AW76:AW77"/>
    <mergeCell ref="AX76:AX77"/>
    <mergeCell ref="AY76:AY77"/>
    <mergeCell ref="AJ76:AJ77"/>
    <mergeCell ref="AK76:AK77"/>
    <mergeCell ref="AL76:AL77"/>
    <mergeCell ref="AM76:AM77"/>
    <mergeCell ref="AN76:AN77"/>
    <mergeCell ref="AO76:AO77"/>
    <mergeCell ref="AA76:AA77"/>
    <mergeCell ref="AB76:AB77"/>
    <mergeCell ref="AC76:AC77"/>
    <mergeCell ref="AD76:AD77"/>
    <mergeCell ref="AE76:AE77"/>
    <mergeCell ref="AF76:AF77"/>
    <mergeCell ref="Q76:Q77"/>
    <mergeCell ref="R76:R77"/>
    <mergeCell ref="S76:S77"/>
    <mergeCell ref="T76:T77"/>
    <mergeCell ref="Y76:Y77"/>
    <mergeCell ref="Z76:Z77"/>
    <mergeCell ref="H76:H77"/>
    <mergeCell ref="I76:I77"/>
    <mergeCell ref="M76:M77"/>
    <mergeCell ref="N76:N77"/>
    <mergeCell ref="O76:O77"/>
    <mergeCell ref="P76:P77"/>
    <mergeCell ref="B76:B77"/>
    <mergeCell ref="C76:C77"/>
    <mergeCell ref="D76:D77"/>
    <mergeCell ref="E76:E77"/>
    <mergeCell ref="F76:F77"/>
    <mergeCell ref="G76:G77"/>
    <mergeCell ref="BI59:BI60"/>
    <mergeCell ref="BJ59:BJ60"/>
    <mergeCell ref="BK59:BK60"/>
    <mergeCell ref="BL59:BL60"/>
    <mergeCell ref="BM59:BM60"/>
    <mergeCell ref="BN59:BN60"/>
    <mergeCell ref="AZ59:AZ60"/>
    <mergeCell ref="BA59:BA60"/>
    <mergeCell ref="BB59:BB60"/>
    <mergeCell ref="BC59:BC60"/>
    <mergeCell ref="BG59:BG60"/>
    <mergeCell ref="BH59:BH60"/>
    <mergeCell ref="AP59:AP60"/>
    <mergeCell ref="AQ59:AQ60"/>
    <mergeCell ref="AV59:AV60"/>
    <mergeCell ref="AW59:AW60"/>
    <mergeCell ref="AX59:AX60"/>
    <mergeCell ref="AY59:AY60"/>
    <mergeCell ref="AJ59:AJ60"/>
    <mergeCell ref="AK59:AK60"/>
    <mergeCell ref="AL59:AL60"/>
    <mergeCell ref="AM59:AM60"/>
    <mergeCell ref="AN59:AN60"/>
    <mergeCell ref="AO59:AO60"/>
    <mergeCell ref="AA59:AA60"/>
    <mergeCell ref="AB59:AB60"/>
    <mergeCell ref="AC59:AC60"/>
    <mergeCell ref="AD59:AD60"/>
    <mergeCell ref="AE59:AE60"/>
    <mergeCell ref="AF59:AF60"/>
    <mergeCell ref="Q59:Q60"/>
    <mergeCell ref="R59:R60"/>
    <mergeCell ref="S59:S60"/>
    <mergeCell ref="T59:T60"/>
    <mergeCell ref="Y59:Y60"/>
    <mergeCell ref="Z59:Z60"/>
    <mergeCell ref="H59:H60"/>
    <mergeCell ref="I59:I60"/>
    <mergeCell ref="M59:M60"/>
    <mergeCell ref="N59:N60"/>
    <mergeCell ref="O59:O60"/>
    <mergeCell ref="P59:P60"/>
    <mergeCell ref="B59:B60"/>
    <mergeCell ref="C59:C60"/>
    <mergeCell ref="D59:D60"/>
    <mergeCell ref="E59:E60"/>
    <mergeCell ref="F59:F60"/>
    <mergeCell ref="G59:G60"/>
    <mergeCell ref="BI57:BI58"/>
    <mergeCell ref="BJ57:BJ58"/>
    <mergeCell ref="BK57:BK58"/>
    <mergeCell ref="BL57:BL58"/>
    <mergeCell ref="BM57:BM58"/>
    <mergeCell ref="AA57:AA58"/>
    <mergeCell ref="AB57:AB58"/>
    <mergeCell ref="AC57:AC58"/>
    <mergeCell ref="AD57:AD58"/>
    <mergeCell ref="AE57:AE58"/>
    <mergeCell ref="AF57:AF58"/>
    <mergeCell ref="Q57:Q58"/>
    <mergeCell ref="R57:R58"/>
    <mergeCell ref="S57:S58"/>
    <mergeCell ref="T57:T58"/>
    <mergeCell ref="Y57:Y58"/>
    <mergeCell ref="Z57:Z58"/>
    <mergeCell ref="H57:H58"/>
    <mergeCell ref="I57:I58"/>
    <mergeCell ref="M57:M58"/>
    <mergeCell ref="BN57:BN58"/>
    <mergeCell ref="AZ57:AZ58"/>
    <mergeCell ref="BA57:BA58"/>
    <mergeCell ref="BB57:BB58"/>
    <mergeCell ref="BC57:BC58"/>
    <mergeCell ref="BG57:BG58"/>
    <mergeCell ref="BH57:BH58"/>
    <mergeCell ref="AP57:AP58"/>
    <mergeCell ref="AQ57:AQ58"/>
    <mergeCell ref="AV57:AV58"/>
    <mergeCell ref="AW57:AW58"/>
    <mergeCell ref="AX57:AX58"/>
    <mergeCell ref="AY57:AY58"/>
    <mergeCell ref="AJ57:AJ58"/>
    <mergeCell ref="AK57:AK58"/>
    <mergeCell ref="AL57:AL58"/>
    <mergeCell ref="AM57:AM58"/>
    <mergeCell ref="AN57:AN58"/>
    <mergeCell ref="AO57:AO58"/>
    <mergeCell ref="N57:N58"/>
    <mergeCell ref="O57:O58"/>
    <mergeCell ref="P57:P58"/>
    <mergeCell ref="B57:B58"/>
    <mergeCell ref="C57:C58"/>
    <mergeCell ref="D57:D58"/>
    <mergeCell ref="E57:E58"/>
    <mergeCell ref="F57:F58"/>
    <mergeCell ref="G57:G58"/>
    <mergeCell ref="BI55:BI56"/>
    <mergeCell ref="BJ55:BJ56"/>
    <mergeCell ref="BK55:BK56"/>
    <mergeCell ref="BL55:BL56"/>
    <mergeCell ref="BM55:BM56"/>
    <mergeCell ref="AA55:AA56"/>
    <mergeCell ref="AB55:AB56"/>
    <mergeCell ref="AC55:AC56"/>
    <mergeCell ref="AD55:AD56"/>
    <mergeCell ref="AE55:AE56"/>
    <mergeCell ref="AF55:AF56"/>
    <mergeCell ref="Q55:Q56"/>
    <mergeCell ref="R55:R56"/>
    <mergeCell ref="S55:S56"/>
    <mergeCell ref="T55:T56"/>
    <mergeCell ref="Y55:Y56"/>
    <mergeCell ref="Z55:Z56"/>
    <mergeCell ref="H55:H56"/>
    <mergeCell ref="I55:I56"/>
    <mergeCell ref="M55:M56"/>
    <mergeCell ref="N55:N56"/>
    <mergeCell ref="O55:O56"/>
    <mergeCell ref="P55:P56"/>
    <mergeCell ref="BN55:BN56"/>
    <mergeCell ref="AZ55:AZ56"/>
    <mergeCell ref="BA55:BA56"/>
    <mergeCell ref="BB55:BB56"/>
    <mergeCell ref="BC55:BC56"/>
    <mergeCell ref="BG55:BG56"/>
    <mergeCell ref="BH55:BH56"/>
    <mergeCell ref="AP55:AP56"/>
    <mergeCell ref="AQ55:AQ56"/>
    <mergeCell ref="AV55:AV56"/>
    <mergeCell ref="AW55:AW56"/>
    <mergeCell ref="AX55:AX56"/>
    <mergeCell ref="AY55:AY56"/>
    <mergeCell ref="AJ55:AJ56"/>
    <mergeCell ref="AK55:AK56"/>
    <mergeCell ref="AL55:AL56"/>
    <mergeCell ref="AM55:AM56"/>
    <mergeCell ref="AN55:AN56"/>
    <mergeCell ref="AO55:AO56"/>
    <mergeCell ref="B55:B56"/>
    <mergeCell ref="C55:C56"/>
    <mergeCell ref="D55:D56"/>
    <mergeCell ref="E55:E56"/>
    <mergeCell ref="F55:F56"/>
    <mergeCell ref="G55:G56"/>
    <mergeCell ref="BI38:BI39"/>
    <mergeCell ref="BJ38:BJ39"/>
    <mergeCell ref="BK38:BK39"/>
    <mergeCell ref="BL38:BL39"/>
    <mergeCell ref="BM38:BM39"/>
    <mergeCell ref="BN38:BN39"/>
    <mergeCell ref="AZ38:AZ39"/>
    <mergeCell ref="BA38:BA39"/>
    <mergeCell ref="BB38:BB39"/>
    <mergeCell ref="BC38:BC39"/>
    <mergeCell ref="BG38:BG39"/>
    <mergeCell ref="BH38:BH39"/>
    <mergeCell ref="AP38:AP39"/>
    <mergeCell ref="AQ38:AQ39"/>
    <mergeCell ref="AV38:AV39"/>
    <mergeCell ref="AW38:AW39"/>
    <mergeCell ref="AX38:AX39"/>
    <mergeCell ref="AY38:AY39"/>
    <mergeCell ref="AJ38:AJ39"/>
    <mergeCell ref="AK38:AK39"/>
    <mergeCell ref="AL38:AL39"/>
    <mergeCell ref="AM38:AM39"/>
    <mergeCell ref="AN38:AN39"/>
    <mergeCell ref="AO38:AO39"/>
    <mergeCell ref="AA38:AA39"/>
    <mergeCell ref="AB38:AB39"/>
    <mergeCell ref="AC38:AC39"/>
    <mergeCell ref="AD38:AD39"/>
    <mergeCell ref="AE38:AE39"/>
    <mergeCell ref="AF38:AF39"/>
    <mergeCell ref="Q38:Q39"/>
    <mergeCell ref="R38:R39"/>
    <mergeCell ref="S38:S39"/>
    <mergeCell ref="T38:T39"/>
    <mergeCell ref="Y38:Y39"/>
    <mergeCell ref="Z38:Z39"/>
    <mergeCell ref="H38:H39"/>
    <mergeCell ref="I38:I39"/>
    <mergeCell ref="M38:M39"/>
    <mergeCell ref="N38:N39"/>
    <mergeCell ref="O38:O39"/>
    <mergeCell ref="P38:P39"/>
    <mergeCell ref="B38:B39"/>
    <mergeCell ref="C38:C39"/>
    <mergeCell ref="D38:D39"/>
    <mergeCell ref="E38:E39"/>
    <mergeCell ref="F38:F39"/>
    <mergeCell ref="G38:G39"/>
    <mergeCell ref="BI36:BI37"/>
    <mergeCell ref="BJ36:BJ37"/>
    <mergeCell ref="BK36:BK37"/>
    <mergeCell ref="BL36:BL37"/>
    <mergeCell ref="BM36:BM37"/>
    <mergeCell ref="BN36:BN37"/>
    <mergeCell ref="AZ36:AZ37"/>
    <mergeCell ref="BA36:BA37"/>
    <mergeCell ref="BB36:BB37"/>
    <mergeCell ref="BC36:BC37"/>
    <mergeCell ref="BG36:BG37"/>
    <mergeCell ref="BH36:BH37"/>
    <mergeCell ref="AP36:AP37"/>
    <mergeCell ref="AQ36:AQ37"/>
    <mergeCell ref="AV36:AV37"/>
    <mergeCell ref="AW36:AW37"/>
    <mergeCell ref="AX36:AX37"/>
    <mergeCell ref="AY36:AY37"/>
    <mergeCell ref="AJ36:AJ37"/>
    <mergeCell ref="AK36:AK37"/>
    <mergeCell ref="AL36:AL37"/>
    <mergeCell ref="AM36:AM37"/>
    <mergeCell ref="AN36:AN37"/>
    <mergeCell ref="AO36:AO37"/>
    <mergeCell ref="AA36:AA37"/>
    <mergeCell ref="AB36:AB37"/>
    <mergeCell ref="AC36:AC37"/>
    <mergeCell ref="AD36:AD37"/>
    <mergeCell ref="AE36:AE37"/>
    <mergeCell ref="AF36:AF37"/>
    <mergeCell ref="Q36:Q37"/>
    <mergeCell ref="R36:R37"/>
    <mergeCell ref="S36:S37"/>
    <mergeCell ref="T36:T37"/>
    <mergeCell ref="Y36:Y37"/>
    <mergeCell ref="Z36:Z37"/>
    <mergeCell ref="H36:H37"/>
    <mergeCell ref="I36:I37"/>
    <mergeCell ref="M36:M37"/>
    <mergeCell ref="N36:N37"/>
    <mergeCell ref="O36:O37"/>
    <mergeCell ref="P36:P37"/>
    <mergeCell ref="B36:B37"/>
    <mergeCell ref="C36:C37"/>
    <mergeCell ref="D36:D37"/>
    <mergeCell ref="E36:E37"/>
    <mergeCell ref="F36:F37"/>
    <mergeCell ref="G36:G37"/>
    <mergeCell ref="BI34:BI35"/>
    <mergeCell ref="BJ34:BJ35"/>
    <mergeCell ref="BK34:BK35"/>
    <mergeCell ref="BL34:BL35"/>
    <mergeCell ref="BM34:BM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H34:H35"/>
    <mergeCell ref="I34:I35"/>
    <mergeCell ref="M34: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J34:AJ35"/>
    <mergeCell ref="AK34:AK35"/>
    <mergeCell ref="AL34:AL35"/>
    <mergeCell ref="AM34:AM35"/>
    <mergeCell ref="AN34:AN35"/>
    <mergeCell ref="AO34:AO35"/>
    <mergeCell ref="N34:N35"/>
    <mergeCell ref="O34:O35"/>
    <mergeCell ref="P34:P35"/>
    <mergeCell ref="B34:B35"/>
    <mergeCell ref="C34:C35"/>
    <mergeCell ref="D34:D35"/>
    <mergeCell ref="E34:E35"/>
    <mergeCell ref="F34:F35"/>
    <mergeCell ref="G34:G35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</mergeCells>
  <phoneticPr fontId="3"/>
  <conditionalFormatting sqref="C12:I12 C33:I33 C54:I54 C75:I75 C96:I96">
    <cfRule type="containsText" dxfId="433" priority="424" operator="containsText" text="土,日">
      <formula>NOT(ISERROR(SEARCH("土,日",C12)))</formula>
    </cfRule>
  </conditionalFormatting>
  <conditionalFormatting sqref="C15:I18">
    <cfRule type="containsText" dxfId="432" priority="422" operator="containsText" text="休">
      <formula>NOT(ISERROR(SEARCH("休",C15)))</formula>
    </cfRule>
    <cfRule type="containsText" dxfId="431" priority="434" operator="containsText" text="雨">
      <formula>NOT(ISERROR(SEARCH("雨",C15)))</formula>
    </cfRule>
  </conditionalFormatting>
  <conditionalFormatting sqref="C36:I39">
    <cfRule type="containsText" dxfId="430" priority="51" operator="containsText" text="雨">
      <formula>NOT(ISERROR(SEARCH("雨",C36)))</formula>
    </cfRule>
    <cfRule type="containsText" dxfId="429" priority="433" operator="containsText" text="休">
      <formula>NOT(ISERROR(SEARCH("休",C36)))</formula>
    </cfRule>
  </conditionalFormatting>
  <conditionalFormatting sqref="C57:I60">
    <cfRule type="containsText" dxfId="428" priority="431" operator="containsText" text="休">
      <formula>NOT(ISERROR(SEARCH("休",C57)))</formula>
    </cfRule>
    <cfRule type="containsText" dxfId="427" priority="432" operator="containsText" text="雨">
      <formula>NOT(ISERROR(SEARCH("雨",C57)))</formula>
    </cfRule>
  </conditionalFormatting>
  <conditionalFormatting sqref="C78:I81">
    <cfRule type="containsText" dxfId="426" priority="429" operator="containsText" text="休">
      <formula>NOT(ISERROR(SEARCH("休",C78)))</formula>
    </cfRule>
    <cfRule type="containsText" dxfId="425" priority="430" operator="containsText" text="雨">
      <formula>NOT(ISERROR(SEARCH("雨",C78)))</formula>
    </cfRule>
  </conditionalFormatting>
  <conditionalFormatting sqref="C99:I102">
    <cfRule type="containsText" dxfId="424" priority="427" operator="containsText" text="休">
      <formula>NOT(ISERROR(SEARCH("休",C99)))</formula>
    </cfRule>
    <cfRule type="containsText" dxfId="423" priority="428" operator="containsText" text="雨">
      <formula>NOT(ISERROR(SEARCH("雨",C99)))</formula>
    </cfRule>
  </conditionalFormatting>
  <conditionalFormatting sqref="C117:I117">
    <cfRule type="containsText" dxfId="422" priority="420" operator="containsText" text="土,日">
      <formula>NOT(ISERROR(SEARCH("土,日",C117)))</formula>
    </cfRule>
  </conditionalFormatting>
  <conditionalFormatting sqref="C120:I123">
    <cfRule type="containsText" dxfId="421" priority="419" operator="containsText" text="休">
      <formula>NOT(ISERROR(SEARCH("休",C120)))</formula>
    </cfRule>
    <cfRule type="containsText" dxfId="420" priority="421" operator="containsText" text="雨">
      <formula>NOT(ISERROR(SEARCH("雨",C120)))</formula>
    </cfRule>
  </conditionalFormatting>
  <conditionalFormatting sqref="C138:I138">
    <cfRule type="containsText" dxfId="419" priority="406" operator="containsText" text="土,日">
      <formula>NOT(ISERROR(SEARCH("土,日",C138)))</formula>
    </cfRule>
  </conditionalFormatting>
  <conditionalFormatting sqref="C141:I144">
    <cfRule type="containsText" dxfId="418" priority="405" operator="containsText" text="休">
      <formula>NOT(ISERROR(SEARCH("休",C141)))</formula>
    </cfRule>
    <cfRule type="containsText" dxfId="417" priority="407" operator="containsText" text="雨">
      <formula>NOT(ISERROR(SEARCH("雨",C141)))</formula>
    </cfRule>
  </conditionalFormatting>
  <conditionalFormatting sqref="C159:I159">
    <cfRule type="containsText" dxfId="416" priority="404" operator="containsText" text="土,日">
      <formula>NOT(ISERROR(SEARCH("土,日",C159)))</formula>
    </cfRule>
  </conditionalFormatting>
  <conditionalFormatting sqref="C162:I165">
    <cfRule type="containsText" dxfId="415" priority="403" operator="containsText" text="休">
      <formula>NOT(ISERROR(SEARCH("休",C162)))</formula>
    </cfRule>
  </conditionalFormatting>
  <conditionalFormatting sqref="C177:I177">
    <cfRule type="containsText" dxfId="414" priority="400" operator="containsText" text="土,日">
      <formula>NOT(ISERROR(SEARCH("土,日",C177)))</formula>
    </cfRule>
  </conditionalFormatting>
  <conditionalFormatting sqref="C180:I183">
    <cfRule type="containsText" dxfId="413" priority="401" operator="containsText" text="休">
      <formula>NOT(ISERROR(SEARCH("休",C180)))</formula>
    </cfRule>
    <cfRule type="containsText" dxfId="412" priority="402" operator="containsText" text="休">
      <formula>NOT(ISERROR(SEARCH("休",C180)))</formula>
    </cfRule>
  </conditionalFormatting>
  <conditionalFormatting sqref="H11">
    <cfRule type="expression" dxfId="411" priority="330">
      <formula>AND(WEEKDAY(H9,2)=6,OR(INT((DAY(H9)-1)/7)+1=2,INT((DAY(H9)-1)/7)+1=4))</formula>
    </cfRule>
  </conditionalFormatting>
  <conditionalFormatting sqref="H12 S12 H33 S33 H54 S54 H75 S75 H96 S96 H117 S117 H138 S138 H159 S159">
    <cfRule type="containsText" dxfId="410" priority="332" operator="containsText" text="土">
      <formula>NOT(ISERROR(SEARCH("土",H12)))</formula>
    </cfRule>
  </conditionalFormatting>
  <conditionalFormatting sqref="H12">
    <cfRule type="containsText" dxfId="409" priority="423" operator="containsText" text="土">
      <formula>NOT(ISERROR(SEARCH("土",H12)))</formula>
    </cfRule>
  </conditionalFormatting>
  <conditionalFormatting sqref="H32">
    <cfRule type="expression" dxfId="408" priority="329">
      <formula>AND(WEEKDAY(H30,2)=6, OR(INT((DAY(H30)-1)/7)+1=2, INT((DAY(H30)-1)/7)+1=4))</formula>
    </cfRule>
  </conditionalFormatting>
  <conditionalFormatting sqref="H40:H47 I44:BN47">
    <cfRule type="containsText" dxfId="407" priority="278" operator="containsText" text="休">
      <formula>NOT(ISERROR(SEARCH("休",H40)))</formula>
    </cfRule>
    <cfRule type="containsText" dxfId="406" priority="279" operator="containsText" text="休">
      <formula>NOT(ISERROR(SEARCH("休",H40)))</formula>
    </cfRule>
  </conditionalFormatting>
  <conditionalFormatting sqref="H53">
    <cfRule type="expression" dxfId="405" priority="328">
      <formula>AND(WEEKDAY(H51,2)=6, OR(INT((DAY(H51)-1)/7)+1=2, INT((DAY(H51)-1)/7)+1=4))</formula>
    </cfRule>
  </conditionalFormatting>
  <conditionalFormatting sqref="H61:H68 I65:BN68">
    <cfRule type="containsText" dxfId="404" priority="226" operator="containsText" text="休">
      <formula>NOT(ISERROR(SEARCH("休",H61)))</formula>
    </cfRule>
    <cfRule type="containsText" dxfId="403" priority="227" operator="containsText" text="休">
      <formula>NOT(ISERROR(SEARCH("休",H61)))</formula>
    </cfRule>
    <cfRule type="containsText" dxfId="402" priority="228" operator="containsText" text="休">
      <formula>NOT(ISERROR(SEARCH("休",H61)))</formula>
    </cfRule>
    <cfRule type="containsText" dxfId="401" priority="229" operator="containsText" text="休">
      <formula>NOT(ISERROR(SEARCH("休",H61)))</formula>
    </cfRule>
    <cfRule type="containsText" dxfId="400" priority="230" operator="containsText" text="休">
      <formula>NOT(ISERROR(SEARCH("休",H61)))</formula>
    </cfRule>
  </conditionalFormatting>
  <conditionalFormatting sqref="H74">
    <cfRule type="expression" dxfId="399" priority="327">
      <formula>AND(WEEKDAY(H72,2)=6, OR(INT((DAY(H72)-1)/7)+1=2, INT((DAY(H72)-1)/7)+1=4))</formula>
    </cfRule>
  </conditionalFormatting>
  <conditionalFormatting sqref="H82:H89 I86:BN89">
    <cfRule type="containsText" dxfId="398" priority="196" operator="containsText" text="休">
      <formula>NOT(ISERROR(SEARCH("休",H82)))</formula>
    </cfRule>
    <cfRule type="containsText" dxfId="397" priority="197" operator="containsText" text="休">
      <formula>NOT(ISERROR(SEARCH("休",H82)))</formula>
    </cfRule>
    <cfRule type="containsText" dxfId="396" priority="198" operator="containsText" text="休">
      <formula>NOT(ISERROR(SEARCH("休",H82)))</formula>
    </cfRule>
    <cfRule type="containsText" dxfId="395" priority="199" operator="containsText" text="休">
      <formula>NOT(ISERROR(SEARCH("休",H82)))</formula>
    </cfRule>
    <cfRule type="containsText" dxfId="394" priority="200" operator="containsText" text="休">
      <formula>NOT(ISERROR(SEARCH("休",H82)))</formula>
    </cfRule>
  </conditionalFormatting>
  <conditionalFormatting sqref="H95">
    <cfRule type="expression" dxfId="393" priority="326">
      <formula>AND(WEEKDAY(H93,2)=6, OR(INT((DAY(H93)-1)/7)+1=2, INT((DAY(H93)-1)/7)+1=4))</formula>
    </cfRule>
  </conditionalFormatting>
  <conditionalFormatting sqref="H103:H110 I107:BN110">
    <cfRule type="containsText" dxfId="392" priority="170" operator="containsText" text="休">
      <formula>NOT(ISERROR(SEARCH("休",H103)))</formula>
    </cfRule>
    <cfRule type="containsText" dxfId="391" priority="171" operator="containsText" text="休">
      <formula>NOT(ISERROR(SEARCH("休",H103)))</formula>
    </cfRule>
    <cfRule type="containsText" dxfId="390" priority="172" operator="containsText" text="休">
      <formula>NOT(ISERROR(SEARCH("休",H103)))</formula>
    </cfRule>
    <cfRule type="containsText" dxfId="389" priority="173" operator="containsText" text="休">
      <formula>NOT(ISERROR(SEARCH("休",H103)))</formula>
    </cfRule>
    <cfRule type="containsText" dxfId="388" priority="174" operator="containsText" text="休">
      <formula>NOT(ISERROR(SEARCH("休",H103)))</formula>
    </cfRule>
  </conditionalFormatting>
  <conditionalFormatting sqref="H116">
    <cfRule type="expression" dxfId="387" priority="325">
      <formula>AND(WEEKDAY(H114,2)=6, OR(INT((DAY(H114)-1)/7)+1=2, INT((DAY(H114)-1)/7)+1=4))</formula>
    </cfRule>
  </conditionalFormatting>
  <conditionalFormatting sqref="H124:H131 I128:BN131">
    <cfRule type="containsText" dxfId="386" priority="125" operator="containsText" text="休">
      <formula>NOT(ISERROR(SEARCH("休",H124)))</formula>
    </cfRule>
    <cfRule type="containsText" dxfId="385" priority="126" operator="containsText" text="休">
      <formula>NOT(ISERROR(SEARCH("休",H124)))</formula>
    </cfRule>
    <cfRule type="containsText" dxfId="384" priority="127" operator="containsText" text="休">
      <formula>NOT(ISERROR(SEARCH("休",H124)))</formula>
    </cfRule>
    <cfRule type="containsText" dxfId="383" priority="128" operator="containsText" text="休">
      <formula>NOT(ISERROR(SEARCH("休",H124)))</formula>
    </cfRule>
    <cfRule type="containsText" dxfId="382" priority="129" operator="containsText" text="休">
      <formula>NOT(ISERROR(SEARCH("休",H124)))</formula>
    </cfRule>
  </conditionalFormatting>
  <conditionalFormatting sqref="H137">
    <cfRule type="expression" dxfId="381" priority="324">
      <formula>AND(WEEKDAY(H135,2)=6, OR(INT((DAY(H135)-1)/7)+1=2, INT((DAY(H135)-1)/7)+1=4))</formula>
    </cfRule>
  </conditionalFormatting>
  <conditionalFormatting sqref="H145:H152 I149:BN152">
    <cfRule type="containsText" dxfId="380" priority="110" operator="containsText" text="休">
      <formula>NOT(ISERROR(SEARCH("休",H145)))</formula>
    </cfRule>
    <cfRule type="containsText" dxfId="379" priority="111" operator="containsText" text="休">
      <formula>NOT(ISERROR(SEARCH("休",H145)))</formula>
    </cfRule>
    <cfRule type="containsText" dxfId="378" priority="112" operator="containsText" text="休">
      <formula>NOT(ISERROR(SEARCH("休",H145)))</formula>
    </cfRule>
    <cfRule type="containsText" dxfId="377" priority="113" operator="containsText" text="休">
      <formula>NOT(ISERROR(SEARCH("休",H145)))</formula>
    </cfRule>
    <cfRule type="containsText" dxfId="376" priority="114" operator="containsText" text="休">
      <formula>NOT(ISERROR(SEARCH("休",H145)))</formula>
    </cfRule>
  </conditionalFormatting>
  <conditionalFormatting sqref="H158">
    <cfRule type="expression" dxfId="375" priority="323">
      <formula>AND(WEEKDAY(H156,2)=6, OR(INT((DAY(H156)-1)/7)+1=2, INT((DAY(H156)-1)/7)+1=4))</formula>
    </cfRule>
  </conditionalFormatting>
  <conditionalFormatting sqref="H166:H173 I170:BN173">
    <cfRule type="containsText" dxfId="374" priority="80" operator="containsText" text="休">
      <formula>NOT(ISERROR(SEARCH("休",H166)))</formula>
    </cfRule>
    <cfRule type="containsText" dxfId="373" priority="81" operator="containsText" text="休">
      <formula>NOT(ISERROR(SEARCH("休",H166)))</formula>
    </cfRule>
    <cfRule type="containsText" dxfId="372" priority="82" operator="containsText" text="休">
      <formula>NOT(ISERROR(SEARCH("休",H166)))</formula>
    </cfRule>
    <cfRule type="containsText" dxfId="371" priority="83" operator="containsText" text="休">
      <formula>NOT(ISERROR(SEARCH("休",H166)))</formula>
    </cfRule>
    <cfRule type="containsText" dxfId="370" priority="84" operator="containsText" text="休">
      <formula>NOT(ISERROR(SEARCH("休",H166)))</formula>
    </cfRule>
  </conditionalFormatting>
  <conditionalFormatting sqref="H180:I183">
    <cfRule type="containsText" dxfId="369" priority="399" operator="containsText" text="休">
      <formula>NOT(ISERROR(SEARCH("休",H180)))</formula>
    </cfRule>
  </conditionalFormatting>
  <conditionalFormatting sqref="I11">
    <cfRule type="expression" dxfId="368" priority="50">
      <formula>AND(WEEKDAY(I9,2)=7,OR(INT((DAY(I9)-1)/7)+1=2,INT((DAY(I9)-1)/7)+1=4))</formula>
    </cfRule>
  </conditionalFormatting>
  <conditionalFormatting sqref="I12 T12 I33 T33 I54 T54 I75 T75 I96 T96 I117 T117 I138 T138 I159 T159">
    <cfRule type="containsText" dxfId="367" priority="331" operator="containsText" text="日">
      <formula>NOT(ISERROR(SEARCH("日",I12)))</formula>
    </cfRule>
  </conditionalFormatting>
  <conditionalFormatting sqref="I32">
    <cfRule type="expression" dxfId="366" priority="49">
      <formula>AND(WEEKDAY(I30,2)=7,OR(INT((DAY(I30)-1)/7)+1=2,INT((DAY(I30)-1)/7)+1=4))</formula>
    </cfRule>
  </conditionalFormatting>
  <conditionalFormatting sqref="I53">
    <cfRule type="expression" dxfId="365" priority="48">
      <formula>AND(WEEKDAY(I51,2)=7,OR(INT((DAY(I51)-1)/7)+1=2,INT((DAY(I51)-1)/7)+1=4))</formula>
    </cfRule>
  </conditionalFormatting>
  <conditionalFormatting sqref="I74">
    <cfRule type="expression" dxfId="364" priority="47">
      <formula>AND(WEEKDAY(I72,2)=7,OR(INT((DAY(I72)-1)/7)+1=2,INT((DAY(I72)-1)/7)+1=4))</formula>
    </cfRule>
  </conditionalFormatting>
  <conditionalFormatting sqref="I95">
    <cfRule type="expression" dxfId="363" priority="46">
      <formula>AND(WEEKDAY(I93,2)=7,OR(INT((DAY(I93)-1)/7)+1=2,INT((DAY(I93)-1)/7)+1=4))</formula>
    </cfRule>
  </conditionalFormatting>
  <conditionalFormatting sqref="I116">
    <cfRule type="expression" dxfId="362" priority="45">
      <formula>AND(WEEKDAY(I114,2)=7,OR(INT((DAY(I114)-1)/7)+1=2,INT((DAY(I114)-1)/7)+1=4))</formula>
    </cfRule>
  </conditionalFormatting>
  <conditionalFormatting sqref="I137">
    <cfRule type="expression" dxfId="361" priority="44">
      <formula>AND(WEEKDAY(I135,2)=7,OR(INT((DAY(I135)-1)/7)+1=2,INT((DAY(I135)-1)/7)+1=4))</formula>
    </cfRule>
  </conditionalFormatting>
  <conditionalFormatting sqref="I158">
    <cfRule type="expression" dxfId="360" priority="43">
      <formula>AND(WEEKDAY(I156,2)=7,OR(INT((DAY(I156)-1)/7)+1=2,INT((DAY(I156)-1)/7)+1=4))</formula>
    </cfRule>
  </conditionalFormatting>
  <conditionalFormatting sqref="N15:T18">
    <cfRule type="containsText" dxfId="359" priority="425" operator="containsText" text="休">
      <formula>NOT(ISERROR(SEARCH("休",N15)))</formula>
    </cfRule>
    <cfRule type="containsText" dxfId="358" priority="426" operator="containsText" text="雨">
      <formula>NOT(ISERROR(SEARCH("雨",N15)))</formula>
    </cfRule>
  </conditionalFormatting>
  <conditionalFormatting sqref="N36:T39">
    <cfRule type="containsText" dxfId="357" priority="417" operator="containsText" text="休">
      <formula>NOT(ISERROR(SEARCH("休",N36)))</formula>
    </cfRule>
    <cfRule type="containsText" dxfId="356" priority="418" operator="containsText" text="雨">
      <formula>NOT(ISERROR(SEARCH("雨",N36)))</formula>
    </cfRule>
  </conditionalFormatting>
  <conditionalFormatting sqref="N57:T60">
    <cfRule type="containsText" dxfId="355" priority="415" operator="containsText" text="休">
      <formula>NOT(ISERROR(SEARCH("休",N57)))</formula>
    </cfRule>
    <cfRule type="containsText" dxfId="354" priority="416" operator="containsText" text="雨">
      <formula>NOT(ISERROR(SEARCH("雨",N57)))</formula>
    </cfRule>
  </conditionalFormatting>
  <conditionalFormatting sqref="N78:T81 N82:R85 T82:T85 N90:T90">
    <cfRule type="containsText" dxfId="353" priority="414" operator="containsText" text="雨">
      <formula>NOT(ISERROR(SEARCH("雨",N78)))</formula>
    </cfRule>
  </conditionalFormatting>
  <conditionalFormatting sqref="N99:T102">
    <cfRule type="containsText" dxfId="352" priority="412" operator="containsText" text="休">
      <formula>NOT(ISERROR(SEARCH("休",N99)))</formula>
    </cfRule>
    <cfRule type="containsText" dxfId="351" priority="413" operator="containsText" text="雨">
      <formula>NOT(ISERROR(SEARCH("雨",N99)))</formula>
    </cfRule>
  </conditionalFormatting>
  <conditionalFormatting sqref="N120:T123">
    <cfRule type="containsText" dxfId="350" priority="410" operator="containsText" text="休">
      <formula>NOT(ISERROR(SEARCH("休",N120)))</formula>
    </cfRule>
    <cfRule type="containsText" dxfId="349" priority="411" operator="containsText" text="雨">
      <formula>NOT(ISERROR(SEARCH("雨",N120)))</formula>
    </cfRule>
  </conditionalFormatting>
  <conditionalFormatting sqref="N141:T144">
    <cfRule type="containsText" dxfId="348" priority="397" operator="containsText" text="休">
      <formula>NOT(ISERROR(SEARCH("休",N141)))</formula>
    </cfRule>
    <cfRule type="containsText" dxfId="347" priority="398" operator="containsText" text="雨">
      <formula>NOT(ISERROR(SEARCH("雨",N141)))</formula>
    </cfRule>
  </conditionalFormatting>
  <conditionalFormatting sqref="N162:T165">
    <cfRule type="containsText" dxfId="346" priority="395" operator="containsText" text="休">
      <formula>NOT(ISERROR(SEARCH("休",N162)))</formula>
    </cfRule>
    <cfRule type="containsText" dxfId="345" priority="396" operator="containsText" text="雨">
      <formula>NOT(ISERROR(SEARCH("雨",N162)))</formula>
    </cfRule>
  </conditionalFormatting>
  <conditionalFormatting sqref="S11">
    <cfRule type="expression" dxfId="344" priority="322">
      <formula>AND(WEEKDAY(S9,2)=6, OR(INT((DAY(S9)-1)/7)+1=2, INT((DAY(S9)-1)/7)+1=4))</formula>
    </cfRule>
  </conditionalFormatting>
  <conditionalFormatting sqref="S19:S22">
    <cfRule type="containsText" dxfId="343" priority="276" operator="containsText" text="休">
      <formula>NOT(ISERROR(SEARCH("休",S19)))</formula>
    </cfRule>
    <cfRule type="containsText" dxfId="342" priority="277" operator="containsText" text="休">
      <formula>NOT(ISERROR(SEARCH("休",S19)))</formula>
    </cfRule>
  </conditionalFormatting>
  <conditionalFormatting sqref="S32">
    <cfRule type="expression" dxfId="341" priority="321">
      <formula>AND(WEEKDAY(S30,2)=6, OR(INT((DAY(S30)-1)/7)+1=2, INT((DAY(S30)-1)/7)+1=4))</formula>
    </cfRule>
  </conditionalFormatting>
  <conditionalFormatting sqref="S40:S43">
    <cfRule type="containsText" dxfId="340" priority="251" operator="containsText" text="休">
      <formula>NOT(ISERROR(SEARCH("休",S40)))</formula>
    </cfRule>
    <cfRule type="containsText" dxfId="339" priority="252" operator="containsText" text="休">
      <formula>NOT(ISERROR(SEARCH("休",S40)))</formula>
    </cfRule>
    <cfRule type="containsText" dxfId="338" priority="253" operator="containsText" text="休">
      <formula>NOT(ISERROR(SEARCH("休",S40)))</formula>
    </cfRule>
    <cfRule type="containsText" dxfId="337" priority="254" operator="containsText" text="休">
      <formula>NOT(ISERROR(SEARCH("休",S40)))</formula>
    </cfRule>
    <cfRule type="containsText" dxfId="336" priority="255" operator="containsText" text="休">
      <formula>NOT(ISERROR(SEARCH("休",S40)))</formula>
    </cfRule>
  </conditionalFormatting>
  <conditionalFormatting sqref="S53">
    <cfRule type="expression" dxfId="335" priority="320">
      <formula>AND(WEEKDAY(S51,2)=6, OR(INT((DAY(S51)-1)/7)+1=2, INT((DAY(S51)-1)/7)+1=4))</formula>
    </cfRule>
  </conditionalFormatting>
  <conditionalFormatting sqref="S61:S64">
    <cfRule type="containsText" dxfId="334" priority="221" operator="containsText" text="休">
      <formula>NOT(ISERROR(SEARCH("休",S61)))</formula>
    </cfRule>
    <cfRule type="containsText" dxfId="333" priority="222" operator="containsText" text="休">
      <formula>NOT(ISERROR(SEARCH("休",S61)))</formula>
    </cfRule>
    <cfRule type="containsText" dxfId="332" priority="223" operator="containsText" text="休">
      <formula>NOT(ISERROR(SEARCH("休",S61)))</formula>
    </cfRule>
    <cfRule type="containsText" dxfId="331" priority="224" operator="containsText" text="休">
      <formula>NOT(ISERROR(SEARCH("休",S61)))</formula>
    </cfRule>
    <cfRule type="containsText" dxfId="330" priority="225" operator="containsText" text="休">
      <formula>NOT(ISERROR(SEARCH("休",S61)))</formula>
    </cfRule>
  </conditionalFormatting>
  <conditionalFormatting sqref="S74">
    <cfRule type="expression" dxfId="329" priority="319">
      <formula>AND(WEEKDAY(S72,2)=6, OR(INT((DAY(S72)-1)/7)+1=2, INT((DAY(S72)-1)/7)+1=4))</formula>
    </cfRule>
  </conditionalFormatting>
  <conditionalFormatting sqref="S82:S85">
    <cfRule type="containsText" dxfId="328" priority="191" operator="containsText" text="休">
      <formula>NOT(ISERROR(SEARCH("休",S82)))</formula>
    </cfRule>
    <cfRule type="containsText" dxfId="327" priority="192" operator="containsText" text="休">
      <formula>NOT(ISERROR(SEARCH("休",S82)))</formula>
    </cfRule>
    <cfRule type="containsText" dxfId="326" priority="194" operator="containsText" text="休">
      <formula>NOT(ISERROR(SEARCH("休",S82)))</formula>
    </cfRule>
    <cfRule type="containsText" dxfId="325" priority="195" operator="containsText" text="休">
      <formula>NOT(ISERROR(SEARCH("休",S82)))</formula>
    </cfRule>
  </conditionalFormatting>
  <conditionalFormatting sqref="S95">
    <cfRule type="expression" dxfId="324" priority="318">
      <formula>AND(WEEKDAY(S93,2)=6, OR(INT((DAY(S93)-1)/7)+1=2, INT((DAY(S93)-1)/7)+1=4))</formula>
    </cfRule>
  </conditionalFormatting>
  <conditionalFormatting sqref="S103:S106">
    <cfRule type="containsText" dxfId="323" priority="165" operator="containsText" text="休">
      <formula>NOT(ISERROR(SEARCH("休",S103)))</formula>
    </cfRule>
    <cfRule type="containsText" dxfId="322" priority="166" operator="containsText" text="休">
      <formula>NOT(ISERROR(SEARCH("休",S103)))</formula>
    </cfRule>
    <cfRule type="containsText" dxfId="321" priority="168" operator="containsText" text="休">
      <formula>NOT(ISERROR(SEARCH("休",S103)))</formula>
    </cfRule>
    <cfRule type="containsText" dxfId="320" priority="169" operator="containsText" text="休">
      <formula>NOT(ISERROR(SEARCH("休",S103)))</formula>
    </cfRule>
  </conditionalFormatting>
  <conditionalFormatting sqref="S116">
    <cfRule type="expression" dxfId="319" priority="317">
      <formula>AND(WEEKDAY(S114,2)=6, OR(INT((DAY(S114)-1)/7)+1=2, INT((DAY(S114)-1)/7)+1=4))</formula>
    </cfRule>
  </conditionalFormatting>
  <conditionalFormatting sqref="S124:S127">
    <cfRule type="containsText" dxfId="318" priority="120" operator="containsText" text="休">
      <formula>NOT(ISERROR(SEARCH("休",S124)))</formula>
    </cfRule>
    <cfRule type="containsText" dxfId="317" priority="121" operator="containsText" text="休">
      <formula>NOT(ISERROR(SEARCH("休",S124)))</formula>
    </cfRule>
    <cfRule type="containsText" dxfId="316" priority="122" operator="containsText" text="休">
      <formula>NOT(ISERROR(SEARCH("休",S124)))</formula>
    </cfRule>
    <cfRule type="containsText" dxfId="315" priority="123" operator="containsText" text="休">
      <formula>NOT(ISERROR(SEARCH("休",S124)))</formula>
    </cfRule>
    <cfRule type="containsText" dxfId="314" priority="124" operator="containsText" text="休">
      <formula>NOT(ISERROR(SEARCH("休",S124)))</formula>
    </cfRule>
  </conditionalFormatting>
  <conditionalFormatting sqref="S137">
    <cfRule type="expression" dxfId="313" priority="316">
      <formula>AND(WEEKDAY(S135,2)=6, OR(INT((DAY(S135)-1)/7)+1=2, INT((DAY(S135)-1)/7)+1=4))</formula>
    </cfRule>
  </conditionalFormatting>
  <conditionalFormatting sqref="S145:S148">
    <cfRule type="containsText" dxfId="312" priority="105" operator="containsText" text="休">
      <formula>NOT(ISERROR(SEARCH("休",S145)))</formula>
    </cfRule>
    <cfRule type="containsText" dxfId="311" priority="106" operator="containsText" text="休">
      <formula>NOT(ISERROR(SEARCH("休",S145)))</formula>
    </cfRule>
    <cfRule type="containsText" dxfId="310" priority="108" operator="containsText" text="休">
      <formula>NOT(ISERROR(SEARCH("休",S145)))</formula>
    </cfRule>
    <cfRule type="containsText" dxfId="309" priority="109" operator="containsText" text="休">
      <formula>NOT(ISERROR(SEARCH("休",S145)))</formula>
    </cfRule>
  </conditionalFormatting>
  <conditionalFormatting sqref="S158">
    <cfRule type="expression" dxfId="308" priority="315">
      <formula>AND(WEEKDAY(S156,2)=6, OR(INT((DAY(S156)-1)/7)+1=2, INT((DAY(S156)-1)/7)+1=4))</formula>
    </cfRule>
  </conditionalFormatting>
  <conditionalFormatting sqref="S166:S169">
    <cfRule type="containsText" dxfId="307" priority="75" operator="containsText" text="休">
      <formula>NOT(ISERROR(SEARCH("休",S166)))</formula>
    </cfRule>
    <cfRule type="containsText" dxfId="306" priority="76" operator="containsText" text="休">
      <formula>NOT(ISERROR(SEARCH("休",S166)))</formula>
    </cfRule>
    <cfRule type="containsText" dxfId="305" priority="78" operator="containsText" text="休">
      <formula>NOT(ISERROR(SEARCH("休",S166)))</formula>
    </cfRule>
    <cfRule type="containsText" dxfId="304" priority="79" operator="containsText" text="休">
      <formula>NOT(ISERROR(SEARCH("休",S166)))</formula>
    </cfRule>
  </conditionalFormatting>
  <conditionalFormatting sqref="S78:T85 S90:T90">
    <cfRule type="containsText" dxfId="303" priority="193" operator="containsText" text="休">
      <formula>NOT(ISERROR(SEARCH("休",S78)))</formula>
    </cfRule>
  </conditionalFormatting>
  <conditionalFormatting sqref="S103:T106 S111:T111">
    <cfRule type="containsText" dxfId="302" priority="167" operator="containsText" text="休">
      <formula>NOT(ISERROR(SEARCH("休",S103)))</formula>
    </cfRule>
  </conditionalFormatting>
  <conditionalFormatting sqref="S145:T148 S153:T153">
    <cfRule type="containsText" dxfId="301" priority="107" operator="containsText" text="休">
      <formula>NOT(ISERROR(SEARCH("休",S145)))</formula>
    </cfRule>
  </conditionalFormatting>
  <conditionalFormatting sqref="S166:T169">
    <cfRule type="containsText" dxfId="300" priority="77" operator="containsText" text="休">
      <formula>NOT(ISERROR(SEARCH("休",S166)))</formula>
    </cfRule>
  </conditionalFormatting>
  <conditionalFormatting sqref="T11">
    <cfRule type="expression" dxfId="299" priority="42">
      <formula>AND(WEEKDAY(T9,2)=7,OR(INT((DAY(T9)-1)/7)+1=2,INT((DAY(T9)-1)/7)+1=4))</formula>
    </cfRule>
  </conditionalFormatting>
  <conditionalFormatting sqref="T32">
    <cfRule type="expression" dxfId="298" priority="41">
      <formula>AND(WEEKDAY(T30,2)=7,OR(INT((DAY(T30)-1)/7)+1=2,INT((DAY(T30)-1)/7)+1=4))</formula>
    </cfRule>
  </conditionalFormatting>
  <conditionalFormatting sqref="T53">
    <cfRule type="expression" dxfId="297" priority="40">
      <formula>AND(WEEKDAY(T51,2)=7,OR(INT((DAY(T51)-1)/7)+1=2,INT((DAY(T51)-1)/7)+1=4))</formula>
    </cfRule>
  </conditionalFormatting>
  <conditionalFormatting sqref="T74">
    <cfRule type="expression" dxfId="296" priority="39">
      <formula>AND(WEEKDAY(T72,2)=7,OR(INT((DAY(T72)-1)/7)+1=2,INT((DAY(T72)-1)/7)+1=4))</formula>
    </cfRule>
  </conditionalFormatting>
  <conditionalFormatting sqref="T95">
    <cfRule type="expression" dxfId="295" priority="38">
      <formula>AND(WEEKDAY(T93,2)=7,OR(INT((DAY(T93)-1)/7)+1=2,INT((DAY(T93)-1)/7)+1=4))</formula>
    </cfRule>
  </conditionalFormatting>
  <conditionalFormatting sqref="T116">
    <cfRule type="expression" dxfId="294" priority="37">
      <formula>AND(WEEKDAY(T114,2)=7,OR(INT((DAY(T114)-1)/7)+1=2,INT((DAY(T114)-1)/7)+1=4))</formula>
    </cfRule>
  </conditionalFormatting>
  <conditionalFormatting sqref="T137">
    <cfRule type="expression" dxfId="293" priority="36">
      <formula>AND(WEEKDAY(T135,2)=7,OR(INT((DAY(T135)-1)/7)+1=2,INT((DAY(T135)-1)/7)+1=4))</formula>
    </cfRule>
  </conditionalFormatting>
  <conditionalFormatting sqref="T158">
    <cfRule type="expression" dxfId="292" priority="35">
      <formula>AND(WEEKDAY(T156,2)=7,OR(INT((DAY(T156)-1)/7)+1=2,INT((DAY(T156)-1)/7)+1=4))</formula>
    </cfRule>
  </conditionalFormatting>
  <conditionalFormatting sqref="U3">
    <cfRule type="containsText" dxfId="291" priority="52" operator="containsText" text="未達成">
      <formula>NOT(ISERROR(SEARCH("未達成",U3)))</formula>
    </cfRule>
    <cfRule type="containsText" dxfId="290" priority="53" operator="containsText" text="達成">
      <formula>NOT(ISERROR(SEARCH("達成",U3)))</formula>
    </cfRule>
  </conditionalFormatting>
  <conditionalFormatting sqref="Z15:AF18">
    <cfRule type="containsText" dxfId="289" priority="393" operator="containsText" text="休">
      <formula>NOT(ISERROR(SEARCH("休",Z15)))</formula>
    </cfRule>
    <cfRule type="containsText" dxfId="288" priority="394" operator="containsText" text="雨">
      <formula>NOT(ISERROR(SEARCH("雨",Z15)))</formula>
    </cfRule>
  </conditionalFormatting>
  <conditionalFormatting sqref="Z36:AF39">
    <cfRule type="containsText" dxfId="287" priority="408" operator="containsText" text="休">
      <formula>NOT(ISERROR(SEARCH("休",Z36)))</formula>
    </cfRule>
    <cfRule type="containsText" dxfId="286" priority="409" operator="containsText" text="雨">
      <formula>NOT(ISERROR(SEARCH("雨",Z36)))</formula>
    </cfRule>
  </conditionalFormatting>
  <conditionalFormatting sqref="Z57:AF60">
    <cfRule type="containsText" dxfId="285" priority="391" operator="containsText" text="休">
      <formula>NOT(ISERROR(SEARCH("休",Z57)))</formula>
    </cfRule>
    <cfRule type="containsText" dxfId="284" priority="392" operator="containsText" text="雨">
      <formula>NOT(ISERROR(SEARCH("雨",Z57)))</formula>
    </cfRule>
  </conditionalFormatting>
  <conditionalFormatting sqref="Z78:AF81">
    <cfRule type="containsText" dxfId="283" priority="389" operator="containsText" text="休">
      <formula>NOT(ISERROR(SEARCH("休",Z78)))</formula>
    </cfRule>
    <cfRule type="containsText" dxfId="282" priority="390" operator="containsText" text="雨">
      <formula>NOT(ISERROR(SEARCH("雨",Z78)))</formula>
    </cfRule>
  </conditionalFormatting>
  <conditionalFormatting sqref="Z99:AF102">
    <cfRule type="containsText" dxfId="281" priority="387" operator="containsText" text="休">
      <formula>NOT(ISERROR(SEARCH("休",Z99)))</formula>
    </cfRule>
    <cfRule type="containsText" dxfId="280" priority="388" operator="containsText" text="雨">
      <formula>NOT(ISERROR(SEARCH("雨",Z99)))</formula>
    </cfRule>
  </conditionalFormatting>
  <conditionalFormatting sqref="Z120:AF123">
    <cfRule type="containsText" dxfId="279" priority="385" operator="containsText" text="休">
      <formula>NOT(ISERROR(SEARCH("休",Z120)))</formula>
    </cfRule>
    <cfRule type="containsText" dxfId="278" priority="386" operator="containsText" text="雨">
      <formula>NOT(ISERROR(SEARCH("雨",Z120)))</formula>
    </cfRule>
  </conditionalFormatting>
  <conditionalFormatting sqref="Z141:AF144">
    <cfRule type="containsText" dxfId="277" priority="383" operator="containsText" text="休">
      <formula>NOT(ISERROR(SEARCH("休",Z141)))</formula>
    </cfRule>
    <cfRule type="containsText" dxfId="276" priority="384" operator="containsText" text="雨">
      <formula>NOT(ISERROR(SEARCH("雨",Z141)))</formula>
    </cfRule>
  </conditionalFormatting>
  <conditionalFormatting sqref="Z162:AF163">
    <cfRule type="containsText" dxfId="275" priority="381" operator="containsText" text="休">
      <formula>NOT(ISERROR(SEARCH("休",Z162)))</formula>
    </cfRule>
  </conditionalFormatting>
  <conditionalFormatting sqref="Z162:AF165">
    <cfRule type="containsText" dxfId="274" priority="382" operator="containsText" text="雨">
      <formula>NOT(ISERROR(SEARCH("雨",Z162)))</formula>
    </cfRule>
  </conditionalFormatting>
  <conditionalFormatting sqref="AE11">
    <cfRule type="expression" dxfId="273" priority="314">
      <formula>AND(WEEKDAY(AE9,2)=6, OR(INT((DAY(AE9)-1)/7)+1=2, INT((DAY(AE9)-1)/7)+1=4))</formula>
    </cfRule>
  </conditionalFormatting>
  <conditionalFormatting sqref="AE12 AP12 AE33 AP33 AE54 AP54 AE75 AP75 AE96 AP96 AE117 AP117 AE138 AP138 AE159 AP159">
    <cfRule type="containsText" dxfId="272" priority="285" operator="containsText" text="土">
      <formula>NOT(ISERROR(SEARCH("土",AE12)))</formula>
    </cfRule>
  </conditionalFormatting>
  <conditionalFormatting sqref="AE19:AE22">
    <cfRule type="containsText" dxfId="271" priority="271" operator="containsText" text="休">
      <formula>NOT(ISERROR(SEARCH("休",AE19)))</formula>
    </cfRule>
    <cfRule type="containsText" dxfId="270" priority="272" operator="containsText" text="休">
      <formula>NOT(ISERROR(SEARCH("休",AE19)))</formula>
    </cfRule>
    <cfRule type="containsText" dxfId="269" priority="274" operator="containsText" text="休">
      <formula>NOT(ISERROR(SEARCH("休",AE19)))</formula>
    </cfRule>
    <cfRule type="containsText" dxfId="268" priority="275" operator="containsText" text="休">
      <formula>NOT(ISERROR(SEARCH("休",AE19)))</formula>
    </cfRule>
  </conditionalFormatting>
  <conditionalFormatting sqref="AE32">
    <cfRule type="expression" dxfId="267" priority="313">
      <formula>AND(WEEKDAY(AE30,2)=6, OR(INT((DAY(AE30)-1)/7)+1=2, INT((DAY(AE30)-1)/7)+1=4))</formula>
    </cfRule>
  </conditionalFormatting>
  <conditionalFormatting sqref="AE40:AE43">
    <cfRule type="containsText" dxfId="266" priority="246" operator="containsText" text="休">
      <formula>NOT(ISERROR(SEARCH("休",AE40)))</formula>
    </cfRule>
    <cfRule type="containsText" dxfId="265" priority="247" operator="containsText" text="休">
      <formula>NOT(ISERROR(SEARCH("休",AE40)))</formula>
    </cfRule>
    <cfRule type="containsText" dxfId="264" priority="248" operator="containsText" text="休">
      <formula>NOT(ISERROR(SEARCH("休",AE40)))</formula>
    </cfRule>
    <cfRule type="containsText" dxfId="263" priority="249" operator="containsText" text="休">
      <formula>NOT(ISERROR(SEARCH("休",AE40)))</formula>
    </cfRule>
    <cfRule type="containsText" dxfId="262" priority="250" operator="containsText" text="休">
      <formula>NOT(ISERROR(SEARCH("休",AE40)))</formula>
    </cfRule>
  </conditionalFormatting>
  <conditionalFormatting sqref="AE53">
    <cfRule type="expression" dxfId="261" priority="312">
      <formula>AND(WEEKDAY(AE51,2)=6, OR(INT((DAY(AE51)-1)/7)+1=2, INT((DAY(AE51)-1)/7)+1=4))</formula>
    </cfRule>
  </conditionalFormatting>
  <conditionalFormatting sqref="AE61:AE64">
    <cfRule type="containsText" dxfId="260" priority="216" operator="containsText" text="休">
      <formula>NOT(ISERROR(SEARCH("休",AE61)))</formula>
    </cfRule>
    <cfRule type="containsText" dxfId="259" priority="217" operator="containsText" text="休">
      <formula>NOT(ISERROR(SEARCH("休",AE61)))</formula>
    </cfRule>
    <cfRule type="containsText" dxfId="258" priority="218" operator="containsText" text="休">
      <formula>NOT(ISERROR(SEARCH("休",AE61)))</formula>
    </cfRule>
    <cfRule type="containsText" dxfId="257" priority="219" operator="containsText" text="休">
      <formula>NOT(ISERROR(SEARCH("休",AE61)))</formula>
    </cfRule>
    <cfRule type="containsText" dxfId="256" priority="220" operator="containsText" text="休">
      <formula>NOT(ISERROR(SEARCH("休",AE61)))</formula>
    </cfRule>
  </conditionalFormatting>
  <conditionalFormatting sqref="AE74">
    <cfRule type="expression" dxfId="255" priority="311">
      <formula>AND(WEEKDAY(AE72,2)=6, OR(INT((DAY(AE72)-1)/7)+1=2, INT((DAY(AE72)-1)/7)+1=4))</formula>
    </cfRule>
  </conditionalFormatting>
  <conditionalFormatting sqref="AE82:AE85">
    <cfRule type="containsText" dxfId="254" priority="186" operator="containsText" text="休">
      <formula>NOT(ISERROR(SEARCH("休",AE82)))</formula>
    </cfRule>
    <cfRule type="containsText" dxfId="253" priority="187" operator="containsText" text="休">
      <formula>NOT(ISERROR(SEARCH("休",AE82)))</formula>
    </cfRule>
    <cfRule type="containsText" dxfId="252" priority="188" operator="containsText" text="休">
      <formula>NOT(ISERROR(SEARCH("休",AE82)))</formula>
    </cfRule>
    <cfRule type="containsText" dxfId="251" priority="189" operator="containsText" text="休">
      <formula>NOT(ISERROR(SEARCH("休",AE82)))</formula>
    </cfRule>
    <cfRule type="containsText" dxfId="250" priority="190" operator="containsText" text="休">
      <formula>NOT(ISERROR(SEARCH("休",AE82)))</formula>
    </cfRule>
  </conditionalFormatting>
  <conditionalFormatting sqref="AE95">
    <cfRule type="expression" dxfId="249" priority="310">
      <formula>AND(WEEKDAY(AE93,2)=6, OR(INT((DAY(AE93)-1)/7)+1=2, INT((DAY(AE93)-1)/7)+1=4))</formula>
    </cfRule>
  </conditionalFormatting>
  <conditionalFormatting sqref="AE103:AE106">
    <cfRule type="containsText" dxfId="248" priority="160" operator="containsText" text="休">
      <formula>NOT(ISERROR(SEARCH("休",AE103)))</formula>
    </cfRule>
    <cfRule type="containsText" dxfId="247" priority="161" operator="containsText" text="休">
      <formula>NOT(ISERROR(SEARCH("休",AE103)))</formula>
    </cfRule>
    <cfRule type="containsText" dxfId="246" priority="162" operator="containsText" text="休">
      <formula>NOT(ISERROR(SEARCH("休",AE103)))</formula>
    </cfRule>
    <cfRule type="containsText" dxfId="245" priority="163" operator="containsText" text="休">
      <formula>NOT(ISERROR(SEARCH("休",AE103)))</formula>
    </cfRule>
    <cfRule type="containsText" dxfId="244" priority="164" operator="containsText" text="休">
      <formula>NOT(ISERROR(SEARCH("休",AE103)))</formula>
    </cfRule>
  </conditionalFormatting>
  <conditionalFormatting sqref="AE116">
    <cfRule type="expression" dxfId="243" priority="309">
      <formula>AND(WEEKDAY(AE114,2)=6, OR(INT((DAY(AE114)-1)/7)+1=2, INT((DAY(AE114)-1)/7)+1=4))</formula>
    </cfRule>
  </conditionalFormatting>
  <conditionalFormatting sqref="AE124:AE127">
    <cfRule type="containsText" dxfId="242" priority="115" operator="containsText" text="休">
      <formula>NOT(ISERROR(SEARCH("休",AE124)))</formula>
    </cfRule>
    <cfRule type="containsText" dxfId="241" priority="116" operator="containsText" text="休">
      <formula>NOT(ISERROR(SEARCH("休",AE124)))</formula>
    </cfRule>
    <cfRule type="containsText" dxfId="240" priority="117" operator="containsText" text="休">
      <formula>NOT(ISERROR(SEARCH("休",AE124)))</formula>
    </cfRule>
    <cfRule type="containsText" dxfId="239" priority="118" operator="containsText" text="休">
      <formula>NOT(ISERROR(SEARCH("休",AE124)))</formula>
    </cfRule>
    <cfRule type="containsText" dxfId="238" priority="119" operator="containsText" text="休">
      <formula>NOT(ISERROR(SEARCH("休",AE124)))</formula>
    </cfRule>
  </conditionalFormatting>
  <conditionalFormatting sqref="AE137">
    <cfRule type="expression" dxfId="237" priority="308">
      <formula>AND(WEEKDAY(AE135,2)=6, OR(INT((DAY(AE135)-1)/7)+1=2, INT((DAY(AE135)-1)/7)+1=4))</formula>
    </cfRule>
  </conditionalFormatting>
  <conditionalFormatting sqref="AE145:AE148">
    <cfRule type="containsText" dxfId="236" priority="100" operator="containsText" text="休">
      <formula>NOT(ISERROR(SEARCH("休",AE145)))</formula>
    </cfRule>
    <cfRule type="containsText" dxfId="235" priority="101" operator="containsText" text="休">
      <formula>NOT(ISERROR(SEARCH("休",AE145)))</formula>
    </cfRule>
    <cfRule type="containsText" dxfId="234" priority="102" operator="containsText" text="休">
      <formula>NOT(ISERROR(SEARCH("休",AE145)))</formula>
    </cfRule>
    <cfRule type="containsText" dxfId="233" priority="103" operator="containsText" text="休">
      <formula>NOT(ISERROR(SEARCH("休",AE145)))</formula>
    </cfRule>
    <cfRule type="containsText" dxfId="232" priority="104" operator="containsText" text="休">
      <formula>NOT(ISERROR(SEARCH("休",AE145)))</formula>
    </cfRule>
  </conditionalFormatting>
  <conditionalFormatting sqref="AE158">
    <cfRule type="expression" dxfId="231" priority="307">
      <formula>AND(WEEKDAY(AE156,2)=6, OR(INT((DAY(AE156)-1)/7)+1=2, INT((DAY(AE156)-1)/7)+1=4))</formula>
    </cfRule>
  </conditionalFormatting>
  <conditionalFormatting sqref="AE166:AE169">
    <cfRule type="containsText" dxfId="230" priority="70" operator="containsText" text="休">
      <formula>NOT(ISERROR(SEARCH("休",AE166)))</formula>
    </cfRule>
    <cfRule type="containsText" dxfId="229" priority="71" operator="containsText" text="休">
      <formula>NOT(ISERROR(SEARCH("休",AE166)))</formula>
    </cfRule>
    <cfRule type="containsText" dxfId="228" priority="72" operator="containsText" text="休">
      <formula>NOT(ISERROR(SEARCH("休",AE166)))</formula>
    </cfRule>
    <cfRule type="containsText" dxfId="227" priority="73" operator="containsText" text="休">
      <formula>NOT(ISERROR(SEARCH("休",AE166)))</formula>
    </cfRule>
    <cfRule type="containsText" dxfId="226" priority="74" operator="containsText" text="休">
      <formula>NOT(ISERROR(SEARCH("休",AE166)))</formula>
    </cfRule>
  </conditionalFormatting>
  <conditionalFormatting sqref="AE19:AF22 AE27:AF27">
    <cfRule type="containsText" dxfId="225" priority="273" operator="containsText" text="休">
      <formula>NOT(ISERROR(SEARCH("休",AE19)))</formula>
    </cfRule>
  </conditionalFormatting>
  <conditionalFormatting sqref="AF11">
    <cfRule type="expression" dxfId="224" priority="34">
      <formula>AND(WEEKDAY(AF9,2)=7,OR(INT((DAY(AF9)-1)/7)+1=2,INT((DAY(AF9)-1)/7)+1=4))</formula>
    </cfRule>
  </conditionalFormatting>
  <conditionalFormatting sqref="AF12 AQ12 AF33">
    <cfRule type="containsText" dxfId="223" priority="281" operator="containsText" text="日">
      <formula>NOT(ISERROR(SEARCH("日",AF12)))</formula>
    </cfRule>
  </conditionalFormatting>
  <conditionalFormatting sqref="AF32">
    <cfRule type="expression" dxfId="222" priority="33">
      <formula>AND(WEEKDAY(AF30,2)=7,OR(INT((DAY(AF30)-1)/7)+1=2,INT((DAY(AF30)-1)/7)+1=4))</formula>
    </cfRule>
  </conditionalFormatting>
  <conditionalFormatting sqref="AF53">
    <cfRule type="expression" dxfId="221" priority="32">
      <formula>AND(WEEKDAY(AF51,2)=7,OR(INT((DAY(AF51)-1)/7)+1=2,INT((DAY(AF51)-1)/7)+1=4))</formula>
    </cfRule>
  </conditionalFormatting>
  <conditionalFormatting sqref="AF54 AQ54 AF75 AQ75 AF96 AQ96 AF117 AQ117 AF138 AQ138 AF159 AQ159">
    <cfRule type="containsText" dxfId="220" priority="284" operator="containsText" text="日">
      <formula>NOT(ISERROR(SEARCH("日",AF54)))</formula>
    </cfRule>
  </conditionalFormatting>
  <conditionalFormatting sqref="AF74">
    <cfRule type="expression" dxfId="219" priority="31">
      <formula>AND(WEEKDAY(AF72,2)=7,OR(INT((DAY(AF72)-1)/7)+1=2,INT((DAY(AF72)-1)/7)+1=4))</formula>
    </cfRule>
  </conditionalFormatting>
  <conditionalFormatting sqref="AF95">
    <cfRule type="expression" dxfId="218" priority="30">
      <formula>AND(WEEKDAY(AF93,2)=7,OR(INT((DAY(AF93)-1)/7)+1=2,INT((DAY(AF93)-1)/7)+1=4))</formula>
    </cfRule>
  </conditionalFormatting>
  <conditionalFormatting sqref="AF116">
    <cfRule type="expression" dxfId="217" priority="29">
      <formula>AND(WEEKDAY(AF114,2)=7,OR(INT((DAY(AF114)-1)/7)+1=2,INT((DAY(AF114)-1)/7)+1=4))</formula>
    </cfRule>
  </conditionalFormatting>
  <conditionalFormatting sqref="AF137">
    <cfRule type="expression" dxfId="216" priority="28">
      <formula>AND(WEEKDAY(AF135,2)=7,OR(INT((DAY(AF135)-1)/7)+1=2,INT((DAY(AF135)-1)/7)+1=4))</formula>
    </cfRule>
  </conditionalFormatting>
  <conditionalFormatting sqref="AF158">
    <cfRule type="expression" dxfId="215" priority="27">
      <formula>AND(WEEKDAY(AF156,2)=7,OR(INT((DAY(AF156)-1)/7)+1=2,INT((DAY(AF156)-1)/7)+1=4))</formula>
    </cfRule>
  </conditionalFormatting>
  <conditionalFormatting sqref="AK15:AQ18">
    <cfRule type="containsText" dxfId="214" priority="379" operator="containsText" text="休">
      <formula>NOT(ISERROR(SEARCH("休",AK15)))</formula>
    </cfRule>
    <cfRule type="containsText" dxfId="213" priority="380" operator="containsText" text="雨">
      <formula>NOT(ISERROR(SEARCH("雨",AK15)))</formula>
    </cfRule>
  </conditionalFormatting>
  <conditionalFormatting sqref="AK36:AQ39">
    <cfRule type="containsText" dxfId="212" priority="377" operator="containsText" text="休">
      <formula>NOT(ISERROR(SEARCH("休",AK36)))</formula>
    </cfRule>
    <cfRule type="containsText" dxfId="211" priority="378" operator="containsText" text="雨">
      <formula>NOT(ISERROR(SEARCH("雨",AK36)))</formula>
    </cfRule>
  </conditionalFormatting>
  <conditionalFormatting sqref="AK57:AQ60">
    <cfRule type="containsText" dxfId="210" priority="375" operator="containsText" text="休">
      <formula>NOT(ISERROR(SEARCH("休",AK57)))</formula>
    </cfRule>
    <cfRule type="containsText" dxfId="209" priority="376" operator="containsText" text="雨">
      <formula>NOT(ISERROR(SEARCH("雨",AK57)))</formula>
    </cfRule>
  </conditionalFormatting>
  <conditionalFormatting sqref="AK78:AQ81">
    <cfRule type="containsText" dxfId="208" priority="373" operator="containsText" text="休">
      <formula>NOT(ISERROR(SEARCH("休",AK78)))</formula>
    </cfRule>
    <cfRule type="containsText" dxfId="207" priority="374" operator="containsText" text="雨">
      <formula>NOT(ISERROR(SEARCH("雨",AK78)))</formula>
    </cfRule>
  </conditionalFormatting>
  <conditionalFormatting sqref="AK99:AQ102">
    <cfRule type="containsText" dxfId="206" priority="371" operator="containsText" text="休">
      <formula>NOT(ISERROR(SEARCH("休",AK99)))</formula>
    </cfRule>
    <cfRule type="containsText" dxfId="205" priority="372" operator="containsText" text="雨">
      <formula>NOT(ISERROR(SEARCH("雨",AK99)))</formula>
    </cfRule>
  </conditionalFormatting>
  <conditionalFormatting sqref="AK120:AQ123">
    <cfRule type="containsText" dxfId="204" priority="369" operator="containsText" text="休">
      <formula>NOT(ISERROR(SEARCH("休",AK120)))</formula>
    </cfRule>
    <cfRule type="containsText" dxfId="203" priority="370" operator="containsText" text="雨">
      <formula>NOT(ISERROR(SEARCH("雨",AK120)))</formula>
    </cfRule>
  </conditionalFormatting>
  <conditionalFormatting sqref="AK141:AQ144">
    <cfRule type="containsText" dxfId="202" priority="367" operator="containsText" text="休">
      <formula>NOT(ISERROR(SEARCH("休",AK141)))</formula>
    </cfRule>
    <cfRule type="containsText" dxfId="201" priority="368" operator="containsText" text="雨">
      <formula>NOT(ISERROR(SEARCH("雨",AK141)))</formula>
    </cfRule>
  </conditionalFormatting>
  <conditionalFormatting sqref="AK162:AQ165">
    <cfRule type="containsText" dxfId="200" priority="365" operator="containsText" text="休">
      <formula>NOT(ISERROR(SEARCH("休",AK162)))</formula>
    </cfRule>
    <cfRule type="containsText" dxfId="199" priority="366" operator="containsText" text="雨">
      <formula>NOT(ISERROR(SEARCH("雨",AK162)))</formula>
    </cfRule>
  </conditionalFormatting>
  <conditionalFormatting sqref="AP11">
    <cfRule type="expression" dxfId="198" priority="306">
      <formula>AND(WEEKDAY(AP9,2)=6, OR(INT((DAY(AP9)-1)/7)+1=2, INT((DAY(AP9)-1)/7)+1=4))</formula>
    </cfRule>
  </conditionalFormatting>
  <conditionalFormatting sqref="AP19:AP22">
    <cfRule type="containsText" dxfId="197" priority="266" operator="containsText" text="休">
      <formula>NOT(ISERROR(SEARCH("休",AP19)))</formula>
    </cfRule>
    <cfRule type="containsText" dxfId="196" priority="267" operator="containsText" text="休">
      <formula>NOT(ISERROR(SEARCH("休",AP19)))</formula>
    </cfRule>
    <cfRule type="containsText" dxfId="195" priority="268" operator="containsText" text="休">
      <formula>NOT(ISERROR(SEARCH("休",AP19)))</formula>
    </cfRule>
    <cfRule type="containsText" dxfId="194" priority="269" operator="containsText" text="休">
      <formula>NOT(ISERROR(SEARCH("休",AP19)))</formula>
    </cfRule>
    <cfRule type="containsText" dxfId="193" priority="270" operator="containsText" text="休">
      <formula>NOT(ISERROR(SEARCH("休",AP19)))</formula>
    </cfRule>
  </conditionalFormatting>
  <conditionalFormatting sqref="AP32">
    <cfRule type="expression" dxfId="192" priority="305">
      <formula>AND(WEEKDAY(AP30,2)=6, OR(INT((DAY(AP30)-1)/7)+1=2, INT((DAY(AP30)-1)/7)+1=4))</formula>
    </cfRule>
  </conditionalFormatting>
  <conditionalFormatting sqref="AP40:AP43">
    <cfRule type="containsText" dxfId="191" priority="241" operator="containsText" text="休">
      <formula>NOT(ISERROR(SEARCH("休",AP40)))</formula>
    </cfRule>
    <cfRule type="containsText" dxfId="190" priority="242" operator="containsText" text="休">
      <formula>NOT(ISERROR(SEARCH("休",AP40)))</formula>
    </cfRule>
    <cfRule type="containsText" dxfId="189" priority="243" operator="containsText" text="休">
      <formula>NOT(ISERROR(SEARCH("休",AP40)))</formula>
    </cfRule>
    <cfRule type="containsText" dxfId="188" priority="244" operator="containsText" text="休">
      <formula>NOT(ISERROR(SEARCH("休",AP40)))</formula>
    </cfRule>
    <cfRule type="containsText" dxfId="187" priority="245" operator="containsText" text="休">
      <formula>NOT(ISERROR(SEARCH("休",AP40)))</formula>
    </cfRule>
  </conditionalFormatting>
  <conditionalFormatting sqref="AP53">
    <cfRule type="expression" dxfId="186" priority="304">
      <formula>AND(WEEKDAY(AP51,2)=6, OR(INT((DAY(AP51)-1)/7)+1=2, INT((DAY(AP51)-1)/7)+1=4))</formula>
    </cfRule>
  </conditionalFormatting>
  <conditionalFormatting sqref="AP61:AP64">
    <cfRule type="containsText" dxfId="185" priority="211" operator="containsText" text="休">
      <formula>NOT(ISERROR(SEARCH("休",AP61)))</formula>
    </cfRule>
    <cfRule type="containsText" dxfId="184" priority="212" operator="containsText" text="休">
      <formula>NOT(ISERROR(SEARCH("休",AP61)))</formula>
    </cfRule>
    <cfRule type="containsText" dxfId="183" priority="213" operator="containsText" text="休">
      <formula>NOT(ISERROR(SEARCH("休",AP61)))</formula>
    </cfRule>
    <cfRule type="containsText" dxfId="182" priority="214" operator="containsText" text="休">
      <formula>NOT(ISERROR(SEARCH("休",AP61)))</formula>
    </cfRule>
    <cfRule type="containsText" dxfId="181" priority="215" operator="containsText" text="休">
      <formula>NOT(ISERROR(SEARCH("休",AP61)))</formula>
    </cfRule>
  </conditionalFormatting>
  <conditionalFormatting sqref="AP74">
    <cfRule type="expression" dxfId="180" priority="303">
      <formula>AND(WEEKDAY(AP72,2)=6, OR(INT((DAY(AP72)-1)/7)+1=2, INT((DAY(AP72)-1)/7)+1=4))</formula>
    </cfRule>
  </conditionalFormatting>
  <conditionalFormatting sqref="AP82:AP85 AR82:AR85 AT82:AT85 AV82:AV85 AX82:AX85 AZ82:AZ85 BB82:BB85">
    <cfRule type="containsText" dxfId="179" priority="181" operator="containsText" text="休">
      <formula>NOT(ISERROR(SEARCH("休",AP82)))</formula>
    </cfRule>
    <cfRule type="containsText" dxfId="178" priority="182" operator="containsText" text="休">
      <formula>NOT(ISERROR(SEARCH("休",AP82)))</formula>
    </cfRule>
    <cfRule type="containsText" dxfId="177" priority="183" operator="containsText" text="休">
      <formula>NOT(ISERROR(SEARCH("休",AP82)))</formula>
    </cfRule>
    <cfRule type="containsText" dxfId="176" priority="184" operator="containsText" text="休">
      <formula>NOT(ISERROR(SEARCH("休",AP82)))</formula>
    </cfRule>
    <cfRule type="containsText" dxfId="175" priority="185" operator="containsText" text="休">
      <formula>NOT(ISERROR(SEARCH("休",AP82)))</formula>
    </cfRule>
  </conditionalFormatting>
  <conditionalFormatting sqref="AP95">
    <cfRule type="expression" dxfId="174" priority="302">
      <formula>AND(WEEKDAY(AP93,2)=6, OR(INT((DAY(AP93)-1)/7)+1=2, INT((DAY(AP93)-1)/7)+1=4))</formula>
    </cfRule>
  </conditionalFormatting>
  <conditionalFormatting sqref="AP103:AP106">
    <cfRule type="containsText" dxfId="173" priority="155" operator="containsText" text="休">
      <formula>NOT(ISERROR(SEARCH("休",AP103)))</formula>
    </cfRule>
    <cfRule type="containsText" dxfId="172" priority="156" operator="containsText" text="休">
      <formula>NOT(ISERROR(SEARCH("休",AP103)))</formula>
    </cfRule>
    <cfRule type="containsText" dxfId="171" priority="157" operator="containsText" text="休">
      <formula>NOT(ISERROR(SEARCH("休",AP103)))</formula>
    </cfRule>
    <cfRule type="containsText" dxfId="170" priority="158" operator="containsText" text="休">
      <formula>NOT(ISERROR(SEARCH("休",AP103)))</formula>
    </cfRule>
    <cfRule type="containsText" dxfId="169" priority="159" operator="containsText" text="休">
      <formula>NOT(ISERROR(SEARCH("休",AP103)))</formula>
    </cfRule>
  </conditionalFormatting>
  <conditionalFormatting sqref="AP116">
    <cfRule type="expression" dxfId="168" priority="301">
      <formula>AND(WEEKDAY(AP114,2)=6, OR(INT((DAY(AP114)-1)/7)+1=2, INT((DAY(AP114)-1)/7)+1=4))</formula>
    </cfRule>
  </conditionalFormatting>
  <conditionalFormatting sqref="AP124:AP127">
    <cfRule type="containsText" dxfId="167" priority="130" operator="containsText" text="休">
      <formula>NOT(ISERROR(SEARCH("休",AP124)))</formula>
    </cfRule>
    <cfRule type="containsText" dxfId="166" priority="131" operator="containsText" text="休">
      <formula>NOT(ISERROR(SEARCH("休",AP124)))</formula>
    </cfRule>
    <cfRule type="containsText" dxfId="165" priority="132" operator="containsText" text="休">
      <formula>NOT(ISERROR(SEARCH("休",AP124)))</formula>
    </cfRule>
    <cfRule type="containsText" dxfId="164" priority="133" operator="containsText" text="休">
      <formula>NOT(ISERROR(SEARCH("休",AP124)))</formula>
    </cfRule>
    <cfRule type="containsText" dxfId="163" priority="134" operator="containsText" text="休">
      <formula>NOT(ISERROR(SEARCH("休",AP124)))</formula>
    </cfRule>
  </conditionalFormatting>
  <conditionalFormatting sqref="AP137">
    <cfRule type="expression" dxfId="162" priority="300">
      <formula>AND(WEEKDAY(AP135,2)=6, OR(INT((DAY(AP135)-1)/7)+1=2, INT((DAY(AP135)-1)/7)+1=4))</formula>
    </cfRule>
  </conditionalFormatting>
  <conditionalFormatting sqref="AP145:AP148">
    <cfRule type="containsText" dxfId="161" priority="95" operator="containsText" text="休">
      <formula>NOT(ISERROR(SEARCH("休",AP145)))</formula>
    </cfRule>
    <cfRule type="containsText" dxfId="160" priority="96" operator="containsText" text="休">
      <formula>NOT(ISERROR(SEARCH("休",AP145)))</formula>
    </cfRule>
    <cfRule type="containsText" dxfId="159" priority="97" operator="containsText" text="休">
      <formula>NOT(ISERROR(SEARCH("休",AP145)))</formula>
    </cfRule>
    <cfRule type="containsText" dxfId="158" priority="98" operator="containsText" text="休">
      <formula>NOT(ISERROR(SEARCH("休",AP145)))</formula>
    </cfRule>
    <cfRule type="containsText" dxfId="157" priority="99" operator="containsText" text="休">
      <formula>NOT(ISERROR(SEARCH("休",AP145)))</formula>
    </cfRule>
  </conditionalFormatting>
  <conditionalFormatting sqref="AP158">
    <cfRule type="expression" dxfId="156" priority="299">
      <formula>AND(WEEKDAY(AP156,2)=6, OR(INT((DAY(AP156)-1)/7)+1=2, INT((DAY(AP156)-1)/7)+1=4))</formula>
    </cfRule>
  </conditionalFormatting>
  <conditionalFormatting sqref="AP166:AP169">
    <cfRule type="containsText" dxfId="155" priority="65" operator="containsText" text="休">
      <formula>NOT(ISERROR(SEARCH("休",AP166)))</formula>
    </cfRule>
    <cfRule type="containsText" dxfId="154" priority="66" operator="containsText" text="休">
      <formula>NOT(ISERROR(SEARCH("休",AP166)))</formula>
    </cfRule>
    <cfRule type="containsText" dxfId="153" priority="67" operator="containsText" text="休">
      <formula>NOT(ISERROR(SEARCH("休",AP166)))</formula>
    </cfRule>
    <cfRule type="containsText" dxfId="152" priority="68" operator="containsText" text="休">
      <formula>NOT(ISERROR(SEARCH("休",AP166)))</formula>
    </cfRule>
    <cfRule type="containsText" dxfId="151" priority="69" operator="containsText" text="休">
      <formula>NOT(ISERROR(SEARCH("休",AP166)))</formula>
    </cfRule>
  </conditionalFormatting>
  <conditionalFormatting sqref="AQ11">
    <cfRule type="expression" dxfId="150" priority="26">
      <formula>AND(WEEKDAY(AQ9,2)=7,OR(INT((DAY(AQ9)-1)/7)+1=2,INT((DAY(AQ9)-1)/7)+1=4))</formula>
    </cfRule>
  </conditionalFormatting>
  <conditionalFormatting sqref="AQ32">
    <cfRule type="expression" dxfId="149" priority="25">
      <formula>AND(WEEKDAY(AQ30,2)=7,OR(INT((DAY(AQ30)-1)/7)+1=2,INT((DAY(AQ30)-1)/7)+1=4))</formula>
    </cfRule>
  </conditionalFormatting>
  <conditionalFormatting sqref="AQ33">
    <cfRule type="containsText" dxfId="148" priority="280" operator="containsText" text="日">
      <formula>NOT(ISERROR(SEARCH("日",AQ33)))</formula>
    </cfRule>
  </conditionalFormatting>
  <conditionalFormatting sqref="AQ53">
    <cfRule type="expression" dxfId="147" priority="24">
      <formula>AND(WEEKDAY(AQ51,2)=7,OR(INT((DAY(AQ51)-1)/7)+1=2,INT((DAY(AQ51)-1)/7)+1=4))</formula>
    </cfRule>
  </conditionalFormatting>
  <conditionalFormatting sqref="AQ74">
    <cfRule type="expression" dxfId="146" priority="23">
      <formula>AND(WEEKDAY(AQ72,2)=7,OR(INT((DAY(AQ72)-1)/7)+1=2,INT((DAY(AQ72)-1)/7)+1=4))</formula>
    </cfRule>
  </conditionalFormatting>
  <conditionalFormatting sqref="AQ95">
    <cfRule type="expression" dxfId="145" priority="22">
      <formula>AND(WEEKDAY(AQ93,2)=7,OR(INT((DAY(AQ93)-1)/7)+1=2,INT((DAY(AQ93)-1)/7)+1=4))</formula>
    </cfRule>
  </conditionalFormatting>
  <conditionalFormatting sqref="AQ116">
    <cfRule type="expression" dxfId="144" priority="21">
      <formula>AND(WEEKDAY(AQ114,2)=7,OR(INT((DAY(AQ114)-1)/7)+1=2,INT((DAY(AQ114)-1)/7)+1=4))</formula>
    </cfRule>
  </conditionalFormatting>
  <conditionalFormatting sqref="AQ137">
    <cfRule type="expression" dxfId="143" priority="20">
      <formula>AND(WEEKDAY(AQ135,2)=7,OR(INT((DAY(AQ135)-1)/7)+1=2,INT((DAY(AQ135)-1)/7)+1=4))</formula>
    </cfRule>
  </conditionalFormatting>
  <conditionalFormatting sqref="AQ158">
    <cfRule type="expression" dxfId="142" priority="19">
      <formula>AND(WEEKDAY(AQ156,2)=7,OR(INT((DAY(AQ156)-1)/7)+1=2,INT((DAY(AQ156)-1)/7)+1=4))</formula>
    </cfRule>
  </conditionalFormatting>
  <conditionalFormatting sqref="AW15:BC18">
    <cfRule type="containsText" dxfId="141" priority="363" operator="containsText" text="休">
      <formula>NOT(ISERROR(SEARCH("休",AW15)))</formula>
    </cfRule>
    <cfRule type="containsText" dxfId="140" priority="364" operator="containsText" text="雨">
      <formula>NOT(ISERROR(SEARCH("雨",AW15)))</formula>
    </cfRule>
  </conditionalFormatting>
  <conditionalFormatting sqref="AW36:BC39">
    <cfRule type="containsText" dxfId="139" priority="361" operator="containsText" text="休">
      <formula>NOT(ISERROR(SEARCH("休",AW36)))</formula>
    </cfRule>
    <cfRule type="containsText" dxfId="138" priority="362" operator="containsText" text="雨">
      <formula>NOT(ISERROR(SEARCH("雨",AW36)))</formula>
    </cfRule>
  </conditionalFormatting>
  <conditionalFormatting sqref="AW57:BC60">
    <cfRule type="containsText" dxfId="137" priority="359" operator="containsText" text="休">
      <formula>NOT(ISERROR(SEARCH("休",AW57)))</formula>
    </cfRule>
    <cfRule type="containsText" dxfId="136" priority="360" operator="containsText" text="雨">
      <formula>NOT(ISERROR(SEARCH("雨",AW57)))</formula>
    </cfRule>
  </conditionalFormatting>
  <conditionalFormatting sqref="AW78:BC81">
    <cfRule type="containsText" dxfId="135" priority="357" operator="containsText" text="休">
      <formula>NOT(ISERROR(SEARCH("休",AW78)))</formula>
    </cfRule>
    <cfRule type="containsText" dxfId="134" priority="358" operator="containsText" text="雨">
      <formula>NOT(ISERROR(SEARCH("雨",AW78)))</formula>
    </cfRule>
  </conditionalFormatting>
  <conditionalFormatting sqref="AW99:BC102">
    <cfRule type="containsText" dxfId="133" priority="355" operator="containsText" text="休">
      <formula>NOT(ISERROR(SEARCH("休",AW99)))</formula>
    </cfRule>
    <cfRule type="containsText" dxfId="132" priority="356" operator="containsText" text="雨">
      <formula>NOT(ISERROR(SEARCH("雨",AW99)))</formula>
    </cfRule>
  </conditionalFormatting>
  <conditionalFormatting sqref="AW120:BC123">
    <cfRule type="containsText" dxfId="131" priority="353" operator="containsText" text="休">
      <formula>NOT(ISERROR(SEARCH("休",AW120)))</formula>
    </cfRule>
    <cfRule type="containsText" dxfId="130" priority="354" operator="containsText" text="雨">
      <formula>NOT(ISERROR(SEARCH("雨",AW120)))</formula>
    </cfRule>
  </conditionalFormatting>
  <conditionalFormatting sqref="AW141:BC144">
    <cfRule type="containsText" dxfId="129" priority="351" operator="containsText" text="休">
      <formula>NOT(ISERROR(SEARCH("休",AW141)))</formula>
    </cfRule>
    <cfRule type="containsText" dxfId="128" priority="352" operator="containsText" text="雨">
      <formula>NOT(ISERROR(SEARCH("雨",AW141)))</formula>
    </cfRule>
  </conditionalFormatting>
  <conditionalFormatting sqref="AW162:BC165">
    <cfRule type="containsText" dxfId="127" priority="349" operator="containsText" text="休">
      <formula>NOT(ISERROR(SEARCH("休",AW162)))</formula>
    </cfRule>
    <cfRule type="containsText" dxfId="126" priority="350" operator="containsText" text="雨">
      <formula>NOT(ISERROR(SEARCH("雨",AW162)))</formula>
    </cfRule>
  </conditionalFormatting>
  <conditionalFormatting sqref="BB11">
    <cfRule type="expression" dxfId="125" priority="298">
      <formula>AND(WEEKDAY(BB9,2)=6, OR(INT((DAY(BB9)-1)/7)+1=2, INT((DAY(BB9)-1)/7)+1=4))</formula>
    </cfRule>
  </conditionalFormatting>
  <conditionalFormatting sqref="BB12 BM12 BB33 BM33 BB54 BM54 BB75 BM75 BB96 BM96 BB117 BM117 BB138 BM138 BB159 BM159">
    <cfRule type="containsText" dxfId="124" priority="283" operator="containsText" text="土">
      <formula>NOT(ISERROR(SEARCH("土",BB12)))</formula>
    </cfRule>
  </conditionalFormatting>
  <conditionalFormatting sqref="BB19:BB22">
    <cfRule type="containsText" dxfId="123" priority="261" operator="containsText" text="休">
      <formula>NOT(ISERROR(SEARCH("休",BB19)))</formula>
    </cfRule>
    <cfRule type="containsText" dxfId="122" priority="262" operator="containsText" text="休">
      <formula>NOT(ISERROR(SEARCH("休",BB19)))</formula>
    </cfRule>
    <cfRule type="containsText" dxfId="121" priority="263" operator="containsText" text="休">
      <formula>NOT(ISERROR(SEARCH("休",BB19)))</formula>
    </cfRule>
    <cfRule type="containsText" dxfId="120" priority="264" operator="containsText" text="休">
      <formula>NOT(ISERROR(SEARCH("休",BB19)))</formula>
    </cfRule>
    <cfRule type="containsText" dxfId="119" priority="265" operator="containsText" text="休">
      <formula>NOT(ISERROR(SEARCH("休",BB19)))</formula>
    </cfRule>
  </conditionalFormatting>
  <conditionalFormatting sqref="BB32">
    <cfRule type="expression" dxfId="118" priority="297">
      <formula>AND(WEEKDAY(BB30,2)=6, OR(INT((DAY(BB30)-1)/7)+1=2, INT((DAY(BB30)-1)/7)+1=4))</formula>
    </cfRule>
  </conditionalFormatting>
  <conditionalFormatting sqref="BB40:BB43">
    <cfRule type="containsText" dxfId="117" priority="236" operator="containsText" text="休">
      <formula>NOT(ISERROR(SEARCH("休",BB40)))</formula>
    </cfRule>
    <cfRule type="containsText" dxfId="116" priority="237" operator="containsText" text="休">
      <formula>NOT(ISERROR(SEARCH("休",BB40)))</formula>
    </cfRule>
    <cfRule type="containsText" dxfId="115" priority="238" operator="containsText" text="休">
      <formula>NOT(ISERROR(SEARCH("休",BB40)))</formula>
    </cfRule>
    <cfRule type="containsText" dxfId="114" priority="239" operator="containsText" text="休">
      <formula>NOT(ISERROR(SEARCH("休",BB40)))</formula>
    </cfRule>
    <cfRule type="containsText" dxfId="113" priority="240" operator="containsText" text="休">
      <formula>NOT(ISERROR(SEARCH("休",BB40)))</formula>
    </cfRule>
  </conditionalFormatting>
  <conditionalFormatting sqref="BB53">
    <cfRule type="expression" dxfId="112" priority="296">
      <formula>AND(WEEKDAY(BB51,2)=6, OR(INT((DAY(BB51)-1)/7)+1=2, INT((DAY(BB51)-1)/7)+1=4))</formula>
    </cfRule>
  </conditionalFormatting>
  <conditionalFormatting sqref="BB61:BB64">
    <cfRule type="containsText" dxfId="111" priority="206" operator="containsText" text="休">
      <formula>NOT(ISERROR(SEARCH("休",BB61)))</formula>
    </cfRule>
    <cfRule type="containsText" dxfId="110" priority="207" operator="containsText" text="休">
      <formula>NOT(ISERROR(SEARCH("休",BB61)))</formula>
    </cfRule>
    <cfRule type="containsText" dxfId="109" priority="208" operator="containsText" text="休">
      <formula>NOT(ISERROR(SEARCH("休",BB61)))</formula>
    </cfRule>
    <cfRule type="containsText" dxfId="108" priority="209" operator="containsText" text="休">
      <formula>NOT(ISERROR(SEARCH("休",BB61)))</formula>
    </cfRule>
    <cfRule type="containsText" dxfId="107" priority="210" operator="containsText" text="休">
      <formula>NOT(ISERROR(SEARCH("休",BB61)))</formula>
    </cfRule>
  </conditionalFormatting>
  <conditionalFormatting sqref="BB74">
    <cfRule type="expression" dxfId="106" priority="295">
      <formula>AND(WEEKDAY(BB72,2)=6, OR(INT((DAY(BB72)-1)/7)+1=2, INT((DAY(BB72)-1)/7)+1=4))</formula>
    </cfRule>
  </conditionalFormatting>
  <conditionalFormatting sqref="BB95">
    <cfRule type="expression" dxfId="105" priority="294">
      <formula>AND(WEEKDAY(BB93,2)=6, OR(INT((DAY(BB93)-1)/7)+1=2, INT((DAY(BB93)-1)/7)+1=4))</formula>
    </cfRule>
  </conditionalFormatting>
  <conditionalFormatting sqref="BB103:BB106">
    <cfRule type="containsText" dxfId="104" priority="150" operator="containsText" text="休">
      <formula>NOT(ISERROR(SEARCH("休",BB103)))</formula>
    </cfRule>
    <cfRule type="containsText" dxfId="103" priority="151" operator="containsText" text="休">
      <formula>NOT(ISERROR(SEARCH("休",BB103)))</formula>
    </cfRule>
    <cfRule type="containsText" dxfId="102" priority="153" operator="containsText" text="休">
      <formula>NOT(ISERROR(SEARCH("休",BB103)))</formula>
    </cfRule>
    <cfRule type="containsText" dxfId="101" priority="154" operator="containsText" text="休">
      <formula>NOT(ISERROR(SEARCH("休",BB103)))</formula>
    </cfRule>
  </conditionalFormatting>
  <conditionalFormatting sqref="BB116">
    <cfRule type="expression" dxfId="100" priority="293">
      <formula>AND(WEEKDAY(BB114,2)=6, OR(INT((DAY(BB114)-1)/7)+1=2, INT((DAY(BB114)-1)/7)+1=4))</formula>
    </cfRule>
  </conditionalFormatting>
  <conditionalFormatting sqref="BB124:BB127">
    <cfRule type="containsText" dxfId="99" priority="135" operator="containsText" text="休">
      <formula>NOT(ISERROR(SEARCH("休",BB124)))</formula>
    </cfRule>
    <cfRule type="containsText" dxfId="98" priority="136" operator="containsText" text="休">
      <formula>NOT(ISERROR(SEARCH("休",BB124)))</formula>
    </cfRule>
    <cfRule type="containsText" dxfId="97" priority="138" operator="containsText" text="休">
      <formula>NOT(ISERROR(SEARCH("休",BB124)))</formula>
    </cfRule>
    <cfRule type="containsText" dxfId="96" priority="139" operator="containsText" text="休">
      <formula>NOT(ISERROR(SEARCH("休",BB124)))</formula>
    </cfRule>
  </conditionalFormatting>
  <conditionalFormatting sqref="BB137">
    <cfRule type="expression" dxfId="95" priority="292">
      <formula>AND(WEEKDAY(BB135,2)=6, OR(INT((DAY(BB135)-1)/7)+1=2, INT((DAY(BB135)-1)/7)+1=4))</formula>
    </cfRule>
  </conditionalFormatting>
  <conditionalFormatting sqref="BB145:BB148">
    <cfRule type="containsText" dxfId="94" priority="90" operator="containsText" text="休">
      <formula>NOT(ISERROR(SEARCH("休",BB145)))</formula>
    </cfRule>
    <cfRule type="containsText" dxfId="93" priority="91" operator="containsText" text="休">
      <formula>NOT(ISERROR(SEARCH("休",BB145)))</formula>
    </cfRule>
    <cfRule type="containsText" dxfId="92" priority="93" operator="containsText" text="休">
      <formula>NOT(ISERROR(SEARCH("休",BB145)))</formula>
    </cfRule>
    <cfRule type="containsText" dxfId="91" priority="94" operator="containsText" text="休">
      <formula>NOT(ISERROR(SEARCH("休",BB145)))</formula>
    </cfRule>
  </conditionalFormatting>
  <conditionalFormatting sqref="BB158">
    <cfRule type="expression" dxfId="90" priority="291">
      <formula>AND(WEEKDAY(BB156,2)=6, OR(INT((DAY(BB156)-1)/7)+1=2, INT((DAY(BB156)-1)/7)+1=4))</formula>
    </cfRule>
  </conditionalFormatting>
  <conditionalFormatting sqref="BB166:BB169">
    <cfRule type="containsText" dxfId="89" priority="60" operator="containsText" text="休">
      <formula>NOT(ISERROR(SEARCH("休",BB166)))</formula>
    </cfRule>
    <cfRule type="containsText" dxfId="88" priority="61" operator="containsText" text="休">
      <formula>NOT(ISERROR(SEARCH("休",BB166)))</formula>
    </cfRule>
    <cfRule type="containsText" dxfId="87" priority="63" operator="containsText" text="休">
      <formula>NOT(ISERROR(SEARCH("休",BB166)))</formula>
    </cfRule>
    <cfRule type="containsText" dxfId="86" priority="64" operator="containsText" text="休">
      <formula>NOT(ISERROR(SEARCH("休",BB166)))</formula>
    </cfRule>
  </conditionalFormatting>
  <conditionalFormatting sqref="BB90:BC90">
    <cfRule type="containsText" dxfId="85" priority="180" operator="containsText" text="休">
      <formula>NOT(ISERROR(SEARCH("休",BB90)))</formula>
    </cfRule>
  </conditionalFormatting>
  <conditionalFormatting sqref="BB103:BC106 BB111:BC111">
    <cfRule type="containsText" dxfId="84" priority="152" operator="containsText" text="休">
      <formula>NOT(ISERROR(SEARCH("休",BB103)))</formula>
    </cfRule>
  </conditionalFormatting>
  <conditionalFormatting sqref="BB124:BC127 BB132:BC132">
    <cfRule type="containsText" dxfId="83" priority="137" operator="containsText" text="休">
      <formula>NOT(ISERROR(SEARCH("休",BB124)))</formula>
    </cfRule>
  </conditionalFormatting>
  <conditionalFormatting sqref="BB145:BC148 BB153:BC153">
    <cfRule type="containsText" dxfId="82" priority="92" operator="containsText" text="休">
      <formula>NOT(ISERROR(SEARCH("休",BB145)))</formula>
    </cfRule>
  </conditionalFormatting>
  <conditionalFormatting sqref="BB166:BC169">
    <cfRule type="containsText" dxfId="81" priority="62" operator="containsText" text="休">
      <formula>NOT(ISERROR(SEARCH("休",BB166)))</formula>
    </cfRule>
  </conditionalFormatting>
  <conditionalFormatting sqref="BC11">
    <cfRule type="expression" dxfId="80" priority="18">
      <formula>AND(WEEKDAY(BC9,2)=7,OR(INT((DAY(BC9)-1)/7)+1=2,INT((DAY(BC9)-1)/7)+1=4))</formula>
    </cfRule>
  </conditionalFormatting>
  <conditionalFormatting sqref="BC12 BN12 BC33 BN33 BC54 BN54 BC75 BN75 BC96 BN96 BC117 BN117 BC138 BN138 BC159 BN159">
    <cfRule type="containsText" dxfId="79" priority="282" operator="containsText" text="日">
      <formula>NOT(ISERROR(SEARCH("日",BC12)))</formula>
    </cfRule>
  </conditionalFormatting>
  <conditionalFormatting sqref="BC32">
    <cfRule type="expression" dxfId="78" priority="17">
      <formula>AND(WEEKDAY(BC30,2)=7,OR(INT((DAY(BC30)-1)/7)+1=2,INT((DAY(BC30)-1)/7)+1=4))</formula>
    </cfRule>
  </conditionalFormatting>
  <conditionalFormatting sqref="BC53">
    <cfRule type="expression" dxfId="77" priority="16">
      <formula>AND(WEEKDAY(BC51,2)=7,OR(INT((DAY(BC51)-1)/7)+1=2,INT((DAY(BC51)-1)/7)+1=4))</formula>
    </cfRule>
  </conditionalFormatting>
  <conditionalFormatting sqref="BC74">
    <cfRule type="expression" dxfId="76" priority="15">
      <formula>AND(WEEKDAY(BC72,2)=7,OR(INT((DAY(BC72)-1)/7)+1=2,INT((DAY(BC72)-1)/7)+1=4))</formula>
    </cfRule>
  </conditionalFormatting>
  <conditionalFormatting sqref="BC95">
    <cfRule type="expression" dxfId="75" priority="14">
      <formula>AND(WEEKDAY(BC93,2)=7,OR(INT((DAY(BC93)-1)/7)+1=2,INT((DAY(BC93)-1)/7)+1=4))</formula>
    </cfRule>
  </conditionalFormatting>
  <conditionalFormatting sqref="BC116">
    <cfRule type="expression" dxfId="74" priority="13">
      <formula>AND(WEEKDAY(BC114,2)=7,OR(INT((DAY(BC114)-1)/7)+1=2,INT((DAY(BC114)-1)/7)+1=4))</formula>
    </cfRule>
  </conditionalFormatting>
  <conditionalFormatting sqref="BC137">
    <cfRule type="expression" dxfId="73" priority="12">
      <formula>AND(WEEKDAY(BC135,2)=7,OR(INT((DAY(BC135)-1)/7)+1=2,INT((DAY(BC135)-1)/7)+1=4))</formula>
    </cfRule>
  </conditionalFormatting>
  <conditionalFormatting sqref="BC158">
    <cfRule type="expression" dxfId="72" priority="11">
      <formula>AND(WEEKDAY(BC156,2)=7,OR(INT((DAY(BC156)-1)/7)+1=2,INT((DAY(BC156)-1)/7)+1=4))</formula>
    </cfRule>
  </conditionalFormatting>
  <conditionalFormatting sqref="BH15:BN18">
    <cfRule type="containsText" dxfId="71" priority="347" operator="containsText" text="休">
      <formula>NOT(ISERROR(SEARCH("休",BH15)))</formula>
    </cfRule>
    <cfRule type="containsText" dxfId="70" priority="348" operator="containsText" text="雨">
      <formula>NOT(ISERROR(SEARCH("雨",BH15)))</formula>
    </cfRule>
  </conditionalFormatting>
  <conditionalFormatting sqref="BH36:BN39">
    <cfRule type="containsText" dxfId="69" priority="345" operator="containsText" text="休">
      <formula>NOT(ISERROR(SEARCH("休",BH36)))</formula>
    </cfRule>
    <cfRule type="containsText" dxfId="68" priority="346" operator="containsText" text="雨">
      <formula>NOT(ISERROR(SEARCH("雨",BH36)))</formula>
    </cfRule>
  </conditionalFormatting>
  <conditionalFormatting sqref="BH57:BN60">
    <cfRule type="containsText" dxfId="67" priority="343" operator="containsText" text="休">
      <formula>NOT(ISERROR(SEARCH("休",BH57)))</formula>
    </cfRule>
    <cfRule type="containsText" dxfId="66" priority="344" operator="containsText" text="雨">
      <formula>NOT(ISERROR(SEARCH("雨",BH57)))</formula>
    </cfRule>
  </conditionalFormatting>
  <conditionalFormatting sqref="BH78:BN81">
    <cfRule type="containsText" dxfId="65" priority="341" operator="containsText" text="休">
      <formula>NOT(ISERROR(SEARCH("休",BH78)))</formula>
    </cfRule>
    <cfRule type="containsText" dxfId="64" priority="342" operator="containsText" text="雨">
      <formula>NOT(ISERROR(SEARCH("雨",BH78)))</formula>
    </cfRule>
  </conditionalFormatting>
  <conditionalFormatting sqref="BH99:BN102">
    <cfRule type="containsText" dxfId="63" priority="339" operator="containsText" text="休">
      <formula>NOT(ISERROR(SEARCH("休",BH99)))</formula>
    </cfRule>
    <cfRule type="containsText" dxfId="62" priority="340" operator="containsText" text="雨">
      <formula>NOT(ISERROR(SEARCH("雨",BH99)))</formula>
    </cfRule>
  </conditionalFormatting>
  <conditionalFormatting sqref="BH120:BN123">
    <cfRule type="containsText" dxfId="61" priority="337" operator="containsText" text="休">
      <formula>NOT(ISERROR(SEARCH("休",BH120)))</formula>
    </cfRule>
    <cfRule type="containsText" dxfId="60" priority="338" operator="containsText" text="雨">
      <formula>NOT(ISERROR(SEARCH("雨",BH120)))</formula>
    </cfRule>
  </conditionalFormatting>
  <conditionalFormatting sqref="BH141:BN144">
    <cfRule type="containsText" dxfId="59" priority="335" operator="containsText" text="休">
      <formula>NOT(ISERROR(SEARCH("休",BH141)))</formula>
    </cfRule>
    <cfRule type="containsText" dxfId="58" priority="336" operator="containsText" text="雨">
      <formula>NOT(ISERROR(SEARCH("雨",BH141)))</formula>
    </cfRule>
  </conditionalFormatting>
  <conditionalFormatting sqref="BH162:BN165">
    <cfRule type="containsText" dxfId="57" priority="333" operator="containsText" text="休">
      <formula>NOT(ISERROR(SEARCH("休",BH162)))</formula>
    </cfRule>
    <cfRule type="containsText" dxfId="56" priority="334" operator="containsText" text="雨">
      <formula>NOT(ISERROR(SEARCH("雨",BH162)))</formula>
    </cfRule>
  </conditionalFormatting>
  <conditionalFormatting sqref="BM11">
    <cfRule type="expression" dxfId="55" priority="287">
      <formula>AND(WEEKDAY(BM9,2)=6, OR(INT((DAY(BM9)-1)/7)+1=2, INT((DAY(BM9)-1)/7)+1=4))</formula>
    </cfRule>
  </conditionalFormatting>
  <conditionalFormatting sqref="BM19:BM22">
    <cfRule type="containsText" dxfId="54" priority="256" operator="containsText" text="休">
      <formula>NOT(ISERROR(SEARCH("休",BM19)))</formula>
    </cfRule>
    <cfRule type="containsText" dxfId="53" priority="257" operator="containsText" text="休">
      <formula>NOT(ISERROR(SEARCH("休",BM19)))</formula>
    </cfRule>
    <cfRule type="containsText" dxfId="52" priority="258" operator="containsText" text="休">
      <formula>NOT(ISERROR(SEARCH("休",BM19)))</formula>
    </cfRule>
    <cfRule type="containsText" dxfId="51" priority="259" operator="containsText" text="休">
      <formula>NOT(ISERROR(SEARCH("休",BM19)))</formula>
    </cfRule>
    <cfRule type="containsText" dxfId="50" priority="260" operator="containsText" text="休">
      <formula>NOT(ISERROR(SEARCH("休",BM19)))</formula>
    </cfRule>
  </conditionalFormatting>
  <conditionalFormatting sqref="BM32">
    <cfRule type="expression" dxfId="49" priority="286">
      <formula>AND(WEEKDAY(BM30,2)=6, OR(INT((DAY(BM30)-1)/7)+1=2, INT((DAY(BM30)-1)/7)+1=4))</formula>
    </cfRule>
  </conditionalFormatting>
  <conditionalFormatting sqref="BM40:BM43">
    <cfRule type="containsText" dxfId="48" priority="231" operator="containsText" text="休">
      <formula>NOT(ISERROR(SEARCH("休",BM40)))</formula>
    </cfRule>
    <cfRule type="containsText" dxfId="47" priority="232" operator="containsText" text="休">
      <formula>NOT(ISERROR(SEARCH("休",BM40)))</formula>
    </cfRule>
    <cfRule type="containsText" dxfId="46" priority="234" operator="containsText" text="休">
      <formula>NOT(ISERROR(SEARCH("休",BM40)))</formula>
    </cfRule>
    <cfRule type="containsText" dxfId="45" priority="235" operator="containsText" text="休">
      <formula>NOT(ISERROR(SEARCH("休",BM40)))</formula>
    </cfRule>
  </conditionalFormatting>
  <conditionalFormatting sqref="BM53">
    <cfRule type="expression" dxfId="44" priority="290">
      <formula>AND(WEEKDAY(BM51,2)=6, OR(INT((DAY(BM51)-1)/7)+1=2, INT((DAY(BM51)-1)/7)+1=4))</formula>
    </cfRule>
  </conditionalFormatting>
  <conditionalFormatting sqref="BM61:BM64">
    <cfRule type="containsText" dxfId="43" priority="201" operator="containsText" text="休">
      <formula>NOT(ISERROR(SEARCH("休",BM61)))</formula>
    </cfRule>
    <cfRule type="containsText" dxfId="42" priority="202" operator="containsText" text="休">
      <formula>NOT(ISERROR(SEARCH("休",BM61)))</formula>
    </cfRule>
    <cfRule type="containsText" dxfId="41" priority="204" operator="containsText" text="休">
      <formula>NOT(ISERROR(SEARCH("休",BM61)))</formula>
    </cfRule>
    <cfRule type="containsText" dxfId="40" priority="205" operator="containsText" text="休">
      <formula>NOT(ISERROR(SEARCH("休",BM61)))</formula>
    </cfRule>
  </conditionalFormatting>
  <conditionalFormatting sqref="BM74">
    <cfRule type="expression" dxfId="39" priority="289">
      <formula>AND(WEEKDAY(BM72,2)=6, OR(INT((DAY(BM72)-1)/7)+1=2, INT((DAY(BM72)-1)/7)+1=4))</formula>
    </cfRule>
  </conditionalFormatting>
  <conditionalFormatting sqref="BM82:BM85">
    <cfRule type="containsText" dxfId="38" priority="175" operator="containsText" text="休">
      <formula>NOT(ISERROR(SEARCH("休",BM82)))</formula>
    </cfRule>
    <cfRule type="containsText" dxfId="37" priority="176" operator="containsText" text="休">
      <formula>NOT(ISERROR(SEARCH("休",BM82)))</formula>
    </cfRule>
    <cfRule type="containsText" dxfId="36" priority="178" operator="containsText" text="休">
      <formula>NOT(ISERROR(SEARCH("休",BM82)))</formula>
    </cfRule>
    <cfRule type="containsText" dxfId="35" priority="179" operator="containsText" text="休">
      <formula>NOT(ISERROR(SEARCH("休",BM82)))</formula>
    </cfRule>
  </conditionalFormatting>
  <conditionalFormatting sqref="BM95">
    <cfRule type="expression" dxfId="34" priority="2">
      <formula>AND(WEEKDAY(BM93,2)=6,OR(INT((DAY(BM93)-1)/7)+1=2,INT((DAY(BM93)-1)/7)+1=4))</formula>
    </cfRule>
  </conditionalFormatting>
  <conditionalFormatting sqref="BM103:BM106">
    <cfRule type="containsText" dxfId="33" priority="145" operator="containsText" text="休">
      <formula>NOT(ISERROR(SEARCH("休",BM103)))</formula>
    </cfRule>
    <cfRule type="containsText" dxfId="32" priority="146" operator="containsText" text="休">
      <formula>NOT(ISERROR(SEARCH("休",BM103)))</formula>
    </cfRule>
    <cfRule type="containsText" dxfId="31" priority="147" operator="containsText" text="休">
      <formula>NOT(ISERROR(SEARCH("休",BM103)))</formula>
    </cfRule>
    <cfRule type="containsText" dxfId="30" priority="148" operator="containsText" text="休">
      <formula>NOT(ISERROR(SEARCH("休",BM103)))</formula>
    </cfRule>
    <cfRule type="containsText" dxfId="29" priority="149" operator="containsText" text="休">
      <formula>NOT(ISERROR(SEARCH("休",BM103)))</formula>
    </cfRule>
  </conditionalFormatting>
  <conditionalFormatting sqref="BM116">
    <cfRule type="expression" dxfId="28" priority="54">
      <formula>AND(WEEKDAY(BM114,2)=6,OR(INT((DAY(BM114)-1)/7)+1=2,INT((DAY(BM114)-1)/7)+1=4))</formula>
    </cfRule>
  </conditionalFormatting>
  <conditionalFormatting sqref="BM124:BM127">
    <cfRule type="containsText" dxfId="27" priority="140" operator="containsText" text="休">
      <formula>NOT(ISERROR(SEARCH("休",BM124)))</formula>
    </cfRule>
    <cfRule type="containsText" dxfId="26" priority="141" operator="containsText" text="休">
      <formula>NOT(ISERROR(SEARCH("休",BM124)))</formula>
    </cfRule>
    <cfRule type="containsText" dxfId="25" priority="142" operator="containsText" text="休">
      <formula>NOT(ISERROR(SEARCH("休",BM124)))</formula>
    </cfRule>
    <cfRule type="containsText" dxfId="24" priority="143" operator="containsText" text="休">
      <formula>NOT(ISERROR(SEARCH("休",BM124)))</formula>
    </cfRule>
    <cfRule type="containsText" dxfId="23" priority="144" operator="containsText" text="休">
      <formula>NOT(ISERROR(SEARCH("休",BM124)))</formula>
    </cfRule>
  </conditionalFormatting>
  <conditionalFormatting sqref="BM137">
    <cfRule type="expression" dxfId="22" priority="1">
      <formula>AND(WEEKDAY(BM135,2)=6,OR(INT((DAY(BM135)-1)/7)+1=2,INT((DAY(BM135)-1)/7)+1=4))</formula>
    </cfRule>
  </conditionalFormatting>
  <conditionalFormatting sqref="BM145:BM148">
    <cfRule type="containsText" dxfId="21" priority="85" operator="containsText" text="休">
      <formula>NOT(ISERROR(SEARCH("休",BM145)))</formula>
    </cfRule>
    <cfRule type="containsText" dxfId="20" priority="86" operator="containsText" text="休">
      <formula>NOT(ISERROR(SEARCH("休",BM145)))</formula>
    </cfRule>
    <cfRule type="containsText" dxfId="19" priority="87" operator="containsText" text="休">
      <formula>NOT(ISERROR(SEARCH("休",BM145)))</formula>
    </cfRule>
    <cfRule type="containsText" dxfId="18" priority="88" operator="containsText" text="休">
      <formula>NOT(ISERROR(SEARCH("休",BM145)))</formula>
    </cfRule>
    <cfRule type="containsText" dxfId="17" priority="89" operator="containsText" text="休">
      <formula>NOT(ISERROR(SEARCH("休",BM145)))</formula>
    </cfRule>
  </conditionalFormatting>
  <conditionalFormatting sqref="BM158">
    <cfRule type="expression" dxfId="16" priority="288">
      <formula>AND(WEEKDAY(BM156,2)=6, OR(INT((DAY(BM156)-1)/7)+1=2, INT((DAY(BM156)-1)/7)+1=4))</formula>
    </cfRule>
  </conditionalFormatting>
  <conditionalFormatting sqref="BM166:BM169">
    <cfRule type="containsText" dxfId="15" priority="55" operator="containsText" text="休">
      <formula>NOT(ISERROR(SEARCH("休",BM166)))</formula>
    </cfRule>
    <cfRule type="containsText" dxfId="14" priority="56" operator="containsText" text="休">
      <formula>NOT(ISERROR(SEARCH("休",BM166)))</formula>
    </cfRule>
    <cfRule type="containsText" dxfId="13" priority="58" operator="containsText" text="休">
      <formula>NOT(ISERROR(SEARCH("休",BM166)))</formula>
    </cfRule>
    <cfRule type="containsText" dxfId="12" priority="59" operator="containsText" text="休">
      <formula>NOT(ISERROR(SEARCH("休",BM166)))</formula>
    </cfRule>
  </conditionalFormatting>
  <conditionalFormatting sqref="BM40:BN43 BM48:BN48">
    <cfRule type="containsText" dxfId="11" priority="233" operator="containsText" text="休">
      <formula>NOT(ISERROR(SEARCH("休",BM40)))</formula>
    </cfRule>
  </conditionalFormatting>
  <conditionalFormatting sqref="BM61:BN64 BM69:BN69">
    <cfRule type="containsText" dxfId="10" priority="203" operator="containsText" text="休">
      <formula>NOT(ISERROR(SEARCH("休",BM61)))</formula>
    </cfRule>
  </conditionalFormatting>
  <conditionalFormatting sqref="BM82:BN85 BM90:BN90">
    <cfRule type="containsText" dxfId="9" priority="177" operator="containsText" text="休">
      <formula>NOT(ISERROR(SEARCH("休",BM82)))</formula>
    </cfRule>
  </conditionalFormatting>
  <conditionalFormatting sqref="BM166:BN169">
    <cfRule type="containsText" dxfId="8" priority="57" operator="containsText" text="休">
      <formula>NOT(ISERROR(SEARCH("休",BM166)))</formula>
    </cfRule>
  </conditionalFormatting>
  <conditionalFormatting sqref="BN11">
    <cfRule type="expression" dxfId="7" priority="10">
      <formula>AND(WEEKDAY(BN9,2)=7,OR(INT((DAY(BN9)-1)/7)+1=2,INT((DAY(BN9)-1)/7)+1=4))</formula>
    </cfRule>
  </conditionalFormatting>
  <conditionalFormatting sqref="BN32">
    <cfRule type="expression" dxfId="6" priority="9">
      <formula>AND(WEEKDAY(BN30,2)=7,OR(INT((DAY(BN30)-1)/7)+1=2,INT((DAY(BN30)-1)/7)+1=4))</formula>
    </cfRule>
  </conditionalFormatting>
  <conditionalFormatting sqref="BN53">
    <cfRule type="expression" dxfId="5" priority="8">
      <formula>AND(WEEKDAY(BN51,2)=7,OR(INT((DAY(BN51)-1)/7)+1=2,INT((DAY(BN51)-1)/7)+1=4))</formula>
    </cfRule>
  </conditionalFormatting>
  <conditionalFormatting sqref="BN74">
    <cfRule type="expression" dxfId="4" priority="7">
      <formula>AND(WEEKDAY(BN72,2)=7,OR(INT((DAY(BN72)-1)/7)+1=2,INT((DAY(BN72)-1)/7)+1=4))</formula>
    </cfRule>
  </conditionalFormatting>
  <conditionalFormatting sqref="BN95">
    <cfRule type="expression" dxfId="3" priority="6">
      <formula>AND(WEEKDAY(BN93,2)=7,OR(INT((DAY(BN93)-1)/7)+1=2,INT((DAY(BN93)-1)/7)+1=4))</formula>
    </cfRule>
  </conditionalFormatting>
  <conditionalFormatting sqref="BN116">
    <cfRule type="expression" dxfId="2" priority="5">
      <formula>AND(WEEKDAY(BN114,2)=7,OR(INT((DAY(BN114)-1)/7)+1=2,INT((DAY(BN114)-1)/7)+1=4))</formula>
    </cfRule>
  </conditionalFormatting>
  <conditionalFormatting sqref="BN137">
    <cfRule type="expression" dxfId="1" priority="4">
      <formula>AND(WEEKDAY(BN135,2)=7,OR(INT((DAY(BN135)-1)/7)+1=2,INT((DAY(BN135)-1)/7)+1=4))</formula>
    </cfRule>
  </conditionalFormatting>
  <conditionalFormatting sqref="BN158">
    <cfRule type="expression" dxfId="0" priority="3">
      <formula>AND(WEEKDAY(BN156,2)=7,OR(INT((DAY(BN156)-1)/7)+1=2,INT((DAY(BN156)-1)/7)+1=4))</formula>
    </cfRule>
  </conditionalFormatting>
  <dataValidations count="3">
    <dataValidation type="list" allowBlank="1" showInputMessage="1" showErrorMessage="1" sqref="N17:T18 N38:T39 N59:T60 N80:T81 N101:T102 Z17:AF18 N122:T123 Z38:AF39 Z59:AF60 Z80:AF81 Z101:AF102 Z122:AF123 AK38:AQ39 N143:T144 N164:T165 C182:I183 Z143:AF144 Z164:AF165 AK17:AQ18 AK59:AQ60 AK80:AQ81 AK101:AQ102 AK122:AQ123 AK143:AQ144 AK164:AQ165 AW17:BC18 AW38:BC39 AW59:BC60 AW80:BC81 AW101:BC102 AW122:BC123 AW143:BC144 AW164:BC165 BH17:BN18 BH38:BN39 BH59:BN60 BH80:BN81 BH101:BN102 BH122:BN123 BH143:BN144 BH164:BN165 C38:I39 C59:I60 C80:I81 C101:I102 C122:I123 C143:I144 C164:I165 C17:I18" xr:uid="{00FC9DCD-B9F4-4B2E-82F6-461D16DC9D3E}">
      <formula1>"休,雨"</formula1>
    </dataValidation>
    <dataValidation type="list" allowBlank="1" showInputMessage="1" showErrorMessage="1" sqref="C15:I16 C36:I37 C57:I58 C78:I79 C99:I100 N15:T16 C120:I121 N36:T37 N57:T58 N78:T79 N99:T100 N120:T121 Z36:AF37 C141:I142 C162:I163 C180:I181 N141:T142 N162:T163 Z15:AF16 Z57:AF58 Z78:AF79 Z99:AF100 Z120:AF121 Z141:AF142 Z162:AF163 AK15:AQ16 AK36:AQ37 AK57:AQ58 AK78:AQ79 AK99:AQ100 AK120:AQ121 AK141:AQ142 AK162:AQ163 AW15:BC16 AW36:BC37 AW57:BC58 AW78:BC79 AW99:BC100 AW120:BC121 AW141:BC142 AW162:BC163 BH15:BN16 BH36:BN37 BH57:BN58 BH78:BN79 BH99:BN100 BH120:BN121 BH141:BN142 BH162:BN163" xr:uid="{DB8CAAA0-5829-43DF-B186-52A91BE7B45E}">
      <formula1>"休"</formula1>
    </dataValidation>
    <dataValidation type="list" allowBlank="1" showInputMessage="1" showErrorMessage="1" sqref="C13:I14 C34:I35 C55:I56 C76:I77 C97:I98 N13:T14 C118:I119 N34:T35 N55:T56 N76:T77 N97:T98 N118:T119 Z34:AF35 C139:I140 C160:I161 C178:I179 N139:T140 N160:T161 Z13:AF14 Z55:AF56 Z76:AF77 Z97:AF98 Z118:AF119 Z139:AF140 Z160:AF161 AK13:AQ14 AK34:AQ35 AK55:AQ56 AK76:AQ77 AK97:AQ98 AK118:AQ119 AK139:AQ140 AK160:AQ161 AW13:BC14 AW34:BC35 AW55:BC56 AW76:BC77 AW97:BC98 AW118:BC119 AW139:BC140 AW160:BC161 BH13:BN14 BH34:BN35 BH55:BN56 BH76:BN77 BH97:BN98 BH118:BN119 BH139:BN140 BH160:BN161" xr:uid="{0888B574-8DAC-40FB-8546-B26178111876}">
      <formula1>"夏休,冬休,中止,制作,その他"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72" max="23" man="1"/>
  </rowBreaks>
  <colBreaks count="2" manualBreakCount="2">
    <brk id="23" max="141" man="1"/>
    <brk id="4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(月単位)</vt:lpstr>
      <vt:lpstr>(週単位)</vt:lpstr>
      <vt:lpstr>'(月単位)'!Print_Area</vt:lpstr>
      <vt:lpstr>'(週単位)'!Print_Area</vt:lpstr>
      <vt:lpstr>'(月単位)'!Print_Titles</vt:lpstr>
    </vt:vector>
  </TitlesOfParts>
  <Company>
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2026-04-01T04:13:35Z</cp:lastPrinted>
  <dcterms:created xsi:type="dcterms:W3CDTF">2026-03-23T02:11:58Z</dcterms:created>
  <dcterms:modified xsi:type="dcterms:W3CDTF">2026-04-01T04:13:41Z</dcterms:modified>
</cp:coreProperties>
</file>