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gfilesv-01\ファイルｓｖ\市長部局\保健福祉部\福祉課\03-介護保険\03  健長【サービス】\07. 地域密着型サービス\★加算・変更届（様式）\R6.加算届\"/>
    </mc:Choice>
  </mc:AlternateContent>
  <bookViews>
    <workbookView xWindow="-105" yWindow="-105" windowWidth="23250" windowHeight="14010" tabRatio="927"/>
  </bookViews>
  <sheets>
    <sheet name="別紙１（届出書）" sheetId="620" r:id="rId1"/>
    <sheet name="別紙２ " sheetId="612" r:id="rId2"/>
    <sheet name="別紙３" sheetId="407" r:id="rId3"/>
    <sheet name="別紙4 " sheetId="621" r:id="rId4"/>
    <sheet name="別紙５" sheetId="543" r:id="rId5"/>
    <sheet name="別紙６" sheetId="597" r:id="rId6"/>
    <sheet name="【記入例】別紙６" sheetId="598" r:id="rId7"/>
    <sheet name="別紙７" sheetId="544" r:id="rId8"/>
    <sheet name="別紙７－２" sheetId="545" r:id="rId9"/>
    <sheet name="別紙８" sheetId="546" r:id="rId10"/>
    <sheet name="別紙８－２" sheetId="547" r:id="rId11"/>
    <sheet name="別紙９" sheetId="618" r:id="rId12"/>
    <sheet name="別紙１０" sheetId="532" r:id="rId13"/>
    <sheet name="別紙１１" sheetId="622" r:id="rId14"/>
    <sheet name="別紙１２" sheetId="623" r:id="rId15"/>
    <sheet name="参考様式１" sheetId="614" r:id="rId16"/>
    <sheet name="参考様式２" sheetId="624" r:id="rId17"/>
    <sheet name="参考様式３－１" sheetId="606" r:id="rId18"/>
    <sheet name="参考様式３－２" sheetId="607" r:id="rId19"/>
    <sheet name="参考様式３-３" sheetId="608" r:id="rId20"/>
    <sheet name="参考様式３-４" sheetId="609" r:id="rId21"/>
    <sheet name="標準様式１（1枚版）" sheetId="587" r:id="rId22"/>
    <sheet name="標準様式１シフト記号表（勤務時間帯）" sheetId="589" r:id="rId23"/>
    <sheet name="標準様式１【記載例】" sheetId="590" r:id="rId24"/>
    <sheet name="標準様式１【記載例】シフト記号表（勤務時間帯）" sheetId="591" r:id="rId25"/>
    <sheet name="標準様式１記入方法" sheetId="592" r:id="rId26"/>
    <sheet name="標準様式１プルダウン・リスト" sheetId="593" r:id="rId27"/>
  </sheets>
  <externalReferences>
    <externalReference r:id="rId28"/>
    <externalReference r:id="rId29"/>
    <externalReference r:id="rId30"/>
    <externalReference r:id="rId31"/>
  </externalReferences>
  <definedNames>
    <definedName name="_____xlfn_IFERROR">#N/A</definedName>
    <definedName name="____xlfn_IFERROR">#N/A</definedName>
    <definedName name="___xlfn_IFERROR">#N/A</definedName>
    <definedName name="__xlfn_IFERROR">#N/A</definedName>
    <definedName name="【記載例】シフト記号" localSheetId="15">'[1]標準様式１【記載例】シフト記号表（勤務時間帯）'!$C$6:$C$35</definedName>
    <definedName name="【記載例】シフト記号" localSheetId="16">'[2]標準様式１【記載例】シフト記号表（勤務時間帯）'!$C$6:$C$47</definedName>
    <definedName name="【記載例】シフト記号" localSheetId="22">'標準様式１シフト記号表（勤務時間帯）'!$C$6:$C$35</definedName>
    <definedName name="【記載例】シフト記号" localSheetId="0">'[3]標準様式１【記載例】シフト記号表（勤務時間帯）'!$C$6:$C$35</definedName>
    <definedName name="【記載例】シフト記号" localSheetId="13">'[3]標準様式１【記載例】シフト記号表（勤務時間帯）'!$C$6:$C$35</definedName>
    <definedName name="【記載例】シフト記号" localSheetId="14">'[3]標準様式１【記載例】シフト記号表（勤務時間帯）'!$C$6:$C$35</definedName>
    <definedName name="【記載例】シフト記号" localSheetId="3">'[3]標準様式１【記載例】シフト記号表（勤務時間帯）'!$C$6:$C$35</definedName>
    <definedName name="【記載例】シフト記号">'標準様式１【記載例】シフト記号表（勤務時間帯）'!$C$6:$C$35</definedName>
    <definedName name="【記載例】シフト記号表">'[4]標準様式１【記載例】シフト記号表（勤務時間帯）'!$C$6:$C$47</definedName>
    <definedName name="ｋ">#N/A</definedName>
    <definedName name="_xlnm.Print_Area" localSheetId="6">【記入例】別紙６!$A$1:$AJ$34</definedName>
    <definedName name="_xlnm.Print_Area" localSheetId="15">参考様式１!$A$1:$K$38</definedName>
    <definedName name="_xlnm.Print_Area" localSheetId="16">参考様式２!$A$1:$Y$38</definedName>
    <definedName name="_xlnm.Print_Area" localSheetId="17">'参考様式３－１'!$A$1:$P$59</definedName>
    <definedName name="_xlnm.Print_Area" localSheetId="18">'参考様式３－２'!$A$1:$O$64</definedName>
    <definedName name="_xlnm.Print_Area" localSheetId="19">'参考様式３-３'!$A$1:$N$109</definedName>
    <definedName name="_xlnm.Print_Area" localSheetId="20">'参考様式３-４'!$A$1:$O$115</definedName>
    <definedName name="_xlnm.Print_Area" localSheetId="21">'標準様式１（1枚版）'!$A$1:$BF$72</definedName>
    <definedName name="_xlnm.Print_Area" localSheetId="23">標準様式１【記載例】!$A$1:$BF$72</definedName>
    <definedName name="_xlnm.Print_Area" localSheetId="25">標準様式１記入方法!$B$1:$P$84</definedName>
    <definedName name="_xlnm.Print_Area" localSheetId="0">'別紙１（届出書）'!$A$1:$AM$78</definedName>
    <definedName name="_xlnm.Print_Area" localSheetId="12">別紙１０!$A$1:$AE$49</definedName>
    <definedName name="_xlnm.Print_Area" localSheetId="13">別紙１１!$A$1:$AH$78</definedName>
    <definedName name="_xlnm.Print_Area" localSheetId="14">別紙１２!$A$1:$U$29</definedName>
    <definedName name="_xlnm.Print_Area" localSheetId="1">'別紙２ '!$A$1:$H$48</definedName>
    <definedName name="_xlnm.Print_Area" localSheetId="2">別紙３!$A$1:$AG$81</definedName>
    <definedName name="_xlnm.Print_Area" localSheetId="3">'別紙4 '!$A$1:$AF$60</definedName>
    <definedName name="_xlnm.Print_Area" localSheetId="4">別紙５!$A$1:$Z$30</definedName>
    <definedName name="_xlnm.Print_Area" localSheetId="5">別紙６!$A$1:$AJ$34</definedName>
    <definedName name="_xlnm.Print_Area" localSheetId="7">別紙７!$A$1:$Y$31</definedName>
    <definedName name="_xlnm.Print_Area" localSheetId="8">'別紙７－２'!$A$1:$W$47</definedName>
    <definedName name="_xlnm.Print_Area" localSheetId="9">別紙８!$A$1:$AB$37</definedName>
    <definedName name="_xlnm.Print_Area" localSheetId="10">'別紙８－２'!$A$1:$W$48</definedName>
    <definedName name="_xlnm.Print_Area" localSheetId="11">別紙９!$A$1:$Y$47</definedName>
    <definedName name="_xlnm.Print_Titles" localSheetId="21">'標準様式１（1枚版）'!$1:$21</definedName>
    <definedName name="_xlnm.Print_Titles" localSheetId="1">'別紙２ '!$5:$5</definedName>
    <definedName name="サービス名">#N/A</definedName>
    <definedName name="サービス名称">#N/A</definedName>
    <definedName name="シフト記号表" localSheetId="15">'[1]標準様式１シフト記号表（勤務時間帯）'!$C$7:$C$36</definedName>
    <definedName name="シフト記号表" localSheetId="16">'[2]標準様式１シフト記号表（勤務時間帯）'!$C$6:$C$47</definedName>
    <definedName name="シフト記号表" localSheetId="0">'[3]標準様式１シフト記号表（勤務時間帯）'!$C$7:$C$36</definedName>
    <definedName name="シフト記号表" localSheetId="13">'[3]標準様式１シフト記号表（勤務時間帯）'!$C$7:$C$36</definedName>
    <definedName name="シフト記号表" localSheetId="14">'[3]標準様式１シフト記号表（勤務時間帯）'!$C$7:$C$36</definedName>
    <definedName name="シフト記号表" localSheetId="3">[4]標準様式１シフト記号表!$C$6:$C$47</definedName>
    <definedName name="シフト記号表">'標準様式１シフト記号表（勤務時間帯）'!$C$6:$C$35</definedName>
    <definedName name="だだ">#N/A</definedName>
    <definedName name="っっｋ">#N/A</definedName>
    <definedName name="っっっっｌ">#N/A</definedName>
    <definedName name="介護職員">標準様式１プルダウン・リスト!$F$13:$F$25</definedName>
    <definedName name="確認">#N/A</definedName>
    <definedName name="看護職員">標準様式１プルダウン・リスト!$E$13:$E$25</definedName>
    <definedName name="管理者">標準様式１プルダウン・リスト!$C$13:$C$25</definedName>
    <definedName name="機能訓練指導員">標準様式１プルダウン・リスト!$G$13:$G$25</definedName>
    <definedName name="職種" localSheetId="15">[1]標準様式１プルダウン・リスト!$C$12:$L$12</definedName>
    <definedName name="職種" localSheetId="16">[2]標準様式１プルダウン・リスト!$C$14:$L$14</definedName>
    <definedName name="職種" localSheetId="0">[3]標準様式１プルダウン・リスト!$C$12:$L$12</definedName>
    <definedName name="職種" localSheetId="13">[3]標準様式１プルダウン・リスト!$C$12:$L$12</definedName>
    <definedName name="職種" localSheetId="14">[3]標準様式１プルダウン・リスト!$C$12:$L$12</definedName>
    <definedName name="職種" localSheetId="3">[4]標準様式１プルダウン・リスト!$C$17:$L$17</definedName>
    <definedName name="職種">標準様式１プルダウン・リスト!$C$12:$L$12</definedName>
    <definedName name="生活相談員">標準様式１プルダウン・リスト!$D$13:$D$25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8" i="623" l="1"/>
  <c r="S18" i="623"/>
  <c r="S20" i="623" s="1"/>
  <c r="R18" i="623"/>
  <c r="R20" i="623" s="1"/>
  <c r="Q18" i="623"/>
  <c r="Q20" i="623" s="1"/>
  <c r="P18" i="623"/>
  <c r="P20" i="623" s="1"/>
  <c r="O18" i="623"/>
  <c r="O20" i="623" s="1"/>
  <c r="N18" i="623"/>
  <c r="N20" i="623" s="1"/>
  <c r="M18" i="623"/>
  <c r="M20" i="623" s="1"/>
  <c r="L18" i="623"/>
  <c r="L20" i="623" s="1"/>
  <c r="K18" i="623"/>
  <c r="K20" i="623" s="1"/>
  <c r="J18" i="623"/>
  <c r="J20" i="623" s="1"/>
  <c r="I18" i="623"/>
  <c r="I20" i="623" s="1"/>
  <c r="H18" i="623"/>
  <c r="H20" i="623" s="1"/>
  <c r="Q8" i="623"/>
  <c r="W75" i="622"/>
  <c r="L75" i="622"/>
  <c r="W74" i="622"/>
  <c r="L74" i="622"/>
  <c r="W73" i="622"/>
  <c r="L73" i="622"/>
  <c r="W72" i="622"/>
  <c r="L72" i="622"/>
  <c r="W71" i="622"/>
  <c r="L71" i="622"/>
  <c r="W70" i="622"/>
  <c r="L70" i="622"/>
  <c r="W69" i="622"/>
  <c r="L69" i="622"/>
  <c r="W68" i="622"/>
  <c r="L68" i="622"/>
  <c r="W67" i="622"/>
  <c r="L67" i="622"/>
  <c r="W66" i="622"/>
  <c r="L66" i="622"/>
  <c r="W65" i="622"/>
  <c r="L65" i="622"/>
  <c r="W64" i="622"/>
  <c r="L64" i="622"/>
  <c r="W63" i="622"/>
  <c r="L63" i="622"/>
  <c r="W62" i="622"/>
  <c r="L62" i="622"/>
  <c r="W61" i="622"/>
  <c r="L61" i="622"/>
  <c r="W60" i="622"/>
  <c r="L60" i="622"/>
  <c r="L59" i="622"/>
  <c r="L58" i="622"/>
  <c r="Q57" i="622"/>
  <c r="W59" i="622" s="1"/>
  <c r="L57" i="622"/>
  <c r="AA42" i="622"/>
  <c r="L42" i="622"/>
  <c r="L41" i="622"/>
  <c r="AA40" i="622"/>
  <c r="U40" i="622"/>
  <c r="L40" i="622"/>
  <c r="U39" i="622"/>
  <c r="AA41" i="622" s="1"/>
  <c r="L39" i="622"/>
  <c r="U38" i="622"/>
  <c r="L38" i="622"/>
  <c r="U37" i="622"/>
  <c r="AA39" i="622" s="1"/>
  <c r="L37" i="622"/>
  <c r="U36" i="622"/>
  <c r="AA38" i="622" s="1"/>
  <c r="L36" i="622"/>
  <c r="U35" i="622"/>
  <c r="AA37" i="622" s="1"/>
  <c r="Q35" i="622"/>
  <c r="L35" i="622"/>
  <c r="AJ21" i="622"/>
  <c r="AI21" i="622"/>
  <c r="H21" i="622"/>
  <c r="H20" i="622"/>
  <c r="AI19" i="622"/>
  <c r="AJ19" i="622" s="1"/>
  <c r="AI17" i="622"/>
  <c r="AJ9" i="622"/>
  <c r="AJ3" i="622"/>
  <c r="T21" i="623" l="1"/>
  <c r="T22" i="623" s="1"/>
  <c r="T20" i="623"/>
  <c r="E27" i="598" l="1"/>
  <c r="E29" i="598" s="1"/>
  <c r="F27" i="598"/>
  <c r="F29" i="598" s="1"/>
  <c r="G27" i="598"/>
  <c r="G29" i="598" s="1"/>
  <c r="H27" i="598"/>
  <c r="I27" i="598"/>
  <c r="I29" i="598" s="1"/>
  <c r="L27" i="598"/>
  <c r="L29" i="598" s="1"/>
  <c r="M27" i="598"/>
  <c r="M29" i="598" s="1"/>
  <c r="N27" i="598"/>
  <c r="N29" i="598" s="1"/>
  <c r="O27" i="598"/>
  <c r="O29" i="598" s="1"/>
  <c r="P27" i="598"/>
  <c r="P29" i="598" s="1"/>
  <c r="S27" i="598"/>
  <c r="S29" i="598" s="1"/>
  <c r="T27" i="598"/>
  <c r="U27" i="598"/>
  <c r="U29" i="598" s="1"/>
  <c r="V27" i="598"/>
  <c r="V29" i="598" s="1"/>
  <c r="W27" i="598"/>
  <c r="W29" i="598" s="1"/>
  <c r="Z27" i="598"/>
  <c r="Z29" i="598" s="1"/>
  <c r="AA27" i="598"/>
  <c r="AA29" i="598" s="1"/>
  <c r="AB27" i="598"/>
  <c r="AB29" i="598" s="1"/>
  <c r="AC27" i="598"/>
  <c r="AC29" i="598" s="1"/>
  <c r="AD27" i="598"/>
  <c r="H29" i="598"/>
  <c r="T29" i="598"/>
  <c r="AD29" i="598"/>
  <c r="S25" i="591"/>
  <c r="U25" i="591" s="1"/>
  <c r="Q25" i="591"/>
  <c r="K25" i="591"/>
  <c r="S24" i="591"/>
  <c r="U24" i="591" s="1"/>
  <c r="Q24" i="591"/>
  <c r="K24" i="591"/>
  <c r="S23" i="591"/>
  <c r="U23" i="591" s="1"/>
  <c r="Q23" i="591"/>
  <c r="K23" i="591"/>
  <c r="S22" i="591"/>
  <c r="U22" i="591" s="1"/>
  <c r="Q22" i="591"/>
  <c r="K22" i="591"/>
  <c r="S21" i="591"/>
  <c r="U21" i="591" s="1"/>
  <c r="Q21" i="591"/>
  <c r="K21" i="591"/>
  <c r="S20" i="591"/>
  <c r="U20" i="591" s="1"/>
  <c r="Q20" i="591"/>
  <c r="K20" i="591"/>
  <c r="S19" i="591"/>
  <c r="U19" i="591" s="1"/>
  <c r="Q19" i="591"/>
  <c r="K19" i="591"/>
  <c r="S18" i="591"/>
  <c r="U18" i="591" s="1"/>
  <c r="Q18" i="591"/>
  <c r="K18" i="591"/>
  <c r="S17" i="591"/>
  <c r="U17" i="591" s="1"/>
  <c r="Q17" i="591"/>
  <c r="K17" i="591"/>
  <c r="S16" i="591"/>
  <c r="U16" i="591" s="1"/>
  <c r="Q16" i="591"/>
  <c r="K16" i="591"/>
  <c r="S15" i="591"/>
  <c r="U15" i="591" s="1"/>
  <c r="Q15" i="591"/>
  <c r="K15" i="591"/>
  <c r="S14" i="591"/>
  <c r="U14" i="591" s="1"/>
  <c r="Q14" i="591"/>
  <c r="K14" i="591"/>
  <c r="S13" i="591"/>
  <c r="U13" i="591" s="1"/>
  <c r="Q13" i="591"/>
  <c r="K13" i="591"/>
  <c r="S12" i="591"/>
  <c r="U12" i="591" s="1"/>
  <c r="Q12" i="591"/>
  <c r="K12" i="591"/>
  <c r="S11" i="591"/>
  <c r="U11" i="591" s="1"/>
  <c r="Q11" i="591"/>
  <c r="K11" i="591"/>
  <c r="S10" i="591"/>
  <c r="U10" i="591" s="1"/>
  <c r="Q10" i="591"/>
  <c r="K10" i="591"/>
  <c r="S9" i="591"/>
  <c r="U9" i="591" s="1"/>
  <c r="Q9" i="591"/>
  <c r="K9" i="591"/>
  <c r="S8" i="591"/>
  <c r="U8" i="591" s="1"/>
  <c r="Q8" i="591"/>
  <c r="K8" i="591"/>
  <c r="S7" i="591"/>
  <c r="U7" i="591" s="1"/>
  <c r="Q7" i="591"/>
  <c r="K7" i="591"/>
  <c r="S6" i="591"/>
  <c r="U6" i="591" s="1"/>
  <c r="Q6" i="591"/>
  <c r="K6" i="591"/>
  <c r="AW72" i="590"/>
  <c r="AV72" i="590"/>
  <c r="AU72" i="590"/>
  <c r="AT72" i="590"/>
  <c r="AS72" i="590"/>
  <c r="AR72" i="590"/>
  <c r="AQ72" i="590"/>
  <c r="AP72" i="590"/>
  <c r="AO72" i="590"/>
  <c r="AN72" i="590"/>
  <c r="AM72" i="590"/>
  <c r="AL72" i="590"/>
  <c r="AK72" i="590"/>
  <c r="AJ72" i="590"/>
  <c r="AI72" i="590"/>
  <c r="AH72" i="590"/>
  <c r="AG72" i="590"/>
  <c r="AF72" i="590"/>
  <c r="AE72" i="590"/>
  <c r="AD72" i="590"/>
  <c r="AC72" i="590"/>
  <c r="AB72" i="590"/>
  <c r="AA72" i="590"/>
  <c r="Z72" i="590"/>
  <c r="Y72" i="590"/>
  <c r="X72" i="590"/>
  <c r="W72" i="590"/>
  <c r="V72" i="590"/>
  <c r="U72" i="590"/>
  <c r="T72" i="590"/>
  <c r="S72" i="590"/>
  <c r="AW69" i="590"/>
  <c r="AP69" i="590"/>
  <c r="AO69" i="590"/>
  <c r="AH69" i="590"/>
  <c r="AG69" i="590"/>
  <c r="Z69" i="590"/>
  <c r="Y69" i="590"/>
  <c r="AW68" i="590"/>
  <c r="X68" i="590"/>
  <c r="AW67" i="590"/>
  <c r="AV67" i="590"/>
  <c r="AU67" i="590"/>
  <c r="AT67" i="590"/>
  <c r="AS67" i="590"/>
  <c r="AR67" i="590"/>
  <c r="AQ67" i="590"/>
  <c r="AP67" i="590"/>
  <c r="AO67" i="590"/>
  <c r="AN67" i="590"/>
  <c r="AM67" i="590"/>
  <c r="AL67" i="590"/>
  <c r="AK67" i="590"/>
  <c r="AJ67" i="590"/>
  <c r="AI67" i="590"/>
  <c r="AH67" i="590"/>
  <c r="AG67" i="590"/>
  <c r="AF67" i="590"/>
  <c r="AE67" i="590"/>
  <c r="AD67" i="590"/>
  <c r="AC67" i="590"/>
  <c r="AB67" i="590"/>
  <c r="AA67" i="590"/>
  <c r="Z67" i="590"/>
  <c r="Y67" i="590"/>
  <c r="X67" i="590"/>
  <c r="W67" i="590"/>
  <c r="V67" i="590"/>
  <c r="U67" i="590"/>
  <c r="T67" i="590"/>
  <c r="S67" i="590"/>
  <c r="AW64" i="590"/>
  <c r="AV64" i="590"/>
  <c r="AW63" i="590"/>
  <c r="AP63" i="590"/>
  <c r="AO63" i="590"/>
  <c r="AH63" i="590"/>
  <c r="AG63" i="590"/>
  <c r="Z63" i="590"/>
  <c r="Y63" i="590"/>
  <c r="S62" i="590"/>
  <c r="AW60" i="590"/>
  <c r="AV60" i="590"/>
  <c r="AU60" i="590"/>
  <c r="AT60" i="590"/>
  <c r="AS60" i="590"/>
  <c r="AR60" i="590"/>
  <c r="AQ60" i="590"/>
  <c r="AP60" i="590"/>
  <c r="AO60" i="590"/>
  <c r="AN60" i="590"/>
  <c r="AM60" i="590"/>
  <c r="AL60" i="590"/>
  <c r="AK60" i="590"/>
  <c r="AJ60" i="590"/>
  <c r="AI60" i="590"/>
  <c r="AH60" i="590"/>
  <c r="AG60" i="590"/>
  <c r="AF60" i="590"/>
  <c r="AE60" i="590"/>
  <c r="AD60" i="590"/>
  <c r="AC60" i="590"/>
  <c r="AB60" i="590"/>
  <c r="AA60" i="590"/>
  <c r="Z60" i="590"/>
  <c r="Y60" i="590"/>
  <c r="X60" i="590"/>
  <c r="W60" i="590"/>
  <c r="V60" i="590"/>
  <c r="U60" i="590"/>
  <c r="T60" i="590"/>
  <c r="S60" i="590"/>
  <c r="F60" i="590"/>
  <c r="AW59" i="590"/>
  <c r="AV59" i="590"/>
  <c r="AU59" i="590"/>
  <c r="AT59" i="590"/>
  <c r="AS59" i="590"/>
  <c r="AR59" i="590"/>
  <c r="AQ59" i="590"/>
  <c r="AP59" i="590"/>
  <c r="AO59" i="590"/>
  <c r="AN59" i="590"/>
  <c r="AM59" i="590"/>
  <c r="AL59" i="590"/>
  <c r="AK59" i="590"/>
  <c r="AJ59" i="590"/>
  <c r="AI59" i="590"/>
  <c r="AH59" i="590"/>
  <c r="AG59" i="590"/>
  <c r="AF59" i="590"/>
  <c r="AE59" i="590"/>
  <c r="AD59" i="590"/>
  <c r="AC59" i="590"/>
  <c r="AB59" i="590"/>
  <c r="AA59" i="590"/>
  <c r="Z59" i="590"/>
  <c r="Y59" i="590"/>
  <c r="X59" i="590"/>
  <c r="W59" i="590"/>
  <c r="V59" i="590"/>
  <c r="U59" i="590"/>
  <c r="T59" i="590"/>
  <c r="S59" i="590"/>
  <c r="AX59" i="590" s="1"/>
  <c r="AZ59" i="590" s="1"/>
  <c r="AW57" i="590"/>
  <c r="AV57" i="590"/>
  <c r="AU57" i="590"/>
  <c r="AT57" i="590"/>
  <c r="AS57" i="590"/>
  <c r="AR57" i="590"/>
  <c r="AQ57" i="590"/>
  <c r="AP57" i="590"/>
  <c r="AO57" i="590"/>
  <c r="AN57" i="590"/>
  <c r="AM57" i="590"/>
  <c r="AL57" i="590"/>
  <c r="AK57" i="590"/>
  <c r="AJ57" i="590"/>
  <c r="AI57" i="590"/>
  <c r="AH57" i="590"/>
  <c r="AG57" i="590"/>
  <c r="AF57" i="590"/>
  <c r="AE57" i="590"/>
  <c r="AD57" i="590"/>
  <c r="AC57" i="590"/>
  <c r="AB57" i="590"/>
  <c r="AA57" i="590"/>
  <c r="Z57" i="590"/>
  <c r="Y57" i="590"/>
  <c r="X57" i="590"/>
  <c r="W57" i="590"/>
  <c r="V57" i="590"/>
  <c r="U57" i="590"/>
  <c r="T57" i="590"/>
  <c r="S57" i="590"/>
  <c r="AX57" i="590" s="1"/>
  <c r="AZ57" i="590" s="1"/>
  <c r="F57" i="590"/>
  <c r="AW56" i="590"/>
  <c r="AV56" i="590"/>
  <c r="AU56" i="590"/>
  <c r="AT56" i="590"/>
  <c r="AS56" i="590"/>
  <c r="AR56" i="590"/>
  <c r="AQ56" i="590"/>
  <c r="AP56" i="590"/>
  <c r="AO56" i="590"/>
  <c r="AN56" i="590"/>
  <c r="AM56" i="590"/>
  <c r="AL56" i="590"/>
  <c r="AK56" i="590"/>
  <c r="AJ56" i="590"/>
  <c r="AI56" i="590"/>
  <c r="AH56" i="590"/>
  <c r="AG56" i="590"/>
  <c r="AF56" i="590"/>
  <c r="AE56" i="590"/>
  <c r="AD56" i="590"/>
  <c r="AC56" i="590"/>
  <c r="AB56" i="590"/>
  <c r="AA56" i="590"/>
  <c r="Z56" i="590"/>
  <c r="AX56" i="590" s="1"/>
  <c r="AZ56" i="590" s="1"/>
  <c r="Y56" i="590"/>
  <c r="X56" i="590"/>
  <c r="W56" i="590"/>
  <c r="V56" i="590"/>
  <c r="U56" i="590"/>
  <c r="T56" i="590"/>
  <c r="S56" i="590"/>
  <c r="AW54" i="590"/>
  <c r="AV54" i="590"/>
  <c r="AU54" i="590"/>
  <c r="AT54" i="590"/>
  <c r="AS54" i="590"/>
  <c r="AR54" i="590"/>
  <c r="AR71" i="590" s="1"/>
  <c r="AQ54" i="590"/>
  <c r="AQ71" i="590" s="1"/>
  <c r="AP54" i="590"/>
  <c r="AO54" i="590"/>
  <c r="AN54" i="590"/>
  <c r="AM54" i="590"/>
  <c r="AL54" i="590"/>
  <c r="AK54" i="590"/>
  <c r="AJ54" i="590"/>
  <c r="AJ71" i="590" s="1"/>
  <c r="AI54" i="590"/>
  <c r="AI71" i="590" s="1"/>
  <c r="AH54" i="590"/>
  <c r="AG54" i="590"/>
  <c r="AF54" i="590"/>
  <c r="AE54" i="590"/>
  <c r="AD54" i="590"/>
  <c r="AC54" i="590"/>
  <c r="AB54" i="590"/>
  <c r="AB71" i="590" s="1"/>
  <c r="AA54" i="590"/>
  <c r="AA71" i="590" s="1"/>
  <c r="Z54" i="590"/>
  <c r="Y54" i="590"/>
  <c r="X54" i="590"/>
  <c r="W54" i="590"/>
  <c r="V54" i="590"/>
  <c r="U54" i="590"/>
  <c r="T54" i="590"/>
  <c r="T71" i="590" s="1"/>
  <c r="S54" i="590"/>
  <c r="F54" i="590"/>
  <c r="AW53" i="590"/>
  <c r="AV53" i="590"/>
  <c r="AU53" i="590"/>
  <c r="AT53" i="590"/>
  <c r="AS53" i="590"/>
  <c r="AR53" i="590"/>
  <c r="AQ53" i="590"/>
  <c r="AP53" i="590"/>
  <c r="AO53" i="590"/>
  <c r="AN53" i="590"/>
  <c r="AM53" i="590"/>
  <c r="AL53" i="590"/>
  <c r="AK53" i="590"/>
  <c r="AJ53" i="590"/>
  <c r="AI53" i="590"/>
  <c r="AH53" i="590"/>
  <c r="AG53" i="590"/>
  <c r="AF53" i="590"/>
  <c r="AE53" i="590"/>
  <c r="AD53" i="590"/>
  <c r="AC53" i="590"/>
  <c r="AB53" i="590"/>
  <c r="AA53" i="590"/>
  <c r="Z53" i="590"/>
  <c r="Y53" i="590"/>
  <c r="X53" i="590"/>
  <c r="W53" i="590"/>
  <c r="V53" i="590"/>
  <c r="U53" i="590"/>
  <c r="T53" i="590"/>
  <c r="S53" i="590"/>
  <c r="AW51" i="590"/>
  <c r="AV51" i="590"/>
  <c r="AU51" i="590"/>
  <c r="AT51" i="590"/>
  <c r="AS51" i="590"/>
  <c r="AR51" i="590"/>
  <c r="AQ51" i="590"/>
  <c r="AP51" i="590"/>
  <c r="AO51" i="590"/>
  <c r="AN51" i="590"/>
  <c r="AM51" i="590"/>
  <c r="AL51" i="590"/>
  <c r="AK51" i="590"/>
  <c r="AJ51" i="590"/>
  <c r="AI51" i="590"/>
  <c r="AH51" i="590"/>
  <c r="AG51" i="590"/>
  <c r="AF51" i="590"/>
  <c r="AE51" i="590"/>
  <c r="AD51" i="590"/>
  <c r="AC51" i="590"/>
  <c r="AB51" i="590"/>
  <c r="AA51" i="590"/>
  <c r="Z51" i="590"/>
  <c r="Y51" i="590"/>
  <c r="X51" i="590"/>
  <c r="W51" i="590"/>
  <c r="V51" i="590"/>
  <c r="U51" i="590"/>
  <c r="T51" i="590"/>
  <c r="S51" i="590"/>
  <c r="AX51" i="590" s="1"/>
  <c r="AZ51" i="590" s="1"/>
  <c r="F51" i="590"/>
  <c r="AW50" i="590"/>
  <c r="AV50" i="590"/>
  <c r="AU50" i="590"/>
  <c r="AT50" i="590"/>
  <c r="AS50" i="590"/>
  <c r="AR50" i="590"/>
  <c r="AQ50" i="590"/>
  <c r="AP50" i="590"/>
  <c r="AO50" i="590"/>
  <c r="AN50" i="590"/>
  <c r="AM50" i="590"/>
  <c r="AL50" i="590"/>
  <c r="AK50" i="590"/>
  <c r="AJ50" i="590"/>
  <c r="AI50" i="590"/>
  <c r="AH50" i="590"/>
  <c r="AG50" i="590"/>
  <c r="AF50" i="590"/>
  <c r="AE50" i="590"/>
  <c r="AD50" i="590"/>
  <c r="AC50" i="590"/>
  <c r="AB50" i="590"/>
  <c r="AA50" i="590"/>
  <c r="Z50" i="590"/>
  <c r="Y50" i="590"/>
  <c r="AX50" i="590" s="1"/>
  <c r="AZ50" i="590" s="1"/>
  <c r="X50" i="590"/>
  <c r="W50" i="590"/>
  <c r="V50" i="590"/>
  <c r="U50" i="590"/>
  <c r="T50" i="590"/>
  <c r="S50" i="590"/>
  <c r="AW48" i="590"/>
  <c r="AV48" i="590"/>
  <c r="AU48" i="590"/>
  <c r="AT48" i="590"/>
  <c r="AR48" i="590"/>
  <c r="AQ48" i="590"/>
  <c r="AP48" i="590"/>
  <c r="AM48" i="590"/>
  <c r="AJ48" i="590"/>
  <c r="AI48" i="590"/>
  <c r="AF48" i="590"/>
  <c r="AB48" i="590"/>
  <c r="AA48" i="590"/>
  <c r="Y48" i="590"/>
  <c r="U48" i="590"/>
  <c r="T48" i="590"/>
  <c r="S48" i="590"/>
  <c r="F48" i="590"/>
  <c r="AW47" i="590"/>
  <c r="AV47" i="590"/>
  <c r="AU47" i="590"/>
  <c r="AT47" i="590"/>
  <c r="AS47" i="590"/>
  <c r="AR47" i="590"/>
  <c r="AQ47" i="590"/>
  <c r="AP47" i="590"/>
  <c r="AO47" i="590"/>
  <c r="AN47" i="590"/>
  <c r="AM47" i="590"/>
  <c r="AL47" i="590"/>
  <c r="AK47" i="590"/>
  <c r="AJ47" i="590"/>
  <c r="AI47" i="590"/>
  <c r="AH47" i="590"/>
  <c r="AG47" i="590"/>
  <c r="AF47" i="590"/>
  <c r="AE47" i="590"/>
  <c r="AD47" i="590"/>
  <c r="AC47" i="590"/>
  <c r="AB47" i="590"/>
  <c r="AA47" i="590"/>
  <c r="Z47" i="590"/>
  <c r="Y47" i="590"/>
  <c r="X47" i="590"/>
  <c r="W47" i="590"/>
  <c r="V47" i="590"/>
  <c r="U47" i="590"/>
  <c r="T47" i="590"/>
  <c r="S47" i="590"/>
  <c r="AW45" i="590"/>
  <c r="AV45" i="590"/>
  <c r="AU45" i="590"/>
  <c r="AS45" i="590"/>
  <c r="AO45" i="590"/>
  <c r="AN45" i="590"/>
  <c r="AM45" i="590"/>
  <c r="AL45" i="590"/>
  <c r="AH45" i="590"/>
  <c r="AF45" i="590"/>
  <c r="AE45" i="590"/>
  <c r="AA45" i="590"/>
  <c r="X45" i="590"/>
  <c r="W45" i="590"/>
  <c r="T45" i="590"/>
  <c r="F45" i="590"/>
  <c r="AW44" i="590"/>
  <c r="AV44" i="590"/>
  <c r="AU44" i="590"/>
  <c r="AT44" i="590"/>
  <c r="AS44" i="590"/>
  <c r="AR44" i="590"/>
  <c r="AQ44" i="590"/>
  <c r="AP44" i="590"/>
  <c r="AO44" i="590"/>
  <c r="AN44" i="590"/>
  <c r="AM44" i="590"/>
  <c r="AL44" i="590"/>
  <c r="AK44" i="590"/>
  <c r="AJ44" i="590"/>
  <c r="AI44" i="590"/>
  <c r="AH44" i="590"/>
  <c r="AG44" i="590"/>
  <c r="AF44" i="590"/>
  <c r="AE44" i="590"/>
  <c r="AD44" i="590"/>
  <c r="AC44" i="590"/>
  <c r="AB44" i="590"/>
  <c r="AA44" i="590"/>
  <c r="Z44" i="590"/>
  <c r="Y44" i="590"/>
  <c r="AX44" i="590" s="1"/>
  <c r="AZ44" i="590" s="1"/>
  <c r="X44" i="590"/>
  <c r="W44" i="590"/>
  <c r="V44" i="590"/>
  <c r="U44" i="590"/>
  <c r="T44" i="590"/>
  <c r="S44" i="590"/>
  <c r="AW42" i="590"/>
  <c r="AV42" i="590"/>
  <c r="AU42" i="590"/>
  <c r="AS42" i="590"/>
  <c r="AR42" i="590"/>
  <c r="AQ42" i="590"/>
  <c r="AP42" i="590"/>
  <c r="AO42" i="590"/>
  <c r="AN42" i="590"/>
  <c r="AL42" i="590"/>
  <c r="AK42" i="590"/>
  <c r="AJ42" i="590"/>
  <c r="AI42" i="590"/>
  <c r="AH42" i="590"/>
  <c r="AG42" i="590"/>
  <c r="AE42" i="590"/>
  <c r="AD42" i="590"/>
  <c r="AC42" i="590"/>
  <c r="AB42" i="590"/>
  <c r="AA42" i="590"/>
  <c r="Z42" i="590"/>
  <c r="X42" i="590"/>
  <c r="W42" i="590"/>
  <c r="V42" i="590"/>
  <c r="U42" i="590"/>
  <c r="T42" i="590"/>
  <c r="S42" i="590"/>
  <c r="F42" i="590"/>
  <c r="AW41" i="590"/>
  <c r="AV41" i="590"/>
  <c r="AU41" i="590"/>
  <c r="AT41" i="590"/>
  <c r="AS41" i="590"/>
  <c r="AR41" i="590"/>
  <c r="AQ41" i="590"/>
  <c r="AP41" i="590"/>
  <c r="AO41" i="590"/>
  <c r="AN41" i="590"/>
  <c r="AM41" i="590"/>
  <c r="AL41" i="590"/>
  <c r="AK41" i="590"/>
  <c r="AJ41" i="590"/>
  <c r="AI41" i="590"/>
  <c r="AH41" i="590"/>
  <c r="AG41" i="590"/>
  <c r="AF41" i="590"/>
  <c r="AE41" i="590"/>
  <c r="AD41" i="590"/>
  <c r="AC41" i="590"/>
  <c r="AB41" i="590"/>
  <c r="AA41" i="590"/>
  <c r="Z41" i="590"/>
  <c r="Y41" i="590"/>
  <c r="X41" i="590"/>
  <c r="W41" i="590"/>
  <c r="V41" i="590"/>
  <c r="U41" i="590"/>
  <c r="T41" i="590"/>
  <c r="S41" i="590"/>
  <c r="AX41" i="590" s="1"/>
  <c r="AZ41" i="590" s="1"/>
  <c r="AW39" i="590"/>
  <c r="AV39" i="590"/>
  <c r="AU39" i="590"/>
  <c r="AT39" i="590"/>
  <c r="AR39" i="590"/>
  <c r="AQ39" i="590"/>
  <c r="AN39" i="590"/>
  <c r="AM39" i="590"/>
  <c r="AK39" i="590"/>
  <c r="AJ39" i="590"/>
  <c r="AG39" i="590"/>
  <c r="AF39" i="590"/>
  <c r="AE39" i="590"/>
  <c r="AD39" i="590"/>
  <c r="AC39" i="590"/>
  <c r="Z39" i="590"/>
  <c r="Y39" i="590"/>
  <c r="X39" i="590"/>
  <c r="W39" i="590"/>
  <c r="V39" i="590"/>
  <c r="S39" i="590"/>
  <c r="F39" i="590"/>
  <c r="AW38" i="590"/>
  <c r="AV38" i="590"/>
  <c r="AU38" i="590"/>
  <c r="AT38" i="590"/>
  <c r="AS38" i="590"/>
  <c r="AR38" i="590"/>
  <c r="AQ38" i="590"/>
  <c r="AP38" i="590"/>
  <c r="AO38" i="590"/>
  <c r="AN38" i="590"/>
  <c r="AM38" i="590"/>
  <c r="AL38" i="590"/>
  <c r="AK38" i="590"/>
  <c r="AJ38" i="590"/>
  <c r="AI38" i="590"/>
  <c r="AH38" i="590"/>
  <c r="AG38" i="590"/>
  <c r="AF38" i="590"/>
  <c r="AE38" i="590"/>
  <c r="AD38" i="590"/>
  <c r="AC38" i="590"/>
  <c r="AB38" i="590"/>
  <c r="AA38" i="590"/>
  <c r="Z38" i="590"/>
  <c r="Y38" i="590"/>
  <c r="X38" i="590"/>
  <c r="W38" i="590"/>
  <c r="V38" i="590"/>
  <c r="U38" i="590"/>
  <c r="T38" i="590"/>
  <c r="S38" i="590"/>
  <c r="AW36" i="590"/>
  <c r="AV36" i="590"/>
  <c r="AU36" i="590"/>
  <c r="AT36" i="590"/>
  <c r="AS36" i="590"/>
  <c r="AR36" i="590"/>
  <c r="AQ36" i="590"/>
  <c r="AP36" i="590"/>
  <c r="AO36" i="590"/>
  <c r="AN36" i="590"/>
  <c r="AM36" i="590"/>
  <c r="AL36" i="590"/>
  <c r="AK36" i="590"/>
  <c r="AJ36" i="590"/>
  <c r="AI36" i="590"/>
  <c r="AH36" i="590"/>
  <c r="AG36" i="590"/>
  <c r="AF36" i="590"/>
  <c r="AE36" i="590"/>
  <c r="AD36" i="590"/>
  <c r="AC36" i="590"/>
  <c r="AB36" i="590"/>
  <c r="AA36" i="590"/>
  <c r="Z36" i="590"/>
  <c r="Y36" i="590"/>
  <c r="X36" i="590"/>
  <c r="W36" i="590"/>
  <c r="V36" i="590"/>
  <c r="U36" i="590"/>
  <c r="T36" i="590"/>
  <c r="S36" i="590"/>
  <c r="F36" i="590"/>
  <c r="AW35" i="590"/>
  <c r="AV35" i="590"/>
  <c r="AU35" i="590"/>
  <c r="AT35" i="590"/>
  <c r="AS35" i="590"/>
  <c r="AR35" i="590"/>
  <c r="AQ35" i="590"/>
  <c r="AP35" i="590"/>
  <c r="AO35" i="590"/>
  <c r="AN35" i="590"/>
  <c r="AM35" i="590"/>
  <c r="AL35" i="590"/>
  <c r="AK35" i="590"/>
  <c r="AJ35" i="590"/>
  <c r="AI35" i="590"/>
  <c r="AH35" i="590"/>
  <c r="AG35" i="590"/>
  <c r="AF35" i="590"/>
  <c r="AE35" i="590"/>
  <c r="AD35" i="590"/>
  <c r="AC35" i="590"/>
  <c r="AB35" i="590"/>
  <c r="AA35" i="590"/>
  <c r="Z35" i="590"/>
  <c r="Y35" i="590"/>
  <c r="X35" i="590"/>
  <c r="W35" i="590"/>
  <c r="V35" i="590"/>
  <c r="U35" i="590"/>
  <c r="T35" i="590"/>
  <c r="S35" i="590"/>
  <c r="AX35" i="590" s="1"/>
  <c r="AZ35" i="590" s="1"/>
  <c r="AW33" i="590"/>
  <c r="AV33" i="590"/>
  <c r="AU33" i="590"/>
  <c r="AT33" i="590"/>
  <c r="AS33" i="590"/>
  <c r="AR33" i="590"/>
  <c r="AQ33" i="590"/>
  <c r="AP33" i="590"/>
  <c r="AO33" i="590"/>
  <c r="AN33" i="590"/>
  <c r="AM33" i="590"/>
  <c r="AL33" i="590"/>
  <c r="AK33" i="590"/>
  <c r="AJ33" i="590"/>
  <c r="AI33" i="590"/>
  <c r="AH33" i="590"/>
  <c r="AG33" i="590"/>
  <c r="AF33" i="590"/>
  <c r="AE33" i="590"/>
  <c r="AD33" i="590"/>
  <c r="AC33" i="590"/>
  <c r="AB33" i="590"/>
  <c r="AA33" i="590"/>
  <c r="Z33" i="590"/>
  <c r="Y33" i="590"/>
  <c r="X33" i="590"/>
  <c r="W33" i="590"/>
  <c r="V33" i="590"/>
  <c r="U33" i="590"/>
  <c r="T33" i="590"/>
  <c r="S33" i="590"/>
  <c r="AX33" i="590" s="1"/>
  <c r="AZ33" i="590" s="1"/>
  <c r="F33" i="590"/>
  <c r="AW32" i="590"/>
  <c r="AV32" i="590"/>
  <c r="AU32" i="590"/>
  <c r="AT32" i="590"/>
  <c r="AS32" i="590"/>
  <c r="AR32" i="590"/>
  <c r="AQ32" i="590"/>
  <c r="AP32" i="590"/>
  <c r="AO32" i="590"/>
  <c r="AN32" i="590"/>
  <c r="AM32" i="590"/>
  <c r="AL32" i="590"/>
  <c r="AK32" i="590"/>
  <c r="AJ32" i="590"/>
  <c r="AI32" i="590"/>
  <c r="AH32" i="590"/>
  <c r="AG32" i="590"/>
  <c r="AF32" i="590"/>
  <c r="AE32" i="590"/>
  <c r="AD32" i="590"/>
  <c r="AC32" i="590"/>
  <c r="AB32" i="590"/>
  <c r="AA32" i="590"/>
  <c r="Z32" i="590"/>
  <c r="AX32" i="590" s="1"/>
  <c r="AZ32" i="590" s="1"/>
  <c r="Y32" i="590"/>
  <c r="X32" i="590"/>
  <c r="W32" i="590"/>
  <c r="V32" i="590"/>
  <c r="U32" i="590"/>
  <c r="T32" i="590"/>
  <c r="S32" i="590"/>
  <c r="B31" i="590"/>
  <c r="B34" i="590" s="1"/>
  <c r="B37" i="590" s="1"/>
  <c r="B40" i="590" s="1"/>
  <c r="B43" i="590" s="1"/>
  <c r="B46" i="590" s="1"/>
  <c r="B49" i="590" s="1"/>
  <c r="B52" i="590" s="1"/>
  <c r="B55" i="590" s="1"/>
  <c r="B58" i="590" s="1"/>
  <c r="AW30" i="590"/>
  <c r="AV30" i="590"/>
  <c r="AU30" i="590"/>
  <c r="AS30" i="590"/>
  <c r="AR30" i="590"/>
  <c r="AQ30" i="590"/>
  <c r="AP30" i="590"/>
  <c r="AO30" i="590"/>
  <c r="AL30" i="590"/>
  <c r="AK30" i="590"/>
  <c r="AJ30" i="590"/>
  <c r="AI30" i="590"/>
  <c r="AH30" i="590"/>
  <c r="AE30" i="590"/>
  <c r="AD30" i="590"/>
  <c r="AC30" i="590"/>
  <c r="AB30" i="590"/>
  <c r="AA30" i="590"/>
  <c r="X30" i="590"/>
  <c r="W30" i="590"/>
  <c r="V30" i="590"/>
  <c r="U30" i="590"/>
  <c r="T30" i="590"/>
  <c r="S30" i="590"/>
  <c r="F30" i="590"/>
  <c r="AW29" i="590"/>
  <c r="AV29" i="590"/>
  <c r="AU29" i="590"/>
  <c r="AT29" i="590"/>
  <c r="AS29" i="590"/>
  <c r="AR29" i="590"/>
  <c r="AQ29" i="590"/>
  <c r="AP29" i="590"/>
  <c r="AO29" i="590"/>
  <c r="AN29" i="590"/>
  <c r="AM29" i="590"/>
  <c r="AL29" i="590"/>
  <c r="AK29" i="590"/>
  <c r="AJ29" i="590"/>
  <c r="AI29" i="590"/>
  <c r="AH29" i="590"/>
  <c r="AG29" i="590"/>
  <c r="AF29" i="590"/>
  <c r="AE29" i="590"/>
  <c r="AD29" i="590"/>
  <c r="AC29" i="590"/>
  <c r="AB29" i="590"/>
  <c r="AA29" i="590"/>
  <c r="Z29" i="590"/>
  <c r="Y29" i="590"/>
  <c r="X29" i="590"/>
  <c r="W29" i="590"/>
  <c r="V29" i="590"/>
  <c r="U29" i="590"/>
  <c r="T29" i="590"/>
  <c r="S29" i="590"/>
  <c r="AW27" i="590"/>
  <c r="AV27" i="590"/>
  <c r="AV68" i="590" s="1"/>
  <c r="AU27" i="590"/>
  <c r="AT27" i="590"/>
  <c r="AN27" i="590"/>
  <c r="AM27" i="590"/>
  <c r="AG27" i="590"/>
  <c r="AF27" i="590"/>
  <c r="AE27" i="590"/>
  <c r="Z27" i="590"/>
  <c r="Y27" i="590"/>
  <c r="X27" i="590"/>
  <c r="W27" i="590"/>
  <c r="S27" i="590"/>
  <c r="F27" i="590"/>
  <c r="AW26" i="590"/>
  <c r="AV26" i="590"/>
  <c r="AU26" i="590"/>
  <c r="AT26" i="590"/>
  <c r="AS26" i="590"/>
  <c r="AR26" i="590"/>
  <c r="AQ26" i="590"/>
  <c r="AP26" i="590"/>
  <c r="AO26" i="590"/>
  <c r="AN26" i="590"/>
  <c r="AM26" i="590"/>
  <c r="AL26" i="590"/>
  <c r="AK26" i="590"/>
  <c r="AJ26" i="590"/>
  <c r="AI26" i="590"/>
  <c r="AH26" i="590"/>
  <c r="AG26" i="590"/>
  <c r="AF26" i="590"/>
  <c r="AE26" i="590"/>
  <c r="AD26" i="590"/>
  <c r="AC26" i="590"/>
  <c r="AB26" i="590"/>
  <c r="AA26" i="590"/>
  <c r="Z26" i="590"/>
  <c r="Y26" i="590"/>
  <c r="AX26" i="590" s="1"/>
  <c r="AZ26" i="590" s="1"/>
  <c r="X26" i="590"/>
  <c r="W26" i="590"/>
  <c r="V26" i="590"/>
  <c r="U26" i="590"/>
  <c r="T26" i="590"/>
  <c r="S26" i="590"/>
  <c r="B25" i="590"/>
  <c r="B28" i="590" s="1"/>
  <c r="AW24" i="590"/>
  <c r="AV24" i="590"/>
  <c r="AU24" i="590"/>
  <c r="AS24" i="590"/>
  <c r="AR24" i="590"/>
  <c r="AQ24" i="590"/>
  <c r="AP24" i="590"/>
  <c r="AL24" i="590"/>
  <c r="AJ24" i="590"/>
  <c r="AI24" i="590"/>
  <c r="AE24" i="590"/>
  <c r="AB24" i="590"/>
  <c r="AA24" i="590"/>
  <c r="X24" i="590"/>
  <c r="U24" i="590"/>
  <c r="T24" i="590"/>
  <c r="S24" i="590"/>
  <c r="F24" i="590"/>
  <c r="AV71" i="590" s="1"/>
  <c r="AW23" i="590"/>
  <c r="AV23" i="590"/>
  <c r="AU23" i="590"/>
  <c r="AT23" i="590"/>
  <c r="AS23" i="590"/>
  <c r="AR23" i="590"/>
  <c r="AQ23" i="590"/>
  <c r="AP23" i="590"/>
  <c r="AO23" i="590"/>
  <c r="AN23" i="590"/>
  <c r="AM23" i="590"/>
  <c r="AL23" i="590"/>
  <c r="AK23" i="590"/>
  <c r="AJ23" i="590"/>
  <c r="AI23" i="590"/>
  <c r="AH23" i="590"/>
  <c r="AG23" i="590"/>
  <c r="AF23" i="590"/>
  <c r="AE23" i="590"/>
  <c r="AD23" i="590"/>
  <c r="AC23" i="590"/>
  <c r="AB23" i="590"/>
  <c r="AA23" i="590"/>
  <c r="Z23" i="590"/>
  <c r="Y23" i="590"/>
  <c r="X23" i="590"/>
  <c r="W23" i="590"/>
  <c r="V23" i="590"/>
  <c r="U23" i="590"/>
  <c r="T23" i="590"/>
  <c r="S23" i="590"/>
  <c r="AW20" i="590"/>
  <c r="AW21" i="590" s="1"/>
  <c r="AU20" i="590"/>
  <c r="AU21" i="590" s="1"/>
  <c r="AR20" i="590"/>
  <c r="AR21" i="590" s="1"/>
  <c r="AQ20" i="590"/>
  <c r="AQ21" i="590" s="1"/>
  <c r="AJ20" i="590"/>
  <c r="AJ21" i="590" s="1"/>
  <c r="AI20" i="590"/>
  <c r="AI21" i="590" s="1"/>
  <c r="AB20" i="590"/>
  <c r="AB21" i="590" s="1"/>
  <c r="T20" i="590"/>
  <c r="T21" i="590" s="1"/>
  <c r="S20" i="590"/>
  <c r="S21" i="590" s="1"/>
  <c r="AW19" i="590"/>
  <c r="AV19" i="590"/>
  <c r="AV20" i="590" s="1"/>
  <c r="AV21" i="590" s="1"/>
  <c r="AU19" i="590"/>
  <c r="AX17" i="590"/>
  <c r="BC14" i="590"/>
  <c r="AC2" i="590"/>
  <c r="U25" i="589"/>
  <c r="S25" i="589"/>
  <c r="Q25" i="589"/>
  <c r="K25" i="589"/>
  <c r="U24" i="589"/>
  <c r="S24" i="589"/>
  <c r="Q24" i="589"/>
  <c r="K24" i="589"/>
  <c r="U23" i="589"/>
  <c r="S23" i="589"/>
  <c r="Q23" i="589"/>
  <c r="K23" i="589"/>
  <c r="U22" i="589"/>
  <c r="S22" i="589"/>
  <c r="Q22" i="589"/>
  <c r="K22" i="589"/>
  <c r="U21" i="589"/>
  <c r="S21" i="589"/>
  <c r="Q21" i="589"/>
  <c r="K21" i="589"/>
  <c r="U20" i="589"/>
  <c r="S20" i="589"/>
  <c r="Q20" i="589"/>
  <c r="K20" i="589"/>
  <c r="U19" i="589"/>
  <c r="S19" i="589"/>
  <c r="Q19" i="589"/>
  <c r="K19" i="589"/>
  <c r="U18" i="589"/>
  <c r="S18" i="589"/>
  <c r="Q18" i="589"/>
  <c r="K18" i="589"/>
  <c r="U17" i="589"/>
  <c r="S17" i="589"/>
  <c r="Q17" i="589"/>
  <c r="K17" i="589"/>
  <c r="U16" i="589"/>
  <c r="S16" i="589"/>
  <c r="Q16" i="589"/>
  <c r="K16" i="589"/>
  <c r="U15" i="589"/>
  <c r="S15" i="589"/>
  <c r="Q15" i="589"/>
  <c r="K15" i="589"/>
  <c r="U14" i="589"/>
  <c r="S14" i="589"/>
  <c r="Q14" i="589"/>
  <c r="K14" i="589"/>
  <c r="U13" i="589"/>
  <c r="S13" i="589"/>
  <c r="Q13" i="589"/>
  <c r="K13" i="589"/>
  <c r="U12" i="589"/>
  <c r="S12" i="589"/>
  <c r="Q12" i="589"/>
  <c r="K12" i="589"/>
  <c r="U11" i="589"/>
  <c r="S11" i="589"/>
  <c r="Q11" i="589"/>
  <c r="K11" i="589"/>
  <c r="U10" i="589"/>
  <c r="S10" i="589"/>
  <c r="Q10" i="589"/>
  <c r="K10" i="589"/>
  <c r="U9" i="589"/>
  <c r="S9" i="589"/>
  <c r="Q9" i="589"/>
  <c r="K9" i="589"/>
  <c r="U8" i="589"/>
  <c r="S8" i="589"/>
  <c r="Q8" i="589"/>
  <c r="K8" i="589"/>
  <c r="U7" i="589"/>
  <c r="S7" i="589"/>
  <c r="Q7" i="589"/>
  <c r="K7" i="589"/>
  <c r="S6" i="589"/>
  <c r="U6" i="589" s="1"/>
  <c r="Q6" i="589"/>
  <c r="K6" i="589"/>
  <c r="AW72" i="587"/>
  <c r="AV72" i="587"/>
  <c r="AU72" i="587"/>
  <c r="AT72" i="587"/>
  <c r="AS72" i="587"/>
  <c r="AR72" i="587"/>
  <c r="AQ72" i="587"/>
  <c r="AP72" i="587"/>
  <c r="AO72" i="587"/>
  <c r="AN72" i="587"/>
  <c r="AM72" i="587"/>
  <c r="AL72" i="587"/>
  <c r="AK72" i="587"/>
  <c r="AJ72" i="587"/>
  <c r="AI72" i="587"/>
  <c r="AH72" i="587"/>
  <c r="AG72" i="587"/>
  <c r="AF72" i="587"/>
  <c r="AE72" i="587"/>
  <c r="AD72" i="587"/>
  <c r="AC72" i="587"/>
  <c r="AB72" i="587"/>
  <c r="AA72" i="587"/>
  <c r="Z72" i="587"/>
  <c r="Y72" i="587"/>
  <c r="X72" i="587"/>
  <c r="W72" i="587"/>
  <c r="V72" i="587"/>
  <c r="U72" i="587"/>
  <c r="T72" i="587"/>
  <c r="S72" i="587"/>
  <c r="AW67" i="587"/>
  <c r="AV67" i="587"/>
  <c r="AU67" i="587"/>
  <c r="AT67" i="587"/>
  <c r="AS67" i="587"/>
  <c r="AR67" i="587"/>
  <c r="AQ67" i="587"/>
  <c r="AP67" i="587"/>
  <c r="AO67" i="587"/>
  <c r="AN67" i="587"/>
  <c r="AM67" i="587"/>
  <c r="AL67" i="587"/>
  <c r="AK67" i="587"/>
  <c r="AJ67" i="587"/>
  <c r="AI67" i="587"/>
  <c r="AH67" i="587"/>
  <c r="AG67" i="587"/>
  <c r="AF67" i="587"/>
  <c r="AE67" i="587"/>
  <c r="AD67" i="587"/>
  <c r="AC67" i="587"/>
  <c r="AB67" i="587"/>
  <c r="AA67" i="587"/>
  <c r="Z67" i="587"/>
  <c r="Y67" i="587"/>
  <c r="X67" i="587"/>
  <c r="W67" i="587"/>
  <c r="V67" i="587"/>
  <c r="U67" i="587"/>
  <c r="T67" i="587"/>
  <c r="S67" i="587"/>
  <c r="AW60" i="587"/>
  <c r="AV60" i="587"/>
  <c r="AU60" i="587"/>
  <c r="AT60" i="587"/>
  <c r="AS60" i="587"/>
  <c r="AR60" i="587"/>
  <c r="AQ60" i="587"/>
  <c r="AP60" i="587"/>
  <c r="AO60" i="587"/>
  <c r="AN60" i="587"/>
  <c r="AM60" i="587"/>
  <c r="AL60" i="587"/>
  <c r="AK60" i="587"/>
  <c r="AJ60" i="587"/>
  <c r="AI60" i="587"/>
  <c r="AH60" i="587"/>
  <c r="AG60" i="587"/>
  <c r="AF60" i="587"/>
  <c r="AE60" i="587"/>
  <c r="AD60" i="587"/>
  <c r="AC60" i="587"/>
  <c r="AB60" i="587"/>
  <c r="AA60" i="587"/>
  <c r="Z60" i="587"/>
  <c r="Y60" i="587"/>
  <c r="X60" i="587"/>
  <c r="W60" i="587"/>
  <c r="V60" i="587"/>
  <c r="U60" i="587"/>
  <c r="T60" i="587"/>
  <c r="S60" i="587"/>
  <c r="F60" i="587"/>
  <c r="AW59" i="587"/>
  <c r="AV59" i="587"/>
  <c r="AU59" i="587"/>
  <c r="AT59" i="587"/>
  <c r="AS59" i="587"/>
  <c r="AR59" i="587"/>
  <c r="AQ59" i="587"/>
  <c r="AP59" i="587"/>
  <c r="AO59" i="587"/>
  <c r="AN59" i="587"/>
  <c r="AM59" i="587"/>
  <c r="AL59" i="587"/>
  <c r="AK59" i="587"/>
  <c r="AJ59" i="587"/>
  <c r="AI59" i="587"/>
  <c r="AH59" i="587"/>
  <c r="AG59" i="587"/>
  <c r="AF59" i="587"/>
  <c r="AE59" i="587"/>
  <c r="AD59" i="587"/>
  <c r="AC59" i="587"/>
  <c r="AB59" i="587"/>
  <c r="AA59" i="587"/>
  <c r="Z59" i="587"/>
  <c r="Y59" i="587"/>
  <c r="X59" i="587"/>
  <c r="W59" i="587"/>
  <c r="V59" i="587"/>
  <c r="U59" i="587"/>
  <c r="T59" i="587"/>
  <c r="S59" i="587"/>
  <c r="AW57" i="587"/>
  <c r="AV57" i="587"/>
  <c r="AU57" i="587"/>
  <c r="AT57" i="587"/>
  <c r="AS57" i="587"/>
  <c r="AR57" i="587"/>
  <c r="AQ57" i="587"/>
  <c r="AP57" i="587"/>
  <c r="AO57" i="587"/>
  <c r="AN57" i="587"/>
  <c r="AM57" i="587"/>
  <c r="AL57" i="587"/>
  <c r="AK57" i="587"/>
  <c r="AJ57" i="587"/>
  <c r="AI57" i="587"/>
  <c r="AH57" i="587"/>
  <c r="AG57" i="587"/>
  <c r="AF57" i="587"/>
  <c r="AE57" i="587"/>
  <c r="AD57" i="587"/>
  <c r="AC57" i="587"/>
  <c r="AB57" i="587"/>
  <c r="AA57" i="587"/>
  <c r="Z57" i="587"/>
  <c r="Y57" i="587"/>
  <c r="X57" i="587"/>
  <c r="W57" i="587"/>
  <c r="V57" i="587"/>
  <c r="U57" i="587"/>
  <c r="T57" i="587"/>
  <c r="S57" i="587"/>
  <c r="F57" i="587"/>
  <c r="AW56" i="587"/>
  <c r="AV56" i="587"/>
  <c r="AU56" i="587"/>
  <c r="AT56" i="587"/>
  <c r="AS56" i="587"/>
  <c r="AR56" i="587"/>
  <c r="AQ56" i="587"/>
  <c r="AP56" i="587"/>
  <c r="AO56" i="587"/>
  <c r="AN56" i="587"/>
  <c r="AM56" i="587"/>
  <c r="AL56" i="587"/>
  <c r="AK56" i="587"/>
  <c r="AJ56" i="587"/>
  <c r="AI56" i="587"/>
  <c r="AH56" i="587"/>
  <c r="AG56" i="587"/>
  <c r="AF56" i="587"/>
  <c r="AE56" i="587"/>
  <c r="AD56" i="587"/>
  <c r="AC56" i="587"/>
  <c r="AB56" i="587"/>
  <c r="AA56" i="587"/>
  <c r="Z56" i="587"/>
  <c r="Y56" i="587"/>
  <c r="X56" i="587"/>
  <c r="W56" i="587"/>
  <c r="V56" i="587"/>
  <c r="U56" i="587"/>
  <c r="T56" i="587"/>
  <c r="S56" i="587"/>
  <c r="AW54" i="587"/>
  <c r="AV54" i="587"/>
  <c r="AU54" i="587"/>
  <c r="AT54" i="587"/>
  <c r="AS54" i="587"/>
  <c r="AR54" i="587"/>
  <c r="AQ54" i="587"/>
  <c r="AP54" i="587"/>
  <c r="AO54" i="587"/>
  <c r="AN54" i="587"/>
  <c r="AM54" i="587"/>
  <c r="AL54" i="587"/>
  <c r="AK54" i="587"/>
  <c r="AJ54" i="587"/>
  <c r="AI54" i="587"/>
  <c r="AH54" i="587"/>
  <c r="AG54" i="587"/>
  <c r="AF54" i="587"/>
  <c r="AE54" i="587"/>
  <c r="AD54" i="587"/>
  <c r="AC54" i="587"/>
  <c r="AB54" i="587"/>
  <c r="AA54" i="587"/>
  <c r="Z54" i="587"/>
  <c r="Y54" i="587"/>
  <c r="X54" i="587"/>
  <c r="W54" i="587"/>
  <c r="V54" i="587"/>
  <c r="U54" i="587"/>
  <c r="T54" i="587"/>
  <c r="S54" i="587"/>
  <c r="F54" i="587"/>
  <c r="AW53" i="587"/>
  <c r="AV53" i="587"/>
  <c r="AU53" i="587"/>
  <c r="AT53" i="587"/>
  <c r="AS53" i="587"/>
  <c r="AR53" i="587"/>
  <c r="AQ53" i="587"/>
  <c r="AP53" i="587"/>
  <c r="AO53" i="587"/>
  <c r="AN53" i="587"/>
  <c r="AM53" i="587"/>
  <c r="AL53" i="587"/>
  <c r="AK53" i="587"/>
  <c r="AJ53" i="587"/>
  <c r="AI53" i="587"/>
  <c r="AH53" i="587"/>
  <c r="AG53" i="587"/>
  <c r="AF53" i="587"/>
  <c r="AE53" i="587"/>
  <c r="AD53" i="587"/>
  <c r="AC53" i="587"/>
  <c r="AB53" i="587"/>
  <c r="AA53" i="587"/>
  <c r="Z53" i="587"/>
  <c r="Y53" i="587"/>
  <c r="X53" i="587"/>
  <c r="W53" i="587"/>
  <c r="V53" i="587"/>
  <c r="U53" i="587"/>
  <c r="T53" i="587"/>
  <c r="S53" i="587"/>
  <c r="AW51" i="587"/>
  <c r="AV51" i="587"/>
  <c r="AU51" i="587"/>
  <c r="AT51" i="587"/>
  <c r="AS51" i="587"/>
  <c r="AR51" i="587"/>
  <c r="AQ51" i="587"/>
  <c r="AP51" i="587"/>
  <c r="AO51" i="587"/>
  <c r="AN51" i="587"/>
  <c r="AM51" i="587"/>
  <c r="AL51" i="587"/>
  <c r="AK51" i="587"/>
  <c r="AJ51" i="587"/>
  <c r="AI51" i="587"/>
  <c r="AH51" i="587"/>
  <c r="AG51" i="587"/>
  <c r="AF51" i="587"/>
  <c r="AE51" i="587"/>
  <c r="AD51" i="587"/>
  <c r="AC51" i="587"/>
  <c r="AB51" i="587"/>
  <c r="AA51" i="587"/>
  <c r="Z51" i="587"/>
  <c r="Y51" i="587"/>
  <c r="X51" i="587"/>
  <c r="W51" i="587"/>
  <c r="V51" i="587"/>
  <c r="U51" i="587"/>
  <c r="T51" i="587"/>
  <c r="S51" i="587"/>
  <c r="F51" i="587"/>
  <c r="AW50" i="587"/>
  <c r="AV50" i="587"/>
  <c r="AU50" i="587"/>
  <c r="AT50" i="587"/>
  <c r="AS50" i="587"/>
  <c r="AR50" i="587"/>
  <c r="AQ50" i="587"/>
  <c r="AP50" i="587"/>
  <c r="AO50" i="587"/>
  <c r="AN50" i="587"/>
  <c r="AM50" i="587"/>
  <c r="AL50" i="587"/>
  <c r="AK50" i="587"/>
  <c r="AJ50" i="587"/>
  <c r="AI50" i="587"/>
  <c r="AH50" i="587"/>
  <c r="AG50" i="587"/>
  <c r="AF50" i="587"/>
  <c r="AE50" i="587"/>
  <c r="AD50" i="587"/>
  <c r="AC50" i="587"/>
  <c r="AB50" i="587"/>
  <c r="AA50" i="587"/>
  <c r="Z50" i="587"/>
  <c r="Y50" i="587"/>
  <c r="X50" i="587"/>
  <c r="W50" i="587"/>
  <c r="V50" i="587"/>
  <c r="U50" i="587"/>
  <c r="T50" i="587"/>
  <c r="S50" i="587"/>
  <c r="AW48" i="587"/>
  <c r="AV48" i="587"/>
  <c r="AU48" i="587"/>
  <c r="AT48" i="587"/>
  <c r="AS48" i="587"/>
  <c r="AR48" i="587"/>
  <c r="AQ48" i="587"/>
  <c r="AP48" i="587"/>
  <c r="AO48" i="587"/>
  <c r="AN48" i="587"/>
  <c r="AM48" i="587"/>
  <c r="AL48" i="587"/>
  <c r="AK48" i="587"/>
  <c r="AJ48" i="587"/>
  <c r="AI48" i="587"/>
  <c r="AH48" i="587"/>
  <c r="AG48" i="587"/>
  <c r="AF48" i="587"/>
  <c r="AE48" i="587"/>
  <c r="AD48" i="587"/>
  <c r="AC48" i="587"/>
  <c r="AB48" i="587"/>
  <c r="AA48" i="587"/>
  <c r="Z48" i="587"/>
  <c r="Y48" i="587"/>
  <c r="X48" i="587"/>
  <c r="W48" i="587"/>
  <c r="V48" i="587"/>
  <c r="U48" i="587"/>
  <c r="T48" i="587"/>
  <c r="S48" i="587"/>
  <c r="F48" i="587"/>
  <c r="AW47" i="587"/>
  <c r="AV47" i="587"/>
  <c r="AU47" i="587"/>
  <c r="AT47" i="587"/>
  <c r="AS47" i="587"/>
  <c r="AR47" i="587"/>
  <c r="AQ47" i="587"/>
  <c r="AP47" i="587"/>
  <c r="AO47" i="587"/>
  <c r="AN47" i="587"/>
  <c r="AM47" i="587"/>
  <c r="AL47" i="587"/>
  <c r="AK47" i="587"/>
  <c r="AJ47" i="587"/>
  <c r="AI47" i="587"/>
  <c r="AH47" i="587"/>
  <c r="AG47" i="587"/>
  <c r="AF47" i="587"/>
  <c r="AE47" i="587"/>
  <c r="AD47" i="587"/>
  <c r="AC47" i="587"/>
  <c r="AB47" i="587"/>
  <c r="AA47" i="587"/>
  <c r="Z47" i="587"/>
  <c r="Y47" i="587"/>
  <c r="X47" i="587"/>
  <c r="W47" i="587"/>
  <c r="V47" i="587"/>
  <c r="U47" i="587"/>
  <c r="T47" i="587"/>
  <c r="S47" i="587"/>
  <c r="AW45" i="587"/>
  <c r="AV45" i="587"/>
  <c r="AU45" i="587"/>
  <c r="AT45" i="587"/>
  <c r="AS45" i="587"/>
  <c r="AR45" i="587"/>
  <c r="AQ45" i="587"/>
  <c r="AP45" i="587"/>
  <c r="AO45" i="587"/>
  <c r="AN45" i="587"/>
  <c r="AM45" i="587"/>
  <c r="AL45" i="587"/>
  <c r="AK45" i="587"/>
  <c r="AJ45" i="587"/>
  <c r="AI45" i="587"/>
  <c r="AH45" i="587"/>
  <c r="AG45" i="587"/>
  <c r="AF45" i="587"/>
  <c r="AE45" i="587"/>
  <c r="AD45" i="587"/>
  <c r="AC45" i="587"/>
  <c r="AB45" i="587"/>
  <c r="AA45" i="587"/>
  <c r="Z45" i="587"/>
  <c r="Y45" i="587"/>
  <c r="X45" i="587"/>
  <c r="W45" i="587"/>
  <c r="V45" i="587"/>
  <c r="U45" i="587"/>
  <c r="T45" i="587"/>
  <c r="S45" i="587"/>
  <c r="F45" i="587"/>
  <c r="AW44" i="587"/>
  <c r="AV44" i="587"/>
  <c r="AU44" i="587"/>
  <c r="AT44" i="587"/>
  <c r="AS44" i="587"/>
  <c r="AR44" i="587"/>
  <c r="AQ44" i="587"/>
  <c r="AP44" i="587"/>
  <c r="AO44" i="587"/>
  <c r="AN44" i="587"/>
  <c r="AM44" i="587"/>
  <c r="AL44" i="587"/>
  <c r="AK44" i="587"/>
  <c r="AJ44" i="587"/>
  <c r="AI44" i="587"/>
  <c r="AH44" i="587"/>
  <c r="AG44" i="587"/>
  <c r="AF44" i="587"/>
  <c r="AE44" i="587"/>
  <c r="AD44" i="587"/>
  <c r="AC44" i="587"/>
  <c r="AB44" i="587"/>
  <c r="AA44" i="587"/>
  <c r="Z44" i="587"/>
  <c r="Y44" i="587"/>
  <c r="X44" i="587"/>
  <c r="W44" i="587"/>
  <c r="V44" i="587"/>
  <c r="U44" i="587"/>
  <c r="T44" i="587"/>
  <c r="S44" i="587"/>
  <c r="AW42" i="587"/>
  <c r="AV42" i="587"/>
  <c r="AU42" i="587"/>
  <c r="AT42" i="587"/>
  <c r="AS42" i="587"/>
  <c r="AR42" i="587"/>
  <c r="AQ42" i="587"/>
  <c r="AP42" i="587"/>
  <c r="AO42" i="587"/>
  <c r="AN42" i="587"/>
  <c r="AM42" i="587"/>
  <c r="AL42" i="587"/>
  <c r="AK42" i="587"/>
  <c r="AJ42" i="587"/>
  <c r="AI42" i="587"/>
  <c r="AH42" i="587"/>
  <c r="AG42" i="587"/>
  <c r="AF42" i="587"/>
  <c r="AE42" i="587"/>
  <c r="AD42" i="587"/>
  <c r="AC42" i="587"/>
  <c r="AB42" i="587"/>
  <c r="AA42" i="587"/>
  <c r="Z42" i="587"/>
  <c r="Y42" i="587"/>
  <c r="X42" i="587"/>
  <c r="W42" i="587"/>
  <c r="V42" i="587"/>
  <c r="U42" i="587"/>
  <c r="T42" i="587"/>
  <c r="S42" i="587"/>
  <c r="F42" i="587"/>
  <c r="AW41" i="587"/>
  <c r="AV41" i="587"/>
  <c r="AU41" i="587"/>
  <c r="AT41" i="587"/>
  <c r="AS41" i="587"/>
  <c r="AR41" i="587"/>
  <c r="AQ41" i="587"/>
  <c r="AP41" i="587"/>
  <c r="AO41" i="587"/>
  <c r="AN41" i="587"/>
  <c r="AM41" i="587"/>
  <c r="AL41" i="587"/>
  <c r="AK41" i="587"/>
  <c r="AJ41" i="587"/>
  <c r="AI41" i="587"/>
  <c r="AH41" i="587"/>
  <c r="AG41" i="587"/>
  <c r="AF41" i="587"/>
  <c r="AE41" i="587"/>
  <c r="AD41" i="587"/>
  <c r="AC41" i="587"/>
  <c r="AB41" i="587"/>
  <c r="AA41" i="587"/>
  <c r="Z41" i="587"/>
  <c r="Y41" i="587"/>
  <c r="X41" i="587"/>
  <c r="W41" i="587"/>
  <c r="V41" i="587"/>
  <c r="U41" i="587"/>
  <c r="T41" i="587"/>
  <c r="S41" i="587"/>
  <c r="AW39" i="587"/>
  <c r="AV39" i="587"/>
  <c r="AU39" i="587"/>
  <c r="AT39" i="587"/>
  <c r="AS39" i="587"/>
  <c r="AR39" i="587"/>
  <c r="AQ39" i="587"/>
  <c r="AP39" i="587"/>
  <c r="AO39" i="587"/>
  <c r="AN39" i="587"/>
  <c r="AM39" i="587"/>
  <c r="AL39" i="587"/>
  <c r="AK39" i="587"/>
  <c r="AJ39" i="587"/>
  <c r="AI39" i="587"/>
  <c r="AH39" i="587"/>
  <c r="AG39" i="587"/>
  <c r="AF39" i="587"/>
  <c r="AE39" i="587"/>
  <c r="AD39" i="587"/>
  <c r="AC39" i="587"/>
  <c r="AB39" i="587"/>
  <c r="AA39" i="587"/>
  <c r="Z39" i="587"/>
  <c r="Y39" i="587"/>
  <c r="X39" i="587"/>
  <c r="W39" i="587"/>
  <c r="V39" i="587"/>
  <c r="U39" i="587"/>
  <c r="T39" i="587"/>
  <c r="S39" i="587"/>
  <c r="F39" i="587"/>
  <c r="AS71" i="587" s="1"/>
  <c r="AW38" i="587"/>
  <c r="AV38" i="587"/>
  <c r="AU38" i="587"/>
  <c r="AT38" i="587"/>
  <c r="AS38" i="587"/>
  <c r="AR38" i="587"/>
  <c r="AQ38" i="587"/>
  <c r="AP38" i="587"/>
  <c r="AO38" i="587"/>
  <c r="AN38" i="587"/>
  <c r="AM38" i="587"/>
  <c r="AL38" i="587"/>
  <c r="AK38" i="587"/>
  <c r="AJ38" i="587"/>
  <c r="AI38" i="587"/>
  <c r="AH38" i="587"/>
  <c r="AG38" i="587"/>
  <c r="AF38" i="587"/>
  <c r="AE38" i="587"/>
  <c r="AD38" i="587"/>
  <c r="AC38" i="587"/>
  <c r="AB38" i="587"/>
  <c r="AA38" i="587"/>
  <c r="Z38" i="587"/>
  <c r="Y38" i="587"/>
  <c r="X38" i="587"/>
  <c r="W38" i="587"/>
  <c r="V38" i="587"/>
  <c r="U38" i="587"/>
  <c r="T38" i="587"/>
  <c r="S38" i="587"/>
  <c r="AW36" i="587"/>
  <c r="AV36" i="587"/>
  <c r="AU36" i="587"/>
  <c r="AT36" i="587"/>
  <c r="AS36" i="587"/>
  <c r="AR36" i="587"/>
  <c r="AQ36" i="587"/>
  <c r="AP36" i="587"/>
  <c r="AO36" i="587"/>
  <c r="AN36" i="587"/>
  <c r="AM36" i="587"/>
  <c r="AL36" i="587"/>
  <c r="AK36" i="587"/>
  <c r="AJ36" i="587"/>
  <c r="AI36" i="587"/>
  <c r="AH36" i="587"/>
  <c r="AG36" i="587"/>
  <c r="AF36" i="587"/>
  <c r="AE36" i="587"/>
  <c r="AD36" i="587"/>
  <c r="AC36" i="587"/>
  <c r="AB36" i="587"/>
  <c r="AA36" i="587"/>
  <c r="Z36" i="587"/>
  <c r="Y36" i="587"/>
  <c r="X36" i="587"/>
  <c r="W36" i="587"/>
  <c r="V36" i="587"/>
  <c r="U36" i="587"/>
  <c r="T36" i="587"/>
  <c r="S36" i="587"/>
  <c r="F36" i="587"/>
  <c r="AW35" i="587"/>
  <c r="AV35" i="587"/>
  <c r="AU35" i="587"/>
  <c r="AT35" i="587"/>
  <c r="AS35" i="587"/>
  <c r="AR35" i="587"/>
  <c r="AQ35" i="587"/>
  <c r="AP35" i="587"/>
  <c r="AO35" i="587"/>
  <c r="AN35" i="587"/>
  <c r="AM35" i="587"/>
  <c r="AL35" i="587"/>
  <c r="AK35" i="587"/>
  <c r="AJ35" i="587"/>
  <c r="AI35" i="587"/>
  <c r="AH35" i="587"/>
  <c r="AG35" i="587"/>
  <c r="AF35" i="587"/>
  <c r="AE35" i="587"/>
  <c r="AD35" i="587"/>
  <c r="AC35" i="587"/>
  <c r="AB35" i="587"/>
  <c r="AA35" i="587"/>
  <c r="Z35" i="587"/>
  <c r="Y35" i="587"/>
  <c r="X35" i="587"/>
  <c r="W35" i="587"/>
  <c r="V35" i="587"/>
  <c r="U35" i="587"/>
  <c r="T35" i="587"/>
  <c r="S35" i="587"/>
  <c r="AW33" i="587"/>
  <c r="AV33" i="587"/>
  <c r="AU33" i="587"/>
  <c r="AT33" i="587"/>
  <c r="AS33" i="587"/>
  <c r="AR33" i="587"/>
  <c r="AQ33" i="587"/>
  <c r="AP33" i="587"/>
  <c r="AO33" i="587"/>
  <c r="AN33" i="587"/>
  <c r="AM33" i="587"/>
  <c r="AL33" i="587"/>
  <c r="AK33" i="587"/>
  <c r="AJ33" i="587"/>
  <c r="AI33" i="587"/>
  <c r="AH33" i="587"/>
  <c r="AG33" i="587"/>
  <c r="AF33" i="587"/>
  <c r="AE33" i="587"/>
  <c r="AD33" i="587"/>
  <c r="AC33" i="587"/>
  <c r="AB33" i="587"/>
  <c r="AA33" i="587"/>
  <c r="Z33" i="587"/>
  <c r="Y33" i="587"/>
  <c r="X33" i="587"/>
  <c r="W33" i="587"/>
  <c r="V33" i="587"/>
  <c r="U33" i="587"/>
  <c r="T33" i="587"/>
  <c r="S33" i="587"/>
  <c r="F33" i="587"/>
  <c r="AW32" i="587"/>
  <c r="AV32" i="587"/>
  <c r="AU32" i="587"/>
  <c r="AT32" i="587"/>
  <c r="AS32" i="587"/>
  <c r="AR32" i="587"/>
  <c r="AQ32" i="587"/>
  <c r="AP32" i="587"/>
  <c r="AO32" i="587"/>
  <c r="AN32" i="587"/>
  <c r="AM32" i="587"/>
  <c r="AL32" i="587"/>
  <c r="AK32" i="587"/>
  <c r="AJ32" i="587"/>
  <c r="AI32" i="587"/>
  <c r="AH32" i="587"/>
  <c r="AG32" i="587"/>
  <c r="AF32" i="587"/>
  <c r="AE32" i="587"/>
  <c r="AD32" i="587"/>
  <c r="AC32" i="587"/>
  <c r="AB32" i="587"/>
  <c r="AA32" i="587"/>
  <c r="Z32" i="587"/>
  <c r="Y32" i="587"/>
  <c r="X32" i="587"/>
  <c r="W32" i="587"/>
  <c r="V32" i="587"/>
  <c r="U32" i="587"/>
  <c r="T32" i="587"/>
  <c r="S32" i="587"/>
  <c r="AW30" i="587"/>
  <c r="AV30" i="587"/>
  <c r="AU30" i="587"/>
  <c r="AT30" i="587"/>
  <c r="AS30" i="587"/>
  <c r="AR30" i="587"/>
  <c r="AQ30" i="587"/>
  <c r="AP30" i="587"/>
  <c r="AO30" i="587"/>
  <c r="AN30" i="587"/>
  <c r="AM30" i="587"/>
  <c r="AL30" i="587"/>
  <c r="AK30" i="587"/>
  <c r="AJ30" i="587"/>
  <c r="AI30" i="587"/>
  <c r="AH30" i="587"/>
  <c r="AG30" i="587"/>
  <c r="AF30" i="587"/>
  <c r="AE30" i="587"/>
  <c r="AD30" i="587"/>
  <c r="AC30" i="587"/>
  <c r="AB30" i="587"/>
  <c r="AA30" i="587"/>
  <c r="Z30" i="587"/>
  <c r="Y30" i="587"/>
  <c r="X30" i="587"/>
  <c r="W30" i="587"/>
  <c r="V30" i="587"/>
  <c r="U30" i="587"/>
  <c r="T30" i="587"/>
  <c r="S30" i="587"/>
  <c r="F30" i="587"/>
  <c r="AV70" i="587" s="1"/>
  <c r="AW29" i="587"/>
  <c r="AV29" i="587"/>
  <c r="AU29" i="587"/>
  <c r="AT29" i="587"/>
  <c r="AS29" i="587"/>
  <c r="AR29" i="587"/>
  <c r="AQ29" i="587"/>
  <c r="AP29" i="587"/>
  <c r="AO29" i="587"/>
  <c r="AN29" i="587"/>
  <c r="AM29" i="587"/>
  <c r="AL29" i="587"/>
  <c r="AK29" i="587"/>
  <c r="AJ29" i="587"/>
  <c r="AI29" i="587"/>
  <c r="AH29" i="587"/>
  <c r="AG29" i="587"/>
  <c r="AF29" i="587"/>
  <c r="AE29" i="587"/>
  <c r="AD29" i="587"/>
  <c r="AC29" i="587"/>
  <c r="AB29" i="587"/>
  <c r="AA29" i="587"/>
  <c r="Z29" i="587"/>
  <c r="Y29" i="587"/>
  <c r="X29" i="587"/>
  <c r="W29" i="587"/>
  <c r="V29" i="587"/>
  <c r="U29" i="587"/>
  <c r="T29" i="587"/>
  <c r="S29" i="587"/>
  <c r="AW27" i="587"/>
  <c r="AV27" i="587"/>
  <c r="AU27" i="587"/>
  <c r="AT27" i="587"/>
  <c r="AS27" i="587"/>
  <c r="AR27" i="587"/>
  <c r="AQ27" i="587"/>
  <c r="AP27" i="587"/>
  <c r="AO27" i="587"/>
  <c r="AN27" i="587"/>
  <c r="AM27" i="587"/>
  <c r="AL27" i="587"/>
  <c r="AK27" i="587"/>
  <c r="AJ27" i="587"/>
  <c r="AI27" i="587"/>
  <c r="AH27" i="587"/>
  <c r="AG27" i="587"/>
  <c r="AF27" i="587"/>
  <c r="AE27" i="587"/>
  <c r="AD27" i="587"/>
  <c r="AC27" i="587"/>
  <c r="AB27" i="587"/>
  <c r="AA27" i="587"/>
  <c r="Z27" i="587"/>
  <c r="Y27" i="587"/>
  <c r="X27" i="587"/>
  <c r="W27" i="587"/>
  <c r="V27" i="587"/>
  <c r="U27" i="587"/>
  <c r="T27" i="587"/>
  <c r="S27" i="587"/>
  <c r="F27" i="587"/>
  <c r="AE62" i="587" s="1"/>
  <c r="AW26" i="587"/>
  <c r="AV26" i="587"/>
  <c r="AU26" i="587"/>
  <c r="AT26" i="587"/>
  <c r="AS26" i="587"/>
  <c r="AR26" i="587"/>
  <c r="AQ26" i="587"/>
  <c r="AP26" i="587"/>
  <c r="AO26" i="587"/>
  <c r="AN26" i="587"/>
  <c r="AM26" i="587"/>
  <c r="AL26" i="587"/>
  <c r="AK26" i="587"/>
  <c r="AJ26" i="587"/>
  <c r="AI26" i="587"/>
  <c r="AH26" i="587"/>
  <c r="AG26" i="587"/>
  <c r="AF26" i="587"/>
  <c r="AE26" i="587"/>
  <c r="AD26" i="587"/>
  <c r="AC26" i="587"/>
  <c r="AB26" i="587"/>
  <c r="AA26" i="587"/>
  <c r="Z26" i="587"/>
  <c r="Y26" i="587"/>
  <c r="X26" i="587"/>
  <c r="W26" i="587"/>
  <c r="V26" i="587"/>
  <c r="U26" i="587"/>
  <c r="T26" i="587"/>
  <c r="S26" i="587"/>
  <c r="B25" i="587"/>
  <c r="B28" i="587" s="1"/>
  <c r="B31" i="587" s="1"/>
  <c r="B34" i="587" s="1"/>
  <c r="B37" i="587" s="1"/>
  <c r="B40" i="587" s="1"/>
  <c r="B43" i="587" s="1"/>
  <c r="B46" i="587" s="1"/>
  <c r="B49" i="587" s="1"/>
  <c r="B52" i="587" s="1"/>
  <c r="B55" i="587" s="1"/>
  <c r="B58" i="587" s="1"/>
  <c r="AW24" i="587"/>
  <c r="AV24" i="587"/>
  <c r="AU24" i="587"/>
  <c r="AT24" i="587"/>
  <c r="AS24" i="587"/>
  <c r="AR24" i="587"/>
  <c r="AQ24" i="587"/>
  <c r="AP24" i="587"/>
  <c r="AO24" i="587"/>
  <c r="AN24" i="587"/>
  <c r="AM24" i="587"/>
  <c r="AL24" i="587"/>
  <c r="AK24" i="587"/>
  <c r="AJ24" i="587"/>
  <c r="AI24" i="587"/>
  <c r="AH24" i="587"/>
  <c r="AG24" i="587"/>
  <c r="AF24" i="587"/>
  <c r="AE24" i="587"/>
  <c r="AD24" i="587"/>
  <c r="AC24" i="587"/>
  <c r="AB24" i="587"/>
  <c r="AA24" i="587"/>
  <c r="Z24" i="587"/>
  <c r="Y24" i="587"/>
  <c r="X24" i="587"/>
  <c r="W24" i="587"/>
  <c r="V24" i="587"/>
  <c r="U24" i="587"/>
  <c r="T24" i="587"/>
  <c r="S24" i="587"/>
  <c r="F24" i="587"/>
  <c r="AW23" i="587"/>
  <c r="AV23" i="587"/>
  <c r="AU23" i="587"/>
  <c r="AT23" i="587"/>
  <c r="AS23" i="587"/>
  <c r="AR23" i="587"/>
  <c r="AQ23" i="587"/>
  <c r="AP23" i="587"/>
  <c r="AO23" i="587"/>
  <c r="AN23" i="587"/>
  <c r="AM23" i="587"/>
  <c r="AL23" i="587"/>
  <c r="AK23" i="587"/>
  <c r="AJ23" i="587"/>
  <c r="AI23" i="587"/>
  <c r="AH23" i="587"/>
  <c r="AG23" i="587"/>
  <c r="AF23" i="587"/>
  <c r="AE23" i="587"/>
  <c r="AD23" i="587"/>
  <c r="AC23" i="587"/>
  <c r="AB23" i="587"/>
  <c r="AA23" i="587"/>
  <c r="Z23" i="587"/>
  <c r="Y23" i="587"/>
  <c r="X23" i="587"/>
  <c r="W23" i="587"/>
  <c r="V23" i="587"/>
  <c r="U23" i="587"/>
  <c r="T23" i="587"/>
  <c r="S23" i="587"/>
  <c r="AQ21" i="587"/>
  <c r="AO21" i="587"/>
  <c r="AH21" i="587"/>
  <c r="AF21" i="587"/>
  <c r="Z21" i="587"/>
  <c r="W21" i="587"/>
  <c r="AW20" i="587"/>
  <c r="AW21" i="587" s="1"/>
  <c r="AV20" i="587"/>
  <c r="AV21" i="587" s="1"/>
  <c r="AU20" i="587"/>
  <c r="AU21" i="587" s="1"/>
  <c r="AR20" i="587"/>
  <c r="AR21" i="587" s="1"/>
  <c r="AQ20" i="587"/>
  <c r="AO20" i="587"/>
  <c r="AN20" i="587"/>
  <c r="AN21" i="587" s="1"/>
  <c r="AM20" i="587"/>
  <c r="AM21" i="587" s="1"/>
  <c r="AL20" i="587"/>
  <c r="AL21" i="587" s="1"/>
  <c r="AI20" i="587"/>
  <c r="AI21" i="587" s="1"/>
  <c r="AH20" i="587"/>
  <c r="AF20" i="587"/>
  <c r="AE20" i="587"/>
  <c r="AE21" i="587" s="1"/>
  <c r="AD20" i="587"/>
  <c r="AD21" i="587" s="1"/>
  <c r="AC20" i="587"/>
  <c r="AC21" i="587" s="1"/>
  <c r="AA20" i="587"/>
  <c r="AA21" i="587" s="1"/>
  <c r="Z20" i="587"/>
  <c r="X20" i="587"/>
  <c r="X21" i="587" s="1"/>
  <c r="W20" i="587"/>
  <c r="V20" i="587"/>
  <c r="V21" i="587" s="1"/>
  <c r="U20" i="587"/>
  <c r="U21" i="587" s="1"/>
  <c r="S20" i="587"/>
  <c r="S21" i="587" s="1"/>
  <c r="AW19" i="587"/>
  <c r="AV19" i="587"/>
  <c r="AU19" i="587"/>
  <c r="AX17" i="587"/>
  <c r="BC14" i="587"/>
  <c r="BB8" i="587"/>
  <c r="AC2" i="587"/>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AX45" i="587" l="1"/>
  <c r="AZ45" i="587" s="1"/>
  <c r="AX24" i="587"/>
  <c r="AZ24" i="587" s="1"/>
  <c r="AX36" i="587"/>
  <c r="AZ36" i="587" s="1"/>
  <c r="AX23" i="587"/>
  <c r="AZ23" i="587" s="1"/>
  <c r="AX47" i="587"/>
  <c r="AZ47" i="587" s="1"/>
  <c r="AX60" i="587"/>
  <c r="AZ60" i="587" s="1"/>
  <c r="AX27" i="587"/>
  <c r="AZ27" i="587" s="1"/>
  <c r="AX35" i="587"/>
  <c r="AZ35" i="587" s="1"/>
  <c r="AX42" i="587"/>
  <c r="AZ42" i="587" s="1"/>
  <c r="AX48" i="587"/>
  <c r="AZ48" i="587" s="1"/>
  <c r="AX30" i="587"/>
  <c r="AZ30" i="587" s="1"/>
  <c r="AX54" i="587"/>
  <c r="AZ54" i="587" s="1"/>
  <c r="AX32" i="587"/>
  <c r="AZ32" i="587" s="1"/>
  <c r="AX38" i="587"/>
  <c r="AZ38" i="587" s="1"/>
  <c r="AX56" i="587"/>
  <c r="AZ56" i="587" s="1"/>
  <c r="AX29" i="587"/>
  <c r="AZ29" i="587" s="1"/>
  <c r="AX39" i="587"/>
  <c r="AZ39" i="587" s="1"/>
  <c r="AX53" i="587"/>
  <c r="AZ53" i="587" s="1"/>
  <c r="AX26" i="587"/>
  <c r="AZ26" i="587" s="1"/>
  <c r="AX50" i="587"/>
  <c r="AZ50" i="587" s="1"/>
  <c r="AX59" i="587"/>
  <c r="AZ59" i="587" s="1"/>
  <c r="AX33" i="587"/>
  <c r="AZ33" i="587" s="1"/>
  <c r="AX41" i="587"/>
  <c r="AZ41" i="587" s="1"/>
  <c r="AX44" i="587"/>
  <c r="AZ44" i="587" s="1"/>
  <c r="AG29" i="598"/>
  <c r="AS64" i="587"/>
  <c r="W62" i="587"/>
  <c r="AX63" i="587"/>
  <c r="AZ63" i="587" s="1"/>
  <c r="AL68" i="587"/>
  <c r="AN70" i="587"/>
  <c r="X64" i="587"/>
  <c r="AI62" i="587"/>
  <c r="AH63" i="587"/>
  <c r="AL64" i="587"/>
  <c r="AM69" i="587"/>
  <c r="AO71" i="587"/>
  <c r="AS20" i="587"/>
  <c r="AS21" i="587" s="1"/>
  <c r="AK20" i="587"/>
  <c r="AK21" i="587" s="1"/>
  <c r="T20" i="587"/>
  <c r="T21" i="587" s="1"/>
  <c r="AB20" i="587"/>
  <c r="AB21" i="587" s="1"/>
  <c r="AJ20" i="587"/>
  <c r="AJ21" i="587" s="1"/>
  <c r="AT20" i="587"/>
  <c r="AT21" i="587" s="1"/>
  <c r="AQ71" i="587"/>
  <c r="AI71" i="587"/>
  <c r="AA71" i="587"/>
  <c r="S71" i="587"/>
  <c r="AP70" i="587"/>
  <c r="AH70" i="587"/>
  <c r="Z70" i="587"/>
  <c r="AW69" i="587"/>
  <c r="AO69" i="587"/>
  <c r="AG69" i="587"/>
  <c r="Y69" i="587"/>
  <c r="AV68" i="587"/>
  <c r="AN68" i="587"/>
  <c r="AF68" i="587"/>
  <c r="X68" i="587"/>
  <c r="AP71" i="587"/>
  <c r="AH71" i="587"/>
  <c r="Z71" i="587"/>
  <c r="AW70" i="587"/>
  <c r="AO70" i="587"/>
  <c r="AG70" i="587"/>
  <c r="Y70" i="587"/>
  <c r="AV69" i="587"/>
  <c r="AN69" i="587"/>
  <c r="AF69" i="587"/>
  <c r="X69" i="587"/>
  <c r="AU68" i="587"/>
  <c r="AM68" i="587"/>
  <c r="AE68" i="587"/>
  <c r="W68" i="587"/>
  <c r="AU64" i="587"/>
  <c r="AM64" i="587"/>
  <c r="AE64" i="587"/>
  <c r="W64" i="587"/>
  <c r="AU71" i="587"/>
  <c r="AM71" i="587"/>
  <c r="AE71" i="587"/>
  <c r="W71" i="587"/>
  <c r="AT70" i="587"/>
  <c r="AL70" i="587"/>
  <c r="AD70" i="587"/>
  <c r="V70" i="587"/>
  <c r="AS69" i="587"/>
  <c r="AK69" i="587"/>
  <c r="AC69" i="587"/>
  <c r="U69" i="587"/>
  <c r="AR68" i="587"/>
  <c r="AJ68" i="587"/>
  <c r="AT71" i="587"/>
  <c r="AL71" i="587"/>
  <c r="AD71" i="587"/>
  <c r="V71" i="587"/>
  <c r="AS70" i="587"/>
  <c r="AK70" i="587"/>
  <c r="AC70" i="587"/>
  <c r="U70" i="587"/>
  <c r="AR69" i="587"/>
  <c r="AJ69" i="587"/>
  <c r="AB69" i="587"/>
  <c r="T69" i="587"/>
  <c r="AQ68" i="587"/>
  <c r="AI68" i="587"/>
  <c r="AA68" i="587"/>
  <c r="S68" i="587"/>
  <c r="AQ64" i="587"/>
  <c r="AI64" i="587"/>
  <c r="AA64" i="587"/>
  <c r="S64" i="587"/>
  <c r="AN71" i="587"/>
  <c r="X71" i="587"/>
  <c r="AM70" i="587"/>
  <c r="W70" i="587"/>
  <c r="AL69" i="587"/>
  <c r="V69" i="587"/>
  <c r="AK68" i="587"/>
  <c r="V68" i="587"/>
  <c r="AP64" i="587"/>
  <c r="AF64" i="587"/>
  <c r="U64" i="587"/>
  <c r="AS63" i="587"/>
  <c r="AK63" i="587"/>
  <c r="AC63" i="587"/>
  <c r="U63" i="587"/>
  <c r="AT62" i="587"/>
  <c r="AL62" i="587"/>
  <c r="AD62" i="587"/>
  <c r="V62" i="587"/>
  <c r="AK71" i="587"/>
  <c r="U71" i="587"/>
  <c r="AJ70" i="587"/>
  <c r="T70" i="587"/>
  <c r="AI69" i="587"/>
  <c r="S69" i="587"/>
  <c r="AH68" i="587"/>
  <c r="U68" i="587"/>
  <c r="AO64" i="587"/>
  <c r="AD64" i="587"/>
  <c r="T64" i="587"/>
  <c r="AR63" i="587"/>
  <c r="AJ63" i="587"/>
  <c r="AB63" i="587"/>
  <c r="T63" i="587"/>
  <c r="AS62" i="587"/>
  <c r="AK62" i="587"/>
  <c r="AC62" i="587"/>
  <c r="U62" i="587"/>
  <c r="AJ71" i="587"/>
  <c r="T71" i="587"/>
  <c r="AI70" i="587"/>
  <c r="S70" i="587"/>
  <c r="AH69" i="587"/>
  <c r="AW68" i="587"/>
  <c r="AG68" i="587"/>
  <c r="T68" i="587"/>
  <c r="AX64" i="587"/>
  <c r="AZ64" i="587" s="1"/>
  <c r="AN64" i="587"/>
  <c r="AC64" i="587"/>
  <c r="AQ63" i="587"/>
  <c r="AI63" i="587"/>
  <c r="AA63" i="587"/>
  <c r="S63" i="587"/>
  <c r="AR62" i="587"/>
  <c r="AJ62" i="587"/>
  <c r="AB62" i="587"/>
  <c r="T62" i="587"/>
  <c r="AV71" i="587"/>
  <c r="AF71" i="587"/>
  <c r="AU70" i="587"/>
  <c r="AE70" i="587"/>
  <c r="AT69" i="587"/>
  <c r="AD69" i="587"/>
  <c r="AS68" i="587"/>
  <c r="AC68" i="587"/>
  <c r="AV64" i="587"/>
  <c r="AK64" i="587"/>
  <c r="Z64" i="587"/>
  <c r="AW63" i="587"/>
  <c r="AO63" i="587"/>
  <c r="AG63" i="587"/>
  <c r="Y63" i="587"/>
  <c r="AX62" i="587"/>
  <c r="AZ62" i="587" s="1"/>
  <c r="AP62" i="587"/>
  <c r="AH62" i="587"/>
  <c r="X62" i="587"/>
  <c r="AM62" i="587"/>
  <c r="V63" i="587"/>
  <c r="AL63" i="587"/>
  <c r="V64" i="587"/>
  <c r="AR64" i="587"/>
  <c r="AO68" i="587"/>
  <c r="AP69" i="587"/>
  <c r="AQ70" i="587"/>
  <c r="AR71" i="587"/>
  <c r="AN62" i="587"/>
  <c r="AR70" i="587"/>
  <c r="AT64" i="587"/>
  <c r="AU69" i="587"/>
  <c r="AX57" i="587"/>
  <c r="AZ57" i="587" s="1"/>
  <c r="AA62" i="587"/>
  <c r="AQ62" i="587"/>
  <c r="Z63" i="587"/>
  <c r="AP63" i="587"/>
  <c r="AB64" i="587"/>
  <c r="AW64" i="587"/>
  <c r="Y68" i="587"/>
  <c r="W69" i="587"/>
  <c r="X70" i="587"/>
  <c r="Y71" i="587"/>
  <c r="Y62" i="587"/>
  <c r="AP68" i="587"/>
  <c r="Z62" i="587"/>
  <c r="X63" i="587"/>
  <c r="AW71" i="587"/>
  <c r="AX38" i="590"/>
  <c r="AZ38" i="590" s="1"/>
  <c r="AU62" i="587"/>
  <c r="AT63" i="587"/>
  <c r="Z69" i="587"/>
  <c r="AB71" i="587"/>
  <c r="AM63" i="587"/>
  <c r="AQ69" i="587"/>
  <c r="AO62" i="587"/>
  <c r="Y64" i="587"/>
  <c r="AT68" i="587"/>
  <c r="AD63" i="587"/>
  <c r="AG64" i="587"/>
  <c r="Z68" i="587"/>
  <c r="AA70" i="587"/>
  <c r="Y20" i="587"/>
  <c r="Y21" i="587" s="1"/>
  <c r="AG20" i="587"/>
  <c r="AG21" i="587" s="1"/>
  <c r="AP20" i="587"/>
  <c r="AP21" i="587" s="1"/>
  <c r="AF62" i="587"/>
  <c r="AV62" i="587"/>
  <c r="AE63" i="587"/>
  <c r="AU63" i="587"/>
  <c r="AH64" i="587"/>
  <c r="AB68" i="587"/>
  <c r="AA69" i="587"/>
  <c r="AB70" i="587"/>
  <c r="AC71" i="587"/>
  <c r="W63" i="587"/>
  <c r="AN63" i="587"/>
  <c r="AX51" i="587"/>
  <c r="AZ51" i="587" s="1"/>
  <c r="S62" i="587"/>
  <c r="AG62" i="587"/>
  <c r="AW62" i="587"/>
  <c r="AF63" i="587"/>
  <c r="AV63" i="587"/>
  <c r="AJ64" i="587"/>
  <c r="AD68" i="587"/>
  <c r="AE69" i="587"/>
  <c r="AF70" i="587"/>
  <c r="AG71" i="587"/>
  <c r="AQ70" i="590"/>
  <c r="AX36" i="590"/>
  <c r="AZ36" i="590" s="1"/>
  <c r="AX53" i="590"/>
  <c r="AZ53" i="590" s="1"/>
  <c r="AX54" i="590"/>
  <c r="AZ54" i="590" s="1"/>
  <c r="S71" i="590"/>
  <c r="AX60" i="590"/>
  <c r="AZ60" i="590" s="1"/>
  <c r="AN20" i="590"/>
  <c r="AN21" i="590" s="1"/>
  <c r="AF20" i="590"/>
  <c r="AF21" i="590" s="1"/>
  <c r="X20" i="590"/>
  <c r="X21" i="590" s="1"/>
  <c r="AM20" i="590"/>
  <c r="AM21" i="590" s="1"/>
  <c r="AE20" i="590"/>
  <c r="AE21" i="590" s="1"/>
  <c r="W20" i="590"/>
  <c r="W21" i="590" s="1"/>
  <c r="AT20" i="590"/>
  <c r="AT21" i="590" s="1"/>
  <c r="AL20" i="590"/>
  <c r="AL21" i="590" s="1"/>
  <c r="AD20" i="590"/>
  <c r="AD21" i="590" s="1"/>
  <c r="V20" i="590"/>
  <c r="V21" i="590" s="1"/>
  <c r="AS20" i="590"/>
  <c r="AS21" i="590" s="1"/>
  <c r="AK20" i="590"/>
  <c r="AK21" i="590" s="1"/>
  <c r="AC20" i="590"/>
  <c r="AC21" i="590" s="1"/>
  <c r="U20" i="590"/>
  <c r="U21" i="590" s="1"/>
  <c r="BB8" i="590"/>
  <c r="AP20" i="590"/>
  <c r="AP21" i="590" s="1"/>
  <c r="AH20" i="590"/>
  <c r="AH21" i="590" s="1"/>
  <c r="Z20" i="590"/>
  <c r="Z21" i="590" s="1"/>
  <c r="AO20" i="590"/>
  <c r="AO21" i="590" s="1"/>
  <c r="AG20" i="590"/>
  <c r="AG21" i="590" s="1"/>
  <c r="Y20" i="590"/>
  <c r="Y21" i="590" s="1"/>
  <c r="AA20" i="590"/>
  <c r="AA21" i="590" s="1"/>
  <c r="AX23" i="590"/>
  <c r="AZ23" i="590" s="1"/>
  <c r="AX47" i="590"/>
  <c r="AZ47" i="590" s="1"/>
  <c r="AN48" i="590"/>
  <c r="AN64" i="590" s="1"/>
  <c r="X48" i="590"/>
  <c r="X64" i="590" s="1"/>
  <c r="AR45" i="590"/>
  <c r="AJ45" i="590"/>
  <c r="AB45" i="590"/>
  <c r="AF42" i="590"/>
  <c r="AF64" i="590" s="1"/>
  <c r="AB39" i="590"/>
  <c r="T39" i="590"/>
  <c r="AN30" i="590"/>
  <c r="AN68" i="590" s="1"/>
  <c r="AF30" i="590"/>
  <c r="AF62" i="590" s="1"/>
  <c r="AR27" i="590"/>
  <c r="AJ27" i="590"/>
  <c r="AB27" i="590"/>
  <c r="T27" i="590"/>
  <c r="AX27" i="590" s="1"/>
  <c r="AN24" i="590"/>
  <c r="AF24" i="590"/>
  <c r="AE48" i="590"/>
  <c r="W48" i="590"/>
  <c r="W64" i="590" s="1"/>
  <c r="AQ45" i="590"/>
  <c r="AI45" i="590"/>
  <c r="S45" i="590"/>
  <c r="S70" i="590" s="1"/>
  <c r="AM42" i="590"/>
  <c r="AI39" i="590"/>
  <c r="AA39" i="590"/>
  <c r="AA70" i="590" s="1"/>
  <c r="AM30" i="590"/>
  <c r="AQ27" i="590"/>
  <c r="AQ62" i="590" s="1"/>
  <c r="AI27" i="590"/>
  <c r="AI62" i="590" s="1"/>
  <c r="AA27" i="590"/>
  <c r="AA62" i="590" s="1"/>
  <c r="AM24" i="590"/>
  <c r="W24" i="590"/>
  <c r="AL48" i="590"/>
  <c r="AD48" i="590"/>
  <c r="V48" i="590"/>
  <c r="AX48" i="590" s="1"/>
  <c r="AZ48" i="590" s="1"/>
  <c r="AP45" i="590"/>
  <c r="AP64" i="590" s="1"/>
  <c r="Z45" i="590"/>
  <c r="Z70" i="590" s="1"/>
  <c r="AT42" i="590"/>
  <c r="AT64" i="590" s="1"/>
  <c r="AP39" i="590"/>
  <c r="AH39" i="590"/>
  <c r="AT30" i="590"/>
  <c r="AP27" i="590"/>
  <c r="AP62" i="590" s="1"/>
  <c r="AH27" i="590"/>
  <c r="AH62" i="590" s="1"/>
  <c r="AT24" i="590"/>
  <c r="AD24" i="590"/>
  <c r="V24" i="590"/>
  <c r="AX24" i="590" s="1"/>
  <c r="AZ24" i="590" s="1"/>
  <c r="AS48" i="590"/>
  <c r="AK48" i="590"/>
  <c r="AC48" i="590"/>
  <c r="AG45" i="590"/>
  <c r="Y45" i="590"/>
  <c r="AO39" i="590"/>
  <c r="AO64" i="590" s="1"/>
  <c r="AO27" i="590"/>
  <c r="AO68" i="590" s="1"/>
  <c r="AK24" i="590"/>
  <c r="AC24" i="590"/>
  <c r="AH48" i="590"/>
  <c r="Z48" i="590"/>
  <c r="AT45" i="590"/>
  <c r="AD45" i="590"/>
  <c r="V45" i="590"/>
  <c r="V64" i="590" s="1"/>
  <c r="AL39" i="590"/>
  <c r="AL64" i="590" s="1"/>
  <c r="Z30" i="590"/>
  <c r="Z62" i="590" s="1"/>
  <c r="AL27" i="590"/>
  <c r="AD27" i="590"/>
  <c r="V27" i="590"/>
  <c r="AH24" i="590"/>
  <c r="Z24" i="590"/>
  <c r="AO48" i="590"/>
  <c r="AG48" i="590"/>
  <c r="AK45" i="590"/>
  <c r="AC45" i="590"/>
  <c r="U45" i="590"/>
  <c r="Y42" i="590"/>
  <c r="Y64" i="590" s="1"/>
  <c r="AS39" i="590"/>
  <c r="U39" i="590"/>
  <c r="AX39" i="590" s="1"/>
  <c r="AG30" i="590"/>
  <c r="AG68" i="590" s="1"/>
  <c r="Y30" i="590"/>
  <c r="Y68" i="590" s="1"/>
  <c r="AS27" i="590"/>
  <c r="AK27" i="590"/>
  <c r="AC27" i="590"/>
  <c r="U27" i="590"/>
  <c r="AO24" i="590"/>
  <c r="AG24" i="590"/>
  <c r="Y24" i="590"/>
  <c r="AX29" i="590"/>
  <c r="AZ29" i="590" s="1"/>
  <c r="X62" i="590"/>
  <c r="AN62" i="590"/>
  <c r="AV62" i="590"/>
  <c r="W63" i="590"/>
  <c r="AE63" i="590"/>
  <c r="AM63" i="590"/>
  <c r="AU63" i="590"/>
  <c r="AD64" i="590"/>
  <c r="V68" i="590"/>
  <c r="AD68" i="590"/>
  <c r="AL68" i="590"/>
  <c r="AT68" i="590"/>
  <c r="W69" i="590"/>
  <c r="AE69" i="590"/>
  <c r="AM69" i="590"/>
  <c r="AU69" i="590"/>
  <c r="AF70" i="590"/>
  <c r="AN70" i="590"/>
  <c r="AV70" i="590"/>
  <c r="Y71" i="590"/>
  <c r="AG71" i="590"/>
  <c r="AO71" i="590"/>
  <c r="AW71" i="590"/>
  <c r="Y62" i="590"/>
  <c r="AG62" i="590"/>
  <c r="AO62" i="590"/>
  <c r="AW62" i="590"/>
  <c r="X63" i="590"/>
  <c r="AF63" i="590"/>
  <c r="AN63" i="590"/>
  <c r="AV63" i="590"/>
  <c r="AE64" i="590"/>
  <c r="AM64" i="590"/>
  <c r="AU64" i="590"/>
  <c r="W68" i="590"/>
  <c r="AE68" i="590"/>
  <c r="AM68" i="590"/>
  <c r="AU68" i="590"/>
  <c r="X69" i="590"/>
  <c r="AF69" i="590"/>
  <c r="AN69" i="590"/>
  <c r="AV69" i="590"/>
  <c r="AG70" i="590"/>
  <c r="AW70" i="590"/>
  <c r="Z71" i="590"/>
  <c r="AH71" i="590"/>
  <c r="AP71" i="590"/>
  <c r="T62" i="590"/>
  <c r="AB62" i="590"/>
  <c r="AJ62" i="590"/>
  <c r="AR62" i="590"/>
  <c r="S63" i="590"/>
  <c r="AA63" i="590"/>
  <c r="AI63" i="590"/>
  <c r="AQ63" i="590"/>
  <c r="Z64" i="590"/>
  <c r="AH64" i="590"/>
  <c r="Z68" i="590"/>
  <c r="AH68" i="590"/>
  <c r="AP68" i="590"/>
  <c r="S69" i="590"/>
  <c r="AA69" i="590"/>
  <c r="AI69" i="590"/>
  <c r="AQ69" i="590"/>
  <c r="T70" i="590"/>
  <c r="AB70" i="590"/>
  <c r="AJ70" i="590"/>
  <c r="AR70" i="590"/>
  <c r="U71" i="590"/>
  <c r="AC71" i="590"/>
  <c r="AK71" i="590"/>
  <c r="AS71" i="590"/>
  <c r="U62" i="590"/>
  <c r="AC62" i="590"/>
  <c r="AK62" i="590"/>
  <c r="AS62" i="590"/>
  <c r="T63" i="590"/>
  <c r="AB63" i="590"/>
  <c r="AJ63" i="590"/>
  <c r="AR63" i="590"/>
  <c r="S64" i="590"/>
  <c r="AA64" i="590"/>
  <c r="AI64" i="590"/>
  <c r="AQ64" i="590"/>
  <c r="S68" i="590"/>
  <c r="AA68" i="590"/>
  <c r="AI68" i="590"/>
  <c r="T69" i="590"/>
  <c r="AB69" i="590"/>
  <c r="AJ69" i="590"/>
  <c r="AR69" i="590"/>
  <c r="U70" i="590"/>
  <c r="AC70" i="590"/>
  <c r="AK70" i="590"/>
  <c r="AS70" i="590"/>
  <c r="V71" i="590"/>
  <c r="AD71" i="590"/>
  <c r="AL71" i="590"/>
  <c r="AT71" i="590"/>
  <c r="V62" i="590"/>
  <c r="AD62" i="590"/>
  <c r="AL62" i="590"/>
  <c r="AT62" i="590"/>
  <c r="U63" i="590"/>
  <c r="AC63" i="590"/>
  <c r="AK63" i="590"/>
  <c r="AS63" i="590"/>
  <c r="T64" i="590"/>
  <c r="AB64" i="590"/>
  <c r="AJ64" i="590"/>
  <c r="AR64" i="590"/>
  <c r="T68" i="590"/>
  <c r="AB68" i="590"/>
  <c r="AJ68" i="590"/>
  <c r="AR68" i="590"/>
  <c r="U69" i="590"/>
  <c r="AC69" i="590"/>
  <c r="AK69" i="590"/>
  <c r="AS69" i="590"/>
  <c r="AD70" i="590"/>
  <c r="AL70" i="590"/>
  <c r="AT70" i="590"/>
  <c r="W71" i="590"/>
  <c r="AE71" i="590"/>
  <c r="AM71" i="590"/>
  <c r="AU71" i="590"/>
  <c r="W62" i="590"/>
  <c r="AE62" i="590"/>
  <c r="AM62" i="590"/>
  <c r="AU62" i="590"/>
  <c r="V63" i="590"/>
  <c r="AD63" i="590"/>
  <c r="AL63" i="590"/>
  <c r="AT63" i="590"/>
  <c r="U64" i="590"/>
  <c r="AC64" i="590"/>
  <c r="AK64" i="590"/>
  <c r="AS64" i="590"/>
  <c r="U68" i="590"/>
  <c r="AC68" i="590"/>
  <c r="AK68" i="590"/>
  <c r="AS68" i="590"/>
  <c r="V69" i="590"/>
  <c r="AD69" i="590"/>
  <c r="AL69" i="590"/>
  <c r="AT69" i="590"/>
  <c r="W70" i="590"/>
  <c r="AE70" i="590"/>
  <c r="AM70" i="590"/>
  <c r="AU70" i="590"/>
  <c r="X71" i="590"/>
  <c r="AF71" i="590"/>
  <c r="AN71" i="590"/>
  <c r="AZ39" i="590" l="1"/>
  <c r="AZ27" i="590"/>
  <c r="AX62" i="590"/>
  <c r="AZ62" i="590" s="1"/>
  <c r="AX30" i="590"/>
  <c r="AZ30" i="590" s="1"/>
  <c r="AX63" i="590"/>
  <c r="AZ63" i="590" s="1"/>
  <c r="AX42" i="590"/>
  <c r="AZ42" i="590" s="1"/>
  <c r="X70" i="590"/>
  <c r="AG64" i="590"/>
  <c r="AF68" i="590"/>
  <c r="V70" i="590"/>
  <c r="AO70" i="590"/>
  <c r="AI70" i="590"/>
  <c r="AH70" i="590"/>
  <c r="AQ68" i="590"/>
  <c r="Y70" i="590"/>
  <c r="AP70" i="590"/>
  <c r="AX45" i="590"/>
  <c r="AZ45" i="590" s="1"/>
  <c r="AX64" i="590" l="1"/>
  <c r="AZ64" i="590" s="1"/>
</calcChain>
</file>

<file path=xl/sharedStrings.xml><?xml version="1.0" encoding="utf-8"?>
<sst xmlns="http://schemas.openxmlformats.org/spreadsheetml/2006/main" count="3384" uniqueCount="942">
  <si>
    <t>受付番号</t>
  </si>
  <si>
    <t>所在地</t>
  </si>
  <si>
    <t>届　出　者</t>
  </si>
  <si>
    <t>電話番号</t>
  </si>
  <si>
    <t>代表者の職・氏名</t>
  </si>
  <si>
    <t>職名</t>
  </si>
  <si>
    <t>氏名</t>
  </si>
  <si>
    <t>代表者の住所</t>
  </si>
  <si>
    <t>管理者の氏名</t>
  </si>
  <si>
    <t>管理者の住所</t>
  </si>
  <si>
    <t>介護保険事業所番号</t>
  </si>
  <si>
    <t>医療機関コード等</t>
  </si>
  <si>
    <t>別添のとおり</t>
  </si>
  <si>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</si>
  <si>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</si>
  <si>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</si>
  <si>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</si>
  <si>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</si>
  <si>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</si>
  <si>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</si>
  <si>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</si>
  <si>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</si>
  <si>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</si>
  <si>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</si>
  <si>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</si>
  <si>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</si>
  <si>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</si>
  <si>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</si>
  <si>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</si>
  <si>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</si>
  <si>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</si>
  <si>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</si>
  <si>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</si>
  <si>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</si>
  <si>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</si>
  <si>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１　なし</t>
  </si>
  <si>
    <t>高齢者虐待防止措置実施の有無</t>
    <phoneticPr fontId="2"/>
  </si>
  <si>
    <t>１ 減算型</t>
    <phoneticPr fontId="2"/>
  </si>
  <si>
    <t>２ 基準型</t>
    <phoneticPr fontId="2"/>
  </si>
  <si>
    <t>２　あり</t>
  </si>
  <si>
    <t>業務継続計画策定の有無</t>
    <phoneticPr fontId="2"/>
  </si>
  <si>
    <t>感染症又は災害の発生を理由とする利用者数の減少が一定以上生じている場合の対応</t>
    <phoneticPr fontId="2"/>
  </si>
  <si>
    <t>２ あり</t>
    <phoneticPr fontId="2"/>
  </si>
  <si>
    <t>時間延長サービス体制</t>
    <phoneticPr fontId="2"/>
  </si>
  <si>
    <t>１ 対応不可</t>
    <rPh sb="2" eb="4">
      <t>タイオウ</t>
    </rPh>
    <rPh sb="4" eb="6">
      <t>フカ</t>
    </rPh>
    <phoneticPr fontId="2"/>
  </si>
  <si>
    <t>２ 対応可</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</si>
  <si>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</si>
  <si>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</si>
  <si>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</si>
  <si>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</si>
  <si>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</si>
  <si>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</si>
  <si>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２ 加算Ⅰ</t>
    <phoneticPr fontId="2"/>
  </si>
  <si>
    <t>３ 加算Ⅱ</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</si>
  <si>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</si>
  <si>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</si>
  <si>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</si>
  <si>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</si>
  <si>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</si>
  <si>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３ 加算Ⅰ</t>
    <phoneticPr fontId="2"/>
  </si>
  <si>
    <t>２ 加算Ⅱ</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</si>
  <si>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</si>
  <si>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</si>
  <si>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</si>
  <si>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</si>
  <si>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</si>
  <si>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</si>
  <si>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</si>
  <si>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</si>
  <si>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</si>
  <si>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</si>
  <si>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</si>
  <si>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</si>
  <si>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加算Ⅰ（イの場合）</t>
    <rPh sb="8" eb="10">
      <t>バアイ</t>
    </rPh>
    <phoneticPr fontId="2"/>
  </si>
  <si>
    <t>５ 加算Ⅱ（イの場合）</t>
    <rPh sb="8" eb="10">
      <t>バアイ</t>
    </rPh>
    <phoneticPr fontId="2"/>
  </si>
  <si>
    <t>７ 加算Ⅲ（イの場合）</t>
    <phoneticPr fontId="2"/>
  </si>
  <si>
    <t>８ 加算Ⅲイ（ロの場合）</t>
    <phoneticPr fontId="2"/>
  </si>
  <si>
    <t>９ 加算Ⅲイ（ハの場合）</t>
    <phoneticPr fontId="2"/>
  </si>
  <si>
    <t>４ 加算Ⅲロ（ロの場合）</t>
    <phoneticPr fontId="2"/>
  </si>
  <si>
    <t>Ａ 加算Ⅲロ（ハの場合）</t>
    <phoneticPr fontId="2"/>
  </si>
  <si>
    <t>介護職員処遇改善加算</t>
    <rPh sb="0" eb="2">
      <t>カイゴ</t>
    </rPh>
    <rPh sb="2" eb="4">
      <t>ショクイン</t>
    </rPh>
    <rPh sb="4" eb="6">
      <t>ショグウ</t>
    </rPh>
    <rPh sb="6" eb="8">
      <t>カイゼン</t>
    </rPh>
    <rPh sb="8" eb="10">
      <t>カサン</t>
    </rPh>
    <phoneticPr fontId="3"/>
  </si>
  <si>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</si>
  <si>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</si>
  <si>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</si>
  <si>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</si>
  <si>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</si>
  <si>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</si>
  <si>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</si>
  <si>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</si>
  <si>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</si>
  <si>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</si>
  <si>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</si>
  <si>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時間延長サービス体制</t>
  </si>
  <si>
    <t>地域密着型通所介護</t>
    <phoneticPr fontId="2"/>
  </si>
  <si>
    <t>１　地域密着型通所介護事業所</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</si>
  <si>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</si>
  <si>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2"/>
  </si>
  <si>
    <t>届出事項</t>
    <rPh sb="0" eb="2">
      <t>トドケデ</t>
    </rPh>
    <rPh sb="2" eb="4">
      <t>ジコウ</t>
    </rPh>
    <phoneticPr fontId="2"/>
  </si>
  <si>
    <t>加算
追加
・
加算
削除</t>
    <rPh sb="0" eb="2">
      <t>カサン</t>
    </rPh>
    <rPh sb="3" eb="5">
      <t>ツイカ</t>
    </rPh>
    <rPh sb="8" eb="10">
      <t>カサン</t>
    </rPh>
    <rPh sb="11" eb="13">
      <t>サクジョ</t>
    </rPh>
    <phoneticPr fontId="2"/>
  </si>
  <si>
    <t>添　付　書　類</t>
    <rPh sb="0" eb="1">
      <t>ソウ</t>
    </rPh>
    <rPh sb="2" eb="3">
      <t>ヅケ</t>
    </rPh>
    <rPh sb="4" eb="5">
      <t>ショ</t>
    </rPh>
    <rPh sb="6" eb="7">
      <t>タグイ</t>
    </rPh>
    <phoneticPr fontId="2"/>
  </si>
  <si>
    <t>備　　考</t>
    <rPh sb="0" eb="1">
      <t>ソナエ</t>
    </rPh>
    <rPh sb="3" eb="4">
      <t>コウ</t>
    </rPh>
    <phoneticPr fontId="2"/>
  </si>
  <si>
    <t>共　通　事　項
（必ず必要な書類）</t>
    <rPh sb="0" eb="1">
      <t>トモ</t>
    </rPh>
    <rPh sb="2" eb="3">
      <t>ツウ</t>
    </rPh>
    <rPh sb="4" eb="5">
      <t>コト</t>
    </rPh>
    <rPh sb="6" eb="7">
      <t>コウ</t>
    </rPh>
    <rPh sb="9" eb="10">
      <t>カナラ</t>
    </rPh>
    <rPh sb="11" eb="13">
      <t>ヒツヨウ</t>
    </rPh>
    <rPh sb="14" eb="16">
      <t>ショルイ</t>
    </rPh>
    <phoneticPr fontId="2"/>
  </si>
  <si>
    <t>□</t>
    <phoneticPr fontId="2"/>
  </si>
  <si>
    <t>・</t>
    <phoneticPr fontId="2"/>
  </si>
  <si>
    <t>本チェック表＜別紙２＞</t>
    <rPh sb="0" eb="1">
      <t>ホン</t>
    </rPh>
    <rPh sb="5" eb="6">
      <t>オモテ</t>
    </rPh>
    <rPh sb="7" eb="9">
      <t>ベッシ</t>
    </rPh>
    <phoneticPr fontId="2"/>
  </si>
  <si>
    <t>※</t>
    <phoneticPr fontId="2"/>
  </si>
  <si>
    <t>割引をする場合</t>
    <rPh sb="0" eb="2">
      <t>ワリビキ</t>
    </rPh>
    <rPh sb="5" eb="7">
      <t>バアイ</t>
    </rPh>
    <phoneticPr fontId="2"/>
  </si>
  <si>
    <t>職員の欠員による減算の状況</t>
    <rPh sb="0" eb="2">
      <t>ショクイン</t>
    </rPh>
    <rPh sb="3" eb="5">
      <t>ケツイン</t>
    </rPh>
    <rPh sb="8" eb="10">
      <t>ゲンサン</t>
    </rPh>
    <rPh sb="11" eb="13">
      <t>ジョウキョウ</t>
    </rPh>
    <phoneticPr fontId="2"/>
  </si>
  <si>
    <t>理由書</t>
  </si>
  <si>
    <t>組織体制図</t>
    <rPh sb="2" eb="4">
      <t>タイセイ</t>
    </rPh>
    <phoneticPr fontId="2"/>
  </si>
  <si>
    <t>該当する資格証（写）</t>
    <phoneticPr fontId="2"/>
  </si>
  <si>
    <t>業務継続計画策定の有無</t>
    <rPh sb="0" eb="8">
      <t>ギョウムケイゾクケイカクサクテイ</t>
    </rPh>
    <rPh sb="9" eb="11">
      <t>ウム</t>
    </rPh>
    <phoneticPr fontId="41"/>
  </si>
  <si>
    <t>高齢者虐待防止措置実施の有無</t>
    <rPh sb="0" eb="7">
      <t>コウレイシャギャクタイボウシ</t>
    </rPh>
    <rPh sb="7" eb="11">
      <t>ソチジッシ</t>
    </rPh>
    <rPh sb="12" eb="14">
      <t>ウム</t>
    </rPh>
    <phoneticPr fontId="41"/>
  </si>
  <si>
    <t>時間延長サービス体制</t>
    <rPh sb="0" eb="2">
      <t>ジカン</t>
    </rPh>
    <rPh sb="2" eb="4">
      <t>エンチョウ</t>
    </rPh>
    <rPh sb="8" eb="10">
      <t>タイセイ</t>
    </rPh>
    <phoneticPr fontId="2"/>
  </si>
  <si>
    <t>加算算定開始する月の分を予定で記載し提出</t>
    <phoneticPr fontId="2"/>
  </si>
  <si>
    <t>入浴介助加算</t>
    <rPh sb="0" eb="2">
      <t>ニュウヨク</t>
    </rPh>
    <rPh sb="2" eb="4">
      <t>カイジョ</t>
    </rPh>
    <rPh sb="4" eb="6">
      <t>カサン</t>
    </rPh>
    <phoneticPr fontId="2"/>
  </si>
  <si>
    <t>・</t>
  </si>
  <si>
    <t>浴室の平面図</t>
    <rPh sb="0" eb="2">
      <t>ヨクシツ</t>
    </rPh>
    <rPh sb="3" eb="6">
      <t>ヘイメンズ</t>
    </rPh>
    <phoneticPr fontId="2"/>
  </si>
  <si>
    <t>共生型サービスの提供</t>
    <rPh sb="0" eb="3">
      <t>キョウセイガタ</t>
    </rPh>
    <rPh sb="8" eb="10">
      <t>テイキョウ</t>
    </rPh>
    <phoneticPr fontId="41"/>
  </si>
  <si>
    <t>生活相談員配置等加算</t>
    <rPh sb="0" eb="4">
      <t>セイカツソウダン</t>
    </rPh>
    <rPh sb="4" eb="5">
      <t>イン</t>
    </rPh>
    <rPh sb="5" eb="7">
      <t>ハイチ</t>
    </rPh>
    <rPh sb="7" eb="8">
      <t>ナド</t>
    </rPh>
    <rPh sb="8" eb="10">
      <t>カサン</t>
    </rPh>
    <phoneticPr fontId="41"/>
  </si>
  <si>
    <t>中重度者ケア体制加算</t>
    <rPh sb="0" eb="1">
      <t>チュウ</t>
    </rPh>
    <rPh sb="1" eb="3">
      <t>ジュウド</t>
    </rPh>
    <rPh sb="3" eb="4">
      <t>シャ</t>
    </rPh>
    <rPh sb="6" eb="8">
      <t>タイセイ</t>
    </rPh>
    <rPh sb="8" eb="10">
      <t>カサン</t>
    </rPh>
    <phoneticPr fontId="2"/>
  </si>
  <si>
    <t>該当者の資格書を添付すること</t>
    <rPh sb="0" eb="3">
      <t>ガイトウシャ</t>
    </rPh>
    <rPh sb="4" eb="6">
      <t>シカク</t>
    </rPh>
    <rPh sb="6" eb="7">
      <t>ショ</t>
    </rPh>
    <rPh sb="8" eb="10">
      <t>テンプ</t>
    </rPh>
    <phoneticPr fontId="2"/>
  </si>
  <si>
    <t>生活機能向上連携加算</t>
    <rPh sb="0" eb="2">
      <t>セイカツ</t>
    </rPh>
    <rPh sb="2" eb="4">
      <t>キノウ</t>
    </rPh>
    <rPh sb="4" eb="6">
      <t>コウジョウ</t>
    </rPh>
    <rPh sb="6" eb="8">
      <t>レンケイ</t>
    </rPh>
    <rPh sb="8" eb="10">
      <t>カサン</t>
    </rPh>
    <phoneticPr fontId="41"/>
  </si>
  <si>
    <t>・</t>
    <phoneticPr fontId="41"/>
  </si>
  <si>
    <t>訪問リハビリテーション事業所、通所リハビリテーション事業所、リハビリテーションを実施している医療提供施設と連携していることを確認できる書類（契約書等）</t>
    <rPh sb="0" eb="2">
      <t>ホウモン</t>
    </rPh>
    <rPh sb="11" eb="13">
      <t>ジギョウ</t>
    </rPh>
    <rPh sb="13" eb="14">
      <t>ショ</t>
    </rPh>
    <rPh sb="15" eb="17">
      <t>ツウショ</t>
    </rPh>
    <rPh sb="26" eb="28">
      <t>ジギョウ</t>
    </rPh>
    <rPh sb="28" eb="29">
      <t>ショ</t>
    </rPh>
    <rPh sb="40" eb="42">
      <t>ジッシ</t>
    </rPh>
    <rPh sb="46" eb="48">
      <t>イリョウ</t>
    </rPh>
    <rPh sb="48" eb="50">
      <t>テイキョウ</t>
    </rPh>
    <rPh sb="50" eb="52">
      <t>シセツ</t>
    </rPh>
    <rPh sb="53" eb="55">
      <t>レンケイ</t>
    </rPh>
    <rPh sb="62" eb="64">
      <t>カクニン</t>
    </rPh>
    <rPh sb="67" eb="69">
      <t>ショルイ</t>
    </rPh>
    <rPh sb="70" eb="72">
      <t>ケイヤク</t>
    </rPh>
    <rPh sb="72" eb="73">
      <t>ショ</t>
    </rPh>
    <rPh sb="73" eb="74">
      <t>ナド</t>
    </rPh>
    <phoneticPr fontId="41"/>
  </si>
  <si>
    <t>個別機能訓練計画書等様式</t>
    <rPh sb="9" eb="10">
      <t>トウ</t>
    </rPh>
    <phoneticPr fontId="2"/>
  </si>
  <si>
    <t>ＡＤＬ維持等加算</t>
    <rPh sb="3" eb="5">
      <t>イジ</t>
    </rPh>
    <rPh sb="5" eb="6">
      <t>ナド</t>
    </rPh>
    <rPh sb="6" eb="8">
      <t>カサン</t>
    </rPh>
    <phoneticPr fontId="41"/>
  </si>
  <si>
    <t>若年性認知症利用者受入加算</t>
    <rPh sb="0" eb="2">
      <t>ジャクネン</t>
    </rPh>
    <rPh sb="2" eb="3">
      <t>セイ</t>
    </rPh>
    <rPh sb="3" eb="6">
      <t>ニンチショウ</t>
    </rPh>
    <rPh sb="6" eb="9">
      <t>リヨウシャ</t>
    </rPh>
    <rPh sb="9" eb="11">
      <t>ウケイレ</t>
    </rPh>
    <rPh sb="11" eb="13">
      <t>カサン</t>
    </rPh>
    <phoneticPr fontId="2"/>
  </si>
  <si>
    <t>栄養アセスメント・栄養改善体制</t>
    <rPh sb="0" eb="2">
      <t>エイヨウ</t>
    </rPh>
    <rPh sb="9" eb="11">
      <t>エイヨウ</t>
    </rPh>
    <rPh sb="11" eb="13">
      <t>カイゼン</t>
    </rPh>
    <rPh sb="13" eb="15">
      <t>タイセイ</t>
    </rPh>
    <phoneticPr fontId="2"/>
  </si>
  <si>
    <t>加算算定開始する月の分を予定で記載し提出</t>
    <rPh sb="18" eb="20">
      <t>テイシュツ</t>
    </rPh>
    <phoneticPr fontId="2"/>
  </si>
  <si>
    <t>該当する資格証（写）</t>
    <rPh sb="0" eb="2">
      <t>ガイトウ</t>
    </rPh>
    <rPh sb="4" eb="7">
      <t>シカクショウ</t>
    </rPh>
    <phoneticPr fontId="2"/>
  </si>
  <si>
    <t>管理栄養士（連携により配置する場合は不要）</t>
    <rPh sb="0" eb="2">
      <t>カンリ</t>
    </rPh>
    <rPh sb="2" eb="5">
      <t>エイヨウシ</t>
    </rPh>
    <rPh sb="6" eb="8">
      <t>レンケイ</t>
    </rPh>
    <rPh sb="11" eb="13">
      <t>ハイチ</t>
    </rPh>
    <rPh sb="15" eb="17">
      <t>バアイ</t>
    </rPh>
    <rPh sb="18" eb="20">
      <t>フヨウ</t>
    </rPh>
    <phoneticPr fontId="2"/>
  </si>
  <si>
    <t>栄養ケア計画書等様式</t>
    <rPh sb="0" eb="2">
      <t>エイヨウ</t>
    </rPh>
    <rPh sb="4" eb="6">
      <t>ケイカク</t>
    </rPh>
    <rPh sb="6" eb="7">
      <t>ショ</t>
    </rPh>
    <rPh sb="7" eb="8">
      <t>トウ</t>
    </rPh>
    <rPh sb="8" eb="10">
      <t>ヨウシキ</t>
    </rPh>
    <phoneticPr fontId="2"/>
  </si>
  <si>
    <t>外部と連携していることを確認できる書類（契約書等）</t>
    <rPh sb="0" eb="2">
      <t>ガイブ</t>
    </rPh>
    <rPh sb="3" eb="5">
      <t>レンケイ</t>
    </rPh>
    <rPh sb="12" eb="14">
      <t>カクニン</t>
    </rPh>
    <rPh sb="17" eb="19">
      <t>ショルイ</t>
    </rPh>
    <rPh sb="20" eb="23">
      <t>ケイヤクショ</t>
    </rPh>
    <rPh sb="23" eb="24">
      <t>ナド</t>
    </rPh>
    <phoneticPr fontId="41"/>
  </si>
  <si>
    <t>外部との連携により管理栄養士を配置する場合</t>
    <rPh sb="0" eb="2">
      <t>ガイブ</t>
    </rPh>
    <rPh sb="4" eb="6">
      <t>レンケイ</t>
    </rPh>
    <rPh sb="9" eb="11">
      <t>カンリ</t>
    </rPh>
    <rPh sb="11" eb="14">
      <t>エイヨウシ</t>
    </rPh>
    <rPh sb="15" eb="17">
      <t>ハイチ</t>
    </rPh>
    <rPh sb="19" eb="21">
      <t>バアイ</t>
    </rPh>
    <phoneticPr fontId="41"/>
  </si>
  <si>
    <t>口腔機能改善管理指導計画書等様式</t>
    <rPh sb="0" eb="2">
      <t>コウクウ</t>
    </rPh>
    <rPh sb="2" eb="4">
      <t>キノウ</t>
    </rPh>
    <rPh sb="4" eb="6">
      <t>カイゼン</t>
    </rPh>
    <rPh sb="6" eb="8">
      <t>カンリ</t>
    </rPh>
    <rPh sb="8" eb="10">
      <t>シドウ</t>
    </rPh>
    <rPh sb="10" eb="12">
      <t>ケイカク</t>
    </rPh>
    <rPh sb="12" eb="13">
      <t>ショ</t>
    </rPh>
    <rPh sb="13" eb="14">
      <t>トウ</t>
    </rPh>
    <rPh sb="14" eb="16">
      <t>ヨウシキ</t>
    </rPh>
    <phoneticPr fontId="2"/>
  </si>
  <si>
    <t>科学的介護推進体制加算</t>
    <rPh sb="0" eb="3">
      <t>カガクテキ</t>
    </rPh>
    <rPh sb="3" eb="11">
      <t>カイゴスイシンタイセイカサン</t>
    </rPh>
    <phoneticPr fontId="41"/>
  </si>
  <si>
    <t xml:space="preserve">サービス提供体制強化加算
</t>
    <rPh sb="4" eb="6">
      <t>テイキョウ</t>
    </rPh>
    <rPh sb="6" eb="8">
      <t>タイセイ</t>
    </rPh>
    <rPh sb="8" eb="10">
      <t>キョウカ</t>
    </rPh>
    <rPh sb="10" eb="12">
      <t>カサン</t>
    </rPh>
    <phoneticPr fontId="2"/>
  </si>
  <si>
    <t>契約書等（協定を含む）</t>
  </si>
  <si>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20">
      <t>リヨウシャスウ</t>
    </rPh>
    <rPh sb="21" eb="23">
      <t>ゲンショウ</t>
    </rPh>
    <rPh sb="24" eb="26">
      <t>イッテイ</t>
    </rPh>
    <rPh sb="26" eb="28">
      <t>イジョウ</t>
    </rPh>
    <rPh sb="28" eb="29">
      <t>ショウ</t>
    </rPh>
    <rPh sb="33" eb="35">
      <t>バアイ</t>
    </rPh>
    <rPh sb="36" eb="38">
      <t>タイオウ</t>
    </rPh>
    <phoneticPr fontId="2"/>
  </si>
  <si>
    <t>事業所・施設名</t>
    <rPh sb="0" eb="3">
      <t>ジギョウショ</t>
    </rPh>
    <rPh sb="4" eb="6">
      <t>シセツ</t>
    </rPh>
    <rPh sb="6" eb="7">
      <t>メイ</t>
    </rPh>
    <phoneticPr fontId="2"/>
  </si>
  <si>
    <t>事業所番号</t>
    <rPh sb="0" eb="3">
      <t>ジギョウショ</t>
    </rPh>
    <rPh sb="3" eb="5">
      <t>バンゴウ</t>
    </rPh>
    <phoneticPr fontId="2"/>
  </si>
  <si>
    <t>サービスの種類</t>
    <rPh sb="5" eb="7">
      <t>シュルイ</t>
    </rPh>
    <phoneticPr fontId="2"/>
  </si>
  <si>
    <t>適用条件</t>
    <rPh sb="0" eb="2">
      <t>テキヨウ</t>
    </rPh>
    <rPh sb="2" eb="4">
      <t>ジョウケン</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</si>
  <si>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</si>
  <si>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</si>
  <si>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</si>
  <si>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複合型サービス</t>
    <rPh sb="0" eb="3">
      <t>フクゴウガタ</t>
    </rPh>
    <phoneticPr fontId="2"/>
  </si>
  <si>
    <t>通所介護</t>
    <rPh sb="0" eb="2">
      <t>ツウショ</t>
    </rPh>
    <rPh sb="2" eb="4">
      <t>カイゴ</t>
    </rPh>
    <phoneticPr fontId="2"/>
  </si>
  <si>
    <t>サ　ー　ビ　ス　種　類</t>
    <rPh sb="8" eb="9">
      <t>タネ</t>
    </rPh>
    <rPh sb="10" eb="11">
      <t>タグイ</t>
    </rPh>
    <phoneticPr fontId="2"/>
  </si>
  <si>
    <t>事  業  所  名</t>
    <phoneticPr fontId="2"/>
  </si>
  <si>
    <t>職　種</t>
    <rPh sb="0" eb="3">
      <t>ショクシュ</t>
    </rPh>
    <phoneticPr fontId="2"/>
  </si>
  <si>
    <t>氏　名</t>
    <rPh sb="0" eb="3">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</si>
  <si>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</si>
  <si>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</si>
  <si>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</si>
  <si>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</si>
  <si>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従業者の勤務の体制及び勤務形態一覧表（認知症加算・中重度者ケア体制加算確認用）　（令和　　年　　月予定分）</t>
    <rPh sb="19" eb="22">
      <t>ニンチショウ</t>
    </rPh>
    <rPh sb="22" eb="24">
      <t>カサン</t>
    </rPh>
    <rPh sb="25" eb="26">
      <t>チュウ</t>
    </rPh>
    <rPh sb="26" eb="28">
      <t>ジュウド</t>
    </rPh>
    <rPh sb="28" eb="29">
      <t>シャ</t>
    </rPh>
    <rPh sb="31" eb="33">
      <t>タイセイ</t>
    </rPh>
    <rPh sb="33" eb="35">
      <t>カサン</t>
    </rPh>
    <rPh sb="35" eb="37">
      <t>カクニン</t>
    </rPh>
    <rPh sb="37" eb="38">
      <t>ヨウ</t>
    </rPh>
    <rPh sb="41" eb="43">
      <t>レイワ</t>
    </rPh>
    <rPh sb="45" eb="46">
      <t>ネン</t>
    </rPh>
    <rPh sb="48" eb="49">
      <t>ガツ</t>
    </rPh>
    <rPh sb="49" eb="51">
      <t>ヨテイ</t>
    </rPh>
    <rPh sb="51" eb="52">
      <t>ブン</t>
    </rPh>
    <phoneticPr fontId="2"/>
  </si>
  <si>
    <t>◎介護職員又は看護職員の勤務予定時間数</t>
    <rPh sb="1" eb="3">
      <t>カイゴ</t>
    </rPh>
    <rPh sb="3" eb="5">
      <t>ショクイン</t>
    </rPh>
    <rPh sb="5" eb="6">
      <t>マタ</t>
    </rPh>
    <rPh sb="7" eb="9">
      <t>カンゴ</t>
    </rPh>
    <rPh sb="9" eb="11">
      <t>ショクイン</t>
    </rPh>
    <rPh sb="12" eb="14">
      <t>キンム</t>
    </rPh>
    <rPh sb="14" eb="16">
      <t>ヨテイ</t>
    </rPh>
    <rPh sb="16" eb="18">
      <t>ジカン</t>
    </rPh>
    <rPh sb="18" eb="19">
      <t>スウ</t>
    </rPh>
    <phoneticPr fontId="2"/>
  </si>
  <si>
    <t>勤務時間数</t>
    <rPh sb="0" eb="2">
      <t>キンム</t>
    </rPh>
    <rPh sb="2" eb="4">
      <t>ジカン</t>
    </rPh>
    <rPh sb="4" eb="5">
      <t>スウ</t>
    </rPh>
    <phoneticPr fontId="2"/>
  </si>
  <si>
    <t>資格等</t>
    <rPh sb="0" eb="2">
      <t>シカク</t>
    </rPh>
    <rPh sb="2" eb="3">
      <t>トウ</t>
    </rPh>
    <phoneticPr fontId="2"/>
  </si>
  <si>
    <t>４週の</t>
    <rPh sb="1" eb="2">
      <t>シュウ</t>
    </rPh>
    <phoneticPr fontId="2"/>
  </si>
  <si>
    <t>週平均の</t>
    <rPh sb="0" eb="3">
      <t>シュウヘイキン</t>
    </rPh>
    <phoneticPr fontId="2"/>
  </si>
  <si>
    <t>合計時間数</t>
    <rPh sb="0" eb="2">
      <t>ゴウケイ</t>
    </rPh>
    <rPh sb="2" eb="4">
      <t>ジカン</t>
    </rPh>
    <rPh sb="4" eb="5">
      <t>スウ</t>
    </rPh>
    <phoneticPr fontId="2"/>
  </si>
  <si>
    <t>管理者</t>
    <rPh sb="0" eb="3">
      <t>カンリシャ</t>
    </rPh>
    <phoneticPr fontId="2"/>
  </si>
  <si>
    <t>生活相談員</t>
    <rPh sb="0" eb="2">
      <t>セイカツ</t>
    </rPh>
    <rPh sb="2" eb="5">
      <t>ソウダンイン</t>
    </rPh>
    <phoneticPr fontId="2"/>
  </si>
  <si>
    <t>介護職員</t>
    <rPh sb="0" eb="2">
      <t>カイゴ</t>
    </rPh>
    <rPh sb="2" eb="4">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</si>
  <si>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</si>
  <si>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</si>
  <si>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１日の職種別
勤務時間数</t>
    <rPh sb="1" eb="2">
      <t>ニチ</t>
    </rPh>
    <rPh sb="3" eb="6">
      <t>ショクシュベツ</t>
    </rPh>
    <rPh sb="7" eb="9">
      <t>キンム</t>
    </rPh>
    <rPh sb="9" eb="11">
      <t>ジカン</t>
    </rPh>
    <rPh sb="11" eb="12">
      <t>スウ</t>
    </rPh>
    <phoneticPr fontId="2"/>
  </si>
  <si>
    <t>※１</t>
    <phoneticPr fontId="2"/>
  </si>
  <si>
    <r>
      <t>認知症研修修了者</t>
    </r>
    <r>
      <rPr>
        <sz val="9"/>
        <rFont val="ＭＳ 明朝"/>
        <family val="1"/>
        <charset val="128"/>
      </rPr>
      <t>（他加算の要件者での配置は不可）</t>
    </r>
    <rPh sb="0" eb="3">
      <t>ニンチショウ</t>
    </rPh>
    <rPh sb="3" eb="5">
      <t>ケンシュウ</t>
    </rPh>
    <rPh sb="5" eb="8">
      <t>シュウリョウシャ</t>
    </rPh>
    <rPh sb="9" eb="10">
      <t>ホカ</t>
    </rPh>
    <rPh sb="10" eb="12">
      <t>カサン</t>
    </rPh>
    <rPh sb="13" eb="15">
      <t>ヨウケン</t>
    </rPh>
    <rPh sb="15" eb="16">
      <t>シャ</t>
    </rPh>
    <rPh sb="18" eb="20">
      <t>ハイチ</t>
    </rPh>
    <rPh sb="21" eb="23">
      <t>フカ</t>
    </rPh>
    <phoneticPr fontId="2"/>
  </si>
  <si>
    <t>※２</t>
    <phoneticPr fontId="2"/>
  </si>
  <si>
    <t>看護・介護職員の勤務予定時間数</t>
    <rPh sb="0" eb="2">
      <t>カンゴ</t>
    </rPh>
    <rPh sb="3" eb="5">
      <t>カイゴ</t>
    </rPh>
    <rPh sb="5" eb="7">
      <t>ショクイン</t>
    </rPh>
    <rPh sb="8" eb="10">
      <t>キンム</t>
    </rPh>
    <rPh sb="10" eb="12">
      <t>ヨテイ</t>
    </rPh>
    <rPh sb="12" eb="14">
      <t>ジカン</t>
    </rPh>
    <rPh sb="14" eb="15">
      <t>スウ</t>
    </rPh>
    <phoneticPr fontId="2"/>
  </si>
  <si>
    <t>←（Ａ）</t>
    <phoneticPr fontId="2"/>
  </si>
  <si>
    <t>◎基準上必要な介護職員又は看護職員の勤務時間数</t>
    <rPh sb="1" eb="3">
      <t>キジュン</t>
    </rPh>
    <rPh sb="3" eb="4">
      <t>ジョウ</t>
    </rPh>
    <rPh sb="4" eb="6">
      <t>ヒツヨウ</t>
    </rPh>
    <rPh sb="7" eb="9">
      <t>カイゴ</t>
    </rPh>
    <rPh sb="9" eb="11">
      <t>ショクイン</t>
    </rPh>
    <rPh sb="11" eb="12">
      <t>マタ</t>
    </rPh>
    <rPh sb="13" eb="15">
      <t>カンゴ</t>
    </rPh>
    <rPh sb="15" eb="17">
      <t>ショクイン</t>
    </rPh>
    <rPh sb="18" eb="20">
      <t>キンム</t>
    </rPh>
    <rPh sb="20" eb="22">
      <t>ジカン</t>
    </rPh>
    <rPh sb="22" eb="23">
      <t>スウ</t>
    </rPh>
    <phoneticPr fontId="2"/>
  </si>
  <si>
    <r>
      <rPr>
        <b/>
        <sz val="9"/>
        <rFont val="ＭＳ 明朝"/>
        <family val="1"/>
        <charset val="128"/>
      </rPr>
      <t>利用者数</t>
    </r>
    <r>
      <rPr>
        <sz val="9"/>
        <rFont val="ＭＳ 明朝"/>
        <family val="1"/>
        <charset val="128"/>
      </rPr>
      <t xml:space="preserve">
　</t>
    </r>
    <r>
      <rPr>
        <sz val="11"/>
        <rFont val="ＭＳ Ｐゴシック"/>
        <family val="3"/>
        <charset val="128"/>
      </rPr>
      <t>※“利用定員”又は“最大利用予定者数”の使用を推奨</t>
    </r>
    <rPh sb="0" eb="3">
      <t>リヨウシャ</t>
    </rPh>
    <rPh sb="3" eb="4">
      <t>スウ</t>
    </rPh>
    <rPh sb="8" eb="10">
      <t>リヨウ</t>
    </rPh>
    <rPh sb="10" eb="12">
      <t>テイイン</t>
    </rPh>
    <rPh sb="13" eb="14">
      <t>マタ</t>
    </rPh>
    <rPh sb="16" eb="18">
      <t>サイダイ</t>
    </rPh>
    <rPh sb="18" eb="20">
      <t>リヨウ</t>
    </rPh>
    <rPh sb="20" eb="23">
      <t>ヨテイシャ</t>
    </rPh>
    <rPh sb="23" eb="24">
      <t>スウ</t>
    </rPh>
    <rPh sb="26" eb="28">
      <t>シヨウ</t>
    </rPh>
    <rPh sb="29" eb="31">
      <t>スイショウ</t>
    </rPh>
    <phoneticPr fontId="2"/>
  </si>
  <si>
    <r>
      <rPr>
        <b/>
        <sz val="9"/>
        <rFont val="ＭＳ 明朝"/>
        <family val="1"/>
        <charset val="128"/>
      </rPr>
      <t>平均提供時間</t>
    </r>
    <r>
      <rPr>
        <sz val="9"/>
        <rFont val="ＭＳ 明朝"/>
        <family val="1"/>
        <charset val="128"/>
      </rPr>
      <t xml:space="preserve">
</t>
    </r>
    <r>
      <rPr>
        <sz val="11"/>
        <rFont val="ＭＳ Ｐゴシック"/>
        <family val="3"/>
        <charset val="128"/>
      </rPr>
      <t>　※“サービス提供時間”の使用を推奨</t>
    </r>
    <rPh sb="0" eb="2">
      <t>ヘイキン</t>
    </rPh>
    <rPh sb="2" eb="4">
      <t>テイキョウ</t>
    </rPh>
    <rPh sb="4" eb="6">
      <t>ジカン</t>
    </rPh>
    <rPh sb="14" eb="16">
      <t>テイキョウ</t>
    </rPh>
    <rPh sb="16" eb="18">
      <t>ジカン</t>
    </rPh>
    <rPh sb="20" eb="22">
      <t>シヨウ</t>
    </rPh>
    <rPh sb="23" eb="25">
      <t>スイショウ</t>
    </rPh>
    <phoneticPr fontId="2"/>
  </si>
  <si>
    <r>
      <t>①</t>
    </r>
    <r>
      <rPr>
        <b/>
        <sz val="9"/>
        <rFont val="ＭＳ 明朝"/>
        <family val="1"/>
        <charset val="128"/>
      </rPr>
      <t>確保すべき</t>
    </r>
    <r>
      <rPr>
        <b/>
        <u/>
        <sz val="9"/>
        <rFont val="ＭＳ 明朝"/>
        <family val="1"/>
        <charset val="128"/>
      </rPr>
      <t>介護職員</t>
    </r>
    <r>
      <rPr>
        <b/>
        <sz val="9"/>
        <rFont val="ＭＳ 明朝"/>
        <family val="1"/>
        <charset val="128"/>
      </rPr>
      <t>の勤務延時間数</t>
    </r>
    <r>
      <rPr>
        <sz val="9"/>
        <rFont val="ＭＳ 明朝"/>
        <family val="1"/>
        <charset val="128"/>
      </rPr>
      <t xml:space="preserve">
</t>
    </r>
    <r>
      <rPr>
        <sz val="11"/>
        <rFont val="ＭＳ Ｐゴシック"/>
        <family val="3"/>
        <charset val="128"/>
      </rPr>
      <t>　（(利用者数－15)÷5＋1）×平均提供時間</t>
    </r>
    <rPh sb="1" eb="3">
      <t>カクホ</t>
    </rPh>
    <rPh sb="6" eb="8">
      <t>カイゴ</t>
    </rPh>
    <rPh sb="8" eb="10">
      <t>ショクイン</t>
    </rPh>
    <rPh sb="11" eb="13">
      <t>キンム</t>
    </rPh>
    <rPh sb="13" eb="14">
      <t>ノベ</t>
    </rPh>
    <rPh sb="14" eb="17">
      <t>ジカンスウ</t>
    </rPh>
    <rPh sb="21" eb="23">
      <t>リヨウ</t>
    </rPh>
    <rPh sb="23" eb="24">
      <t>シャ</t>
    </rPh>
    <rPh sb="24" eb="25">
      <t>スウ</t>
    </rPh>
    <rPh sb="35" eb="37">
      <t>ヘイキン</t>
    </rPh>
    <rPh sb="37" eb="39">
      <t>テイキョウ</t>
    </rPh>
    <rPh sb="39" eb="41">
      <t>ジカン</t>
    </rPh>
    <phoneticPr fontId="2"/>
  </si>
  <si>
    <r>
      <t>②</t>
    </r>
    <r>
      <rPr>
        <b/>
        <sz val="9"/>
        <rFont val="ＭＳ 明朝"/>
        <family val="1"/>
        <charset val="128"/>
      </rPr>
      <t>確保すべき</t>
    </r>
    <r>
      <rPr>
        <b/>
        <u/>
        <sz val="9"/>
        <rFont val="ＭＳ 明朝"/>
        <family val="1"/>
        <charset val="128"/>
      </rPr>
      <t>看護職員</t>
    </r>
    <r>
      <rPr>
        <b/>
        <sz val="9"/>
        <rFont val="ＭＳ 明朝"/>
        <family val="1"/>
        <charset val="128"/>
      </rPr>
      <t>の勤務延時間数</t>
    </r>
    <r>
      <rPr>
        <sz val="9"/>
        <rFont val="ＭＳ 明朝"/>
        <family val="1"/>
        <charset val="128"/>
      </rPr>
      <t xml:space="preserve">
</t>
    </r>
    <r>
      <rPr>
        <sz val="11"/>
        <rFont val="ＭＳ Ｐゴシック"/>
        <family val="3"/>
        <charset val="128"/>
      </rPr>
      <t>（中重度者ケア体制加算の場合：サービス提供時間数）</t>
    </r>
    <rPh sb="1" eb="3">
      <t>カクホ</t>
    </rPh>
    <rPh sb="6" eb="8">
      <t>カンゴ</t>
    </rPh>
    <rPh sb="8" eb="10">
      <t>ショクイン</t>
    </rPh>
    <rPh sb="11" eb="13">
      <t>キンム</t>
    </rPh>
    <rPh sb="13" eb="14">
      <t>ノベ</t>
    </rPh>
    <rPh sb="14" eb="17">
      <t>ジカンスウ</t>
    </rPh>
    <rPh sb="19" eb="20">
      <t>チュウ</t>
    </rPh>
    <rPh sb="20" eb="22">
      <t>ジュウド</t>
    </rPh>
    <rPh sb="22" eb="23">
      <t>シャ</t>
    </rPh>
    <rPh sb="25" eb="27">
      <t>タイセイ</t>
    </rPh>
    <rPh sb="27" eb="29">
      <t>カサン</t>
    </rPh>
    <rPh sb="30" eb="32">
      <t>バアイ</t>
    </rPh>
    <rPh sb="37" eb="39">
      <t>テイキョウ</t>
    </rPh>
    <rPh sb="39" eb="42">
      <t>ジカンスウ</t>
    </rPh>
    <phoneticPr fontId="2"/>
  </si>
  <si>
    <r>
      <rPr>
        <b/>
        <sz val="9"/>
        <rFont val="ＭＳ 明朝"/>
        <family val="1"/>
        <charset val="128"/>
      </rPr>
      <t>確保すべき介護・看護職員の勤務延時間数</t>
    </r>
    <r>
      <rPr>
        <sz val="9"/>
        <rFont val="ＭＳ 明朝"/>
        <family val="1"/>
        <charset val="128"/>
      </rPr>
      <t>（①＋②）</t>
    </r>
    <rPh sb="0" eb="2">
      <t>カクホ</t>
    </rPh>
    <rPh sb="5" eb="7">
      <t>カイゴ</t>
    </rPh>
    <rPh sb="8" eb="10">
      <t>カンゴ</t>
    </rPh>
    <rPh sb="10" eb="12">
      <t>ショクイン</t>
    </rPh>
    <rPh sb="13" eb="15">
      <t>キンム</t>
    </rPh>
    <rPh sb="15" eb="16">
      <t>ノベ</t>
    </rPh>
    <rPh sb="16" eb="19">
      <t>ジカンスウ</t>
    </rPh>
    <phoneticPr fontId="2"/>
  </si>
  <si>
    <t>←（Ｂ）</t>
    <phoneticPr fontId="2"/>
  </si>
  <si>
    <t>事業所のおける常勤職員の勤務時間</t>
    <rPh sb="0" eb="3">
      <t>ジギョウショ</t>
    </rPh>
    <rPh sb="7" eb="9">
      <t>ジョウキン</t>
    </rPh>
    <rPh sb="9" eb="11">
      <t>ショクイン</t>
    </rPh>
    <rPh sb="12" eb="14">
      <t>キンム</t>
    </rPh>
    <rPh sb="14" eb="16">
      <t>ジカン</t>
    </rPh>
    <phoneticPr fontId="2"/>
  </si>
  <si>
    <t>週　　　時間</t>
    <rPh sb="0" eb="1">
      <t>シュウ</t>
    </rPh>
    <rPh sb="4" eb="6">
      <t>ジカン</t>
    </rPh>
    <phoneticPr fontId="2"/>
  </si>
  <si>
    <t>←（Ｃ）</t>
    <phoneticPr fontId="2"/>
  </si>
  <si>
    <r>
      <rPr>
        <b/>
        <sz val="10"/>
        <rFont val="ＭＳ 明朝"/>
        <family val="1"/>
        <charset val="128"/>
      </rPr>
      <t>加配職員の常勤換算数</t>
    </r>
    <r>
      <rPr>
        <sz val="10"/>
        <rFont val="HG丸ｺﾞｼｯｸM-PRO"/>
        <family val="3"/>
        <charset val="128"/>
      </rPr>
      <t xml:space="preserve"> : （（A）－（Ｂ））÷（Ｃ）</t>
    </r>
    <rPh sb="0" eb="2">
      <t>カハイ</t>
    </rPh>
    <rPh sb="2" eb="4">
      <t>ショクイン</t>
    </rPh>
    <rPh sb="5" eb="7">
      <t>ジョウキン</t>
    </rPh>
    <rPh sb="7" eb="9">
      <t>カンサン</t>
    </rPh>
    <rPh sb="9" eb="10">
      <t>スウ</t>
    </rPh>
    <phoneticPr fontId="2"/>
  </si>
  <si>
    <t>≧</t>
    <phoneticPr fontId="2"/>
  </si>
  <si>
    <t>　　　・「認知症加算」のみの届出の場合で，介護職員の計算だけで加配職員の常勤換算数が２以上を超えていることを確認できる場合は　※１の列（看護職員）の記載は省略可能　　</t>
    <rPh sb="5" eb="8">
      <t>ニンチショウ</t>
    </rPh>
    <rPh sb="8" eb="10">
      <t>カサン</t>
    </rPh>
    <rPh sb="14" eb="16">
      <t>トドケデ</t>
    </rPh>
    <rPh sb="17" eb="19">
      <t>バアイ</t>
    </rPh>
    <rPh sb="21" eb="23">
      <t>カイゴ</t>
    </rPh>
    <rPh sb="23" eb="25">
      <t>ショクイン</t>
    </rPh>
    <rPh sb="26" eb="28">
      <t>ケイサン</t>
    </rPh>
    <rPh sb="31" eb="33">
      <t>カハイ</t>
    </rPh>
    <rPh sb="33" eb="35">
      <t>ショクイン</t>
    </rPh>
    <rPh sb="36" eb="38">
      <t>ジョウキン</t>
    </rPh>
    <rPh sb="38" eb="40">
      <t>カンサン</t>
    </rPh>
    <rPh sb="40" eb="41">
      <t>スウ</t>
    </rPh>
    <rPh sb="43" eb="45">
      <t>イジョウ</t>
    </rPh>
    <rPh sb="46" eb="47">
      <t>コ</t>
    </rPh>
    <rPh sb="54" eb="56">
      <t>カクニン</t>
    </rPh>
    <rPh sb="59" eb="61">
      <t>バアイ</t>
    </rPh>
    <rPh sb="66" eb="67">
      <t>レツ</t>
    </rPh>
    <rPh sb="68" eb="70">
      <t>カンゴ</t>
    </rPh>
    <rPh sb="70" eb="72">
      <t>ショクイン</t>
    </rPh>
    <rPh sb="74" eb="76">
      <t>キサイ</t>
    </rPh>
    <rPh sb="77" eb="79">
      <t>ショウリャク</t>
    </rPh>
    <rPh sb="79" eb="80">
      <t>カ</t>
    </rPh>
    <rPh sb="80" eb="81">
      <t>ノウ</t>
    </rPh>
    <phoneticPr fontId="2"/>
  </si>
  <si>
    <t>　　　・「中重度者ケア体制加算」のみの届出の場合は　※２の列（認知症研修修了者）の記載は不要　　</t>
    <rPh sb="5" eb="6">
      <t>チュウ</t>
    </rPh>
    <rPh sb="6" eb="8">
      <t>ジュウド</t>
    </rPh>
    <rPh sb="8" eb="9">
      <t>シャ</t>
    </rPh>
    <rPh sb="11" eb="13">
      <t>タイセイ</t>
    </rPh>
    <rPh sb="13" eb="15">
      <t>カサン</t>
    </rPh>
    <rPh sb="19" eb="21">
      <t>トドケデ</t>
    </rPh>
    <rPh sb="22" eb="24">
      <t>バアイ</t>
    </rPh>
    <rPh sb="29" eb="30">
      <t>レツ</t>
    </rPh>
    <rPh sb="31" eb="34">
      <t>ニンチショウ</t>
    </rPh>
    <rPh sb="34" eb="36">
      <t>ケンシュウ</t>
    </rPh>
    <rPh sb="36" eb="39">
      <t>シュウリョウシャ</t>
    </rPh>
    <rPh sb="41" eb="43">
      <t>キサイ</t>
    </rPh>
    <rPh sb="44" eb="46">
      <t>フヨウ</t>
    </rPh>
    <phoneticPr fontId="2"/>
  </si>
  <si>
    <t>8</t>
    <phoneticPr fontId="2"/>
  </si>
  <si>
    <t>実践者研修修了</t>
    <rPh sb="0" eb="3">
      <t>ジッセンシャ</t>
    </rPh>
    <rPh sb="3" eb="5">
      <t>ケンシュウ</t>
    </rPh>
    <rPh sb="5" eb="7">
      <t>シュウリョウ</t>
    </rPh>
    <phoneticPr fontId="2"/>
  </si>
  <si>
    <t>4</t>
    <phoneticPr fontId="2"/>
  </si>
  <si>
    <t>8</t>
  </si>
  <si>
    <t>正看護師</t>
    <rPh sb="0" eb="4">
      <t>セイカンゴシ</t>
    </rPh>
    <phoneticPr fontId="2"/>
  </si>
  <si>
    <t>36</t>
    <phoneticPr fontId="2"/>
  </si>
  <si>
    <t>20</t>
    <phoneticPr fontId="2"/>
  </si>
  <si>
    <t>7.25</t>
    <phoneticPr fontId="2"/>
  </si>
  <si>
    <t>週　40　時間</t>
    <rPh sb="0" eb="1">
      <t>シュウ</t>
    </rPh>
    <rPh sb="5" eb="7">
      <t>ジカン</t>
    </rPh>
    <phoneticPr fontId="2"/>
  </si>
  <si>
    <t>2.7</t>
    <phoneticPr fontId="2"/>
  </si>
  <si>
    <t>①</t>
    <phoneticPr fontId="2"/>
  </si>
  <si>
    <t>人</t>
    <rPh sb="0" eb="1">
      <t>ニン</t>
    </rPh>
    <phoneticPr fontId="2"/>
  </si>
  <si>
    <t>②</t>
    <phoneticPr fontId="2"/>
  </si>
  <si>
    <t>③</t>
    <phoneticPr fontId="2"/>
  </si>
  <si>
    <t>％</t>
    <phoneticPr fontId="2"/>
  </si>
  <si>
    <t>④</t>
    <phoneticPr fontId="2"/>
  </si>
  <si>
    <t>令和</t>
    <rPh sb="0" eb="2">
      <t>レイワ</t>
    </rPh>
    <phoneticPr fontId="2"/>
  </si>
  <si>
    <t>年</t>
    <rPh sb="0" eb="1">
      <t>ネン</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</si>
  <si>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</si>
  <si>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</si>
  <si>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</si>
  <si>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</si>
  <si>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</si>
  <si>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</si>
  <si>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</si>
  <si>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１月</t>
    <rPh sb="1" eb="2">
      <t>ガツ</t>
    </rPh>
    <phoneticPr fontId="2"/>
  </si>
  <si>
    <t>２月</t>
    <rPh sb="1" eb="2">
      <t>ガツ</t>
    </rPh>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</si>
  <si>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</si>
  <si>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</si>
  <si>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</si>
  <si>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</si>
  <si>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事 業 所 名</t>
    <phoneticPr fontId="2"/>
  </si>
  <si>
    <t>2　異 動 区 分</t>
    <rPh sb="2" eb="3">
      <t>イ</t>
    </rPh>
    <rPh sb="4" eb="5">
      <t>ドウ</t>
    </rPh>
    <rPh sb="6" eb="7">
      <t>ク</t>
    </rPh>
    <rPh sb="8" eb="9">
      <t>ブン</t>
    </rPh>
    <phoneticPr fontId="2"/>
  </si>
  <si>
    <t>1　新規</t>
    <phoneticPr fontId="2"/>
  </si>
  <si>
    <t>2　変更</t>
    <phoneticPr fontId="2"/>
  </si>
  <si>
    <t>3　終了</t>
    <phoneticPr fontId="2"/>
  </si>
  <si>
    <t>3　施 設 種 別</t>
    <rPh sb="2" eb="3">
      <t>シ</t>
    </rPh>
    <rPh sb="4" eb="5">
      <t>セツ</t>
    </rPh>
    <rPh sb="6" eb="7">
      <t>シュ</t>
    </rPh>
    <rPh sb="8" eb="9">
      <t>ベツ</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</si>
  <si>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</si>
  <si>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</si>
  <si>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</si>
  <si>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</si>
  <si>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</si>
  <si>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</si>
  <si>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</si>
  <si>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</si>
  <si>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</si>
  <si>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</si>
  <si>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</si>
  <si>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</si>
  <si>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有</t>
    <rPh sb="0" eb="1">
      <t>ア</t>
    </rPh>
    <phoneticPr fontId="2"/>
  </si>
  <si>
    <t>無</t>
    <rPh sb="0" eb="1">
      <t>ナ</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</si>
  <si>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</si>
  <si>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</si>
  <si>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</si>
  <si>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</si>
  <si>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</si>
  <si>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</si>
  <si>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</si>
  <si>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</si>
  <si>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</si>
  <si>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</si>
  <si>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</si>
  <si>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</si>
  <si>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</si>
  <si>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</si>
  <si>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要件を満たすことが分かる根拠書類を準備し、指定権者からの求めがあった場合には、速やかに提出すること。</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</si>
  <si>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</si>
  <si>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事 業 所 名</t>
  </si>
  <si>
    <t>異動等区分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</si>
  <si>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</si>
  <si>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</si>
  <si>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</si>
  <si>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</si>
  <si>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</si>
  <si>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</si>
  <si>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</si>
  <si>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</si>
  <si>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</si>
  <si>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</si>
  <si>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</si>
  <si>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</si>
  <si>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</si>
  <si>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</si>
  <si>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</si>
  <si>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</si>
  <si>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</si>
  <si>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</si>
  <si>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</si>
  <si>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</si>
  <si>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</si>
  <si>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</si>
  <si>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</si>
  <si>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</si>
  <si>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</si>
  <si>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</si>
  <si>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</si>
  <si>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</si>
  <si>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</si>
  <si>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</si>
  <si>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</si>
  <si>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</si>
  <si>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</si>
  <si>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事業所名</t>
    <rPh sb="0" eb="3">
      <t>ジギョウショ</t>
    </rPh>
    <rPh sb="3" eb="4">
      <t>メイ</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</si>
  <si>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</si>
  <si>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</si>
  <si>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</si>
  <si>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</si>
  <si>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</si>
  <si>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</si>
  <si>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</si>
  <si>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</si>
  <si>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</si>
  <si>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月</t>
    <rPh sb="0" eb="1">
      <t>ガツ</t>
    </rPh>
    <phoneticPr fontId="2"/>
  </si>
  <si>
    <t>実績月数</t>
    <rPh sb="0" eb="2">
      <t>ジッセキ</t>
    </rPh>
    <rPh sb="2" eb="4">
      <t>ツキスウ</t>
    </rPh>
    <phoneticPr fontId="2"/>
  </si>
  <si>
    <t>合計</t>
    <rPh sb="0" eb="2">
      <t>ゴウケイ</t>
    </rPh>
    <phoneticPr fontId="2"/>
  </si>
  <si>
    <t>割合</t>
    <rPh sb="0" eb="2">
      <t>ワリアイ</t>
    </rPh>
    <phoneticPr fontId="2"/>
  </si>
  <si>
    <t>１月あたりの
平均</t>
    <rPh sb="1" eb="2">
      <t>ツキ</t>
    </rPh>
    <rPh sb="7" eb="9">
      <t>ヘイキン</t>
    </rPh>
    <phoneticPr fontId="2"/>
  </si>
  <si>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</si>
  <si>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</si>
  <si>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</si>
  <si>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</si>
  <si>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</si>
  <si>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</si>
  <si>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</si>
  <si>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</si>
  <si>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</si>
  <si>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</si>
  <si>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</si>
  <si>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</si>
  <si>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</si>
  <si>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</si>
  <si>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</si>
  <si>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</si>
  <si>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</si>
  <si>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</si>
  <si>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</si>
  <si>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</si>
  <si>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</si>
  <si>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</si>
  <si>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</si>
  <si>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</si>
  <si>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</si>
  <si>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</si>
  <si>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</si>
  <si>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</si>
  <si>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</si>
  <si>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事業所又は施設の名称</t>
  </si>
  <si>
    <t>カ　ナ</t>
    <phoneticPr fontId="2"/>
  </si>
  <si>
    <t>生年月日</t>
  </si>
  <si>
    <t xml:space="preserve">  年　　　月　　　日</t>
    <rPh sb="2" eb="3">
      <t>ネン</t>
    </rPh>
    <rPh sb="6" eb="7">
      <t>ガツ</t>
    </rPh>
    <rPh sb="10" eb="11">
      <t>ニチ</t>
    </rPh>
    <phoneticPr fontId="2"/>
  </si>
  <si>
    <t>氏　名</t>
    <phoneticPr fontId="2"/>
  </si>
  <si>
    <t>住所</t>
  </si>
  <si>
    <t>（郵便番号　　　　－　　　　　）</t>
    <phoneticPr fontId="2"/>
  </si>
  <si>
    <t>主　　な　　職　　歴　　等</t>
    <rPh sb="0" eb="1">
      <t>オモ</t>
    </rPh>
    <rPh sb="6" eb="7">
      <t>ショク</t>
    </rPh>
    <rPh sb="9" eb="10">
      <t>レキ</t>
    </rPh>
    <rPh sb="12" eb="13">
      <t>トウ</t>
    </rPh>
    <phoneticPr fontId="2"/>
  </si>
  <si>
    <t>　　年　　月　　～　　　年　　月</t>
    <rPh sb="2" eb="3">
      <t>ネン</t>
    </rPh>
    <rPh sb="5" eb="6">
      <t>ガツ</t>
    </rPh>
    <rPh sb="12" eb="13">
      <t>ネン</t>
    </rPh>
    <rPh sb="15" eb="16">
      <t>ガツ</t>
    </rPh>
    <phoneticPr fontId="2"/>
  </si>
  <si>
    <t>勤　　務　　先　　等</t>
    <rPh sb="0" eb="1">
      <t>ツトム</t>
    </rPh>
    <rPh sb="3" eb="4">
      <t>ツトム</t>
    </rPh>
    <rPh sb="6" eb="7">
      <t>サキ</t>
    </rPh>
    <rPh sb="9" eb="10">
      <t>トウ</t>
    </rPh>
    <phoneticPr fontId="2"/>
  </si>
  <si>
    <t>職　務　内　容</t>
  </si>
  <si>
    <t>(機能訓練指導員の配置　有・無）</t>
    <rPh sb="1" eb="3">
      <t>キノウ</t>
    </rPh>
    <rPh sb="3" eb="5">
      <t>クンレン</t>
    </rPh>
    <rPh sb="5" eb="8">
      <t>シドウイン</t>
    </rPh>
    <rPh sb="9" eb="11">
      <t>ハイチ</t>
    </rPh>
    <rPh sb="12" eb="13">
      <t>ア</t>
    </rPh>
    <rPh sb="14" eb="15">
      <t>ナ</t>
    </rPh>
    <phoneticPr fontId="41"/>
  </si>
  <si>
    <t>（機能訓練の従事　有・無）</t>
    <rPh sb="1" eb="3">
      <t>キノウ</t>
    </rPh>
    <rPh sb="3" eb="5">
      <t>クンレン</t>
    </rPh>
    <rPh sb="6" eb="8">
      <t>ジュウジ</t>
    </rPh>
    <rPh sb="9" eb="10">
      <t>ア</t>
    </rPh>
    <rPh sb="11" eb="12">
      <t>ナ</t>
    </rPh>
    <phoneticPr fontId="41"/>
  </si>
  <si>
    <t>職　　務　　に　　関　　連　　す　　る　　資　　格</t>
    <rPh sb="0" eb="1">
      <t>ショク</t>
    </rPh>
    <rPh sb="3" eb="4">
      <t>ツトム</t>
    </rPh>
    <rPh sb="9" eb="10">
      <t>セキ</t>
    </rPh>
    <rPh sb="12" eb="13">
      <t>レン</t>
    </rPh>
    <rPh sb="21" eb="22">
      <t>シ</t>
    </rPh>
    <rPh sb="24" eb="25">
      <t>カク</t>
    </rPh>
    <phoneticPr fontId="2"/>
  </si>
  <si>
    <t>資　　格　　の　　種　　類</t>
    <rPh sb="0" eb="1">
      <t>シ</t>
    </rPh>
    <rPh sb="3" eb="4">
      <t>カク</t>
    </rPh>
    <rPh sb="9" eb="10">
      <t>タネ</t>
    </rPh>
    <rPh sb="12" eb="13">
      <t>タグイ</t>
    </rPh>
    <phoneticPr fontId="2"/>
  </si>
  <si>
    <t>資　　格　　取　　得　　年　　月　　日</t>
    <rPh sb="0" eb="1">
      <t>シ</t>
    </rPh>
    <rPh sb="3" eb="4">
      <t>カク</t>
    </rPh>
    <rPh sb="6" eb="7">
      <t>トリ</t>
    </rPh>
    <rPh sb="9" eb="10">
      <t>トク</t>
    </rPh>
    <rPh sb="12" eb="13">
      <t>トシ</t>
    </rPh>
    <rPh sb="15" eb="16">
      <t>ツキ</t>
    </rPh>
    <rPh sb="18" eb="19">
      <t>ヒ</t>
    </rPh>
    <phoneticPr fontId="2"/>
  </si>
  <si>
    <t>備　　考</t>
  </si>
  <si>
    <t>（研修等の受講の状況等）</t>
  </si>
  <si>
    <t>備考１　</t>
    <phoneticPr fontId="2"/>
  </si>
  <si>
    <t>住所・電話番号は、自宅のものを記入してください。</t>
  </si>
  <si>
    <t>介護関係の職歴については、開設法人名と事業所名の両方を記載してください。</t>
  </si>
  <si>
    <t>サービス提供体制強化加算に関する確認書　（介護福祉士）　〔前年度の実績が６月に満たない事業所・施設用〕</t>
    <rPh sb="4" eb="6">
      <t>テイキョウ</t>
    </rPh>
    <rPh sb="6" eb="8">
      <t>タイセイ</t>
    </rPh>
    <rPh sb="8" eb="10">
      <t>キョウカ</t>
    </rPh>
    <rPh sb="10" eb="12">
      <t>カサン</t>
    </rPh>
    <rPh sb="13" eb="14">
      <t>カン</t>
    </rPh>
    <rPh sb="16" eb="19">
      <t>カクニンショ</t>
    </rPh>
    <rPh sb="21" eb="23">
      <t>カイゴ</t>
    </rPh>
    <rPh sb="23" eb="26">
      <t>フクシシ</t>
    </rPh>
    <rPh sb="43" eb="46">
      <t>ジギョウショ</t>
    </rPh>
    <phoneticPr fontId="2"/>
  </si>
  <si>
    <t>施　設　種　別</t>
    <rPh sb="0" eb="1">
      <t>シ</t>
    </rPh>
    <rPh sb="2" eb="3">
      <t>セツ</t>
    </rPh>
    <rPh sb="4" eb="5">
      <t>タネ</t>
    </rPh>
    <rPh sb="6" eb="7">
      <t>ベツ</t>
    </rPh>
    <phoneticPr fontId="2"/>
  </si>
  <si>
    <t>【参考】　介護福祉士の割合（算定要件）</t>
    <rPh sb="1" eb="3">
      <t>サンコウ</t>
    </rPh>
    <rPh sb="5" eb="7">
      <t>カイゴ</t>
    </rPh>
    <rPh sb="7" eb="9">
      <t>フクシ</t>
    </rPh>
    <rPh sb="9" eb="10">
      <t>シ</t>
    </rPh>
    <rPh sb="11" eb="13">
      <t>ワリアイ</t>
    </rPh>
    <rPh sb="14" eb="16">
      <t>サンテイ</t>
    </rPh>
    <rPh sb="16" eb="18">
      <t>ヨウケン</t>
    </rPh>
    <phoneticPr fontId="2"/>
  </si>
  <si>
    <t>地域密着型通所介護</t>
    <rPh sb="0" eb="5">
      <t>チイキミッチャクガタ</t>
    </rPh>
    <rPh sb="5" eb="7">
      <t>ツウショ</t>
    </rPh>
    <rPh sb="7" eb="9">
      <t>カイゴ</t>
    </rPh>
    <phoneticPr fontId="2"/>
  </si>
  <si>
    <t>Ⅰ→７０％以上又は
勤続年数１０年以上介護福祉士２５％以上
Ⅱ→５０％以上
Ⅲ→４０％以上</t>
    <rPh sb="7" eb="8">
      <t>マタ</t>
    </rPh>
    <rPh sb="10" eb="12">
      <t>キンゾク</t>
    </rPh>
    <rPh sb="12" eb="14">
      <t>ネンスウ</t>
    </rPh>
    <rPh sb="16" eb="19">
      <t>ネンイジョウ</t>
    </rPh>
    <rPh sb="19" eb="24">
      <t>カイゴフクシシ</t>
    </rPh>
    <rPh sb="27" eb="29">
      <t>イジョウ</t>
    </rPh>
    <rPh sb="43" eb="45">
      <t>イジョウ</t>
    </rPh>
    <phoneticPr fontId="2"/>
  </si>
  <si>
    <t>（介護予防）通所リハビリテーション</t>
    <rPh sb="1" eb="3">
      <t>カイゴ</t>
    </rPh>
    <rPh sb="3" eb="5">
      <t>ヨボウ</t>
    </rPh>
    <rPh sb="6" eb="8">
      <t>ツウショ</t>
    </rPh>
    <phoneticPr fontId="2"/>
  </si>
  <si>
    <t>（介護予防）認知症対応型通所介護</t>
    <rPh sb="1" eb="3">
      <t>カイゴ</t>
    </rPh>
    <rPh sb="3" eb="5">
      <t>ヨボウ</t>
    </rPh>
    <rPh sb="6" eb="9">
      <t>ニンチショウ</t>
    </rPh>
    <rPh sb="9" eb="12">
      <t>タイオウガタ</t>
    </rPh>
    <rPh sb="12" eb="14">
      <t>ツウショ</t>
    </rPh>
    <rPh sb="14" eb="16">
      <t>カイゴ</t>
    </rPh>
    <phoneticPr fontId="2"/>
  </si>
  <si>
    <t>介護職員の常勤換算数　（届出月前３か月の平均）</t>
    <rPh sb="0" eb="2">
      <t>カイゴ</t>
    </rPh>
    <rPh sb="2" eb="4">
      <t>ショクイン</t>
    </rPh>
    <rPh sb="5" eb="7">
      <t>ジョウキン</t>
    </rPh>
    <rPh sb="7" eb="9">
      <t>カンサン</t>
    </rPh>
    <rPh sb="9" eb="10">
      <t>スウ</t>
    </rPh>
    <phoneticPr fontId="2"/>
  </si>
  <si>
    <t>換算月</t>
    <rPh sb="0" eb="2">
      <t>カンサン</t>
    </rPh>
    <rPh sb="2" eb="3">
      <t>ツキ</t>
    </rPh>
    <phoneticPr fontId="2"/>
  </si>
  <si>
    <t>月</t>
    <rPh sb="0" eb="1">
      <t>ツキ</t>
    </rPh>
    <phoneticPr fontId="2"/>
  </si>
  <si>
    <t>常勤換算平均【A】</t>
    <rPh sb="0" eb="2">
      <t>ジョウキン</t>
    </rPh>
    <rPh sb="2" eb="4">
      <t>カンサン</t>
    </rPh>
    <rPh sb="4" eb="6">
      <t>ヘイキン</t>
    </rPh>
    <phoneticPr fontId="2"/>
  </si>
  <si>
    <t>常勤換算数</t>
    <rPh sb="0" eb="2">
      <t>ジョウキン</t>
    </rPh>
    <rPh sb="2" eb="4">
      <t>カンサン</t>
    </rPh>
    <rPh sb="4" eb="5">
      <t>スウ</t>
    </rPh>
    <phoneticPr fontId="2"/>
  </si>
  <si>
    <t>介護職員のうち、介護福祉士の氏名、常勤換算数　（届出月前３か月の平均）</t>
    <rPh sb="0" eb="2">
      <t>カイゴ</t>
    </rPh>
    <rPh sb="2" eb="4">
      <t>ショクイン</t>
    </rPh>
    <rPh sb="8" eb="10">
      <t>カイゴ</t>
    </rPh>
    <rPh sb="10" eb="13">
      <t>フクシシ</t>
    </rPh>
    <rPh sb="14" eb="16">
      <t>シメイ</t>
    </rPh>
    <rPh sb="17" eb="19">
      <t>ジョウキン</t>
    </rPh>
    <rPh sb="19" eb="21">
      <t>カンサン</t>
    </rPh>
    <rPh sb="21" eb="22">
      <t>スウ</t>
    </rPh>
    <rPh sb="24" eb="26">
      <t>トドケデ</t>
    </rPh>
    <rPh sb="26" eb="27">
      <t>ツキ</t>
    </rPh>
    <rPh sb="27" eb="28">
      <t>マエ</t>
    </rPh>
    <rPh sb="30" eb="31">
      <t>ガツ</t>
    </rPh>
    <phoneticPr fontId="2"/>
  </si>
  <si>
    <t>資格の種類</t>
    <rPh sb="0" eb="2">
      <t>シカク</t>
    </rPh>
    <rPh sb="3" eb="5">
      <t>シュルイ</t>
    </rPh>
    <phoneticPr fontId="2"/>
  </si>
  <si>
    <t>氏　　　名</t>
    <rPh sb="0" eb="1">
      <t>シ</t>
    </rPh>
    <rPh sb="4" eb="5">
      <t>メイ</t>
    </rPh>
    <phoneticPr fontId="2"/>
  </si>
  <si>
    <t>登録証登録番号</t>
    <rPh sb="0" eb="3">
      <t>トウロクショウ</t>
    </rPh>
    <rPh sb="3" eb="5">
      <t>トウロク</t>
    </rPh>
    <rPh sb="5" eb="7">
      <t>バンゴウ</t>
    </rPh>
    <phoneticPr fontId="2"/>
  </si>
  <si>
    <t>登録年月日</t>
    <rPh sb="0" eb="2">
      <t>トウロク</t>
    </rPh>
    <rPh sb="2" eb="5">
      <t>ネンガッピ</t>
    </rPh>
    <phoneticPr fontId="2"/>
  </si>
  <si>
    <t>介護福祉士</t>
    <rPh sb="0" eb="2">
      <t>カイゴ</t>
    </rPh>
    <rPh sb="2" eb="5">
      <t>フクシシ</t>
    </rPh>
    <phoneticPr fontId="2"/>
  </si>
  <si>
    <t>月の常勤換算数</t>
    <phoneticPr fontId="2"/>
  </si>
  <si>
    <t>常勤換算平均　【B】</t>
    <rPh sb="0" eb="2">
      <t>ジョウキン</t>
    </rPh>
    <rPh sb="2" eb="4">
      <t>カンサン</t>
    </rPh>
    <rPh sb="4" eb="6">
      <t>ヘイキン</t>
    </rPh>
    <phoneticPr fontId="2"/>
  </si>
  <si>
    <t>　「×月の常勤換算数」の欄は、月ごとに小数点第２位以下を切り捨ててください。</t>
    <rPh sb="3" eb="4">
      <t>ツキ</t>
    </rPh>
    <rPh sb="5" eb="7">
      <t>ジョウキン</t>
    </rPh>
    <rPh sb="7" eb="9">
      <t>カンサン</t>
    </rPh>
    <rPh sb="9" eb="10">
      <t>スウ</t>
    </rPh>
    <rPh sb="12" eb="13">
      <t>ラン</t>
    </rPh>
    <rPh sb="15" eb="16">
      <t>ツキ</t>
    </rPh>
    <rPh sb="19" eb="21">
      <t>ショウスウ</t>
    </rPh>
    <rPh sb="21" eb="22">
      <t>テン</t>
    </rPh>
    <rPh sb="22" eb="23">
      <t>ダイ</t>
    </rPh>
    <rPh sb="24" eb="25">
      <t>イ</t>
    </rPh>
    <rPh sb="25" eb="27">
      <t>イカ</t>
    </rPh>
    <rPh sb="28" eb="29">
      <t>キ</t>
    </rPh>
    <rPh sb="30" eb="31">
      <t>ス</t>
    </rPh>
    <phoneticPr fontId="2"/>
  </si>
  <si>
    <t>　「常勤換算平均」の欄は、常勤換算方法により算出した届出日の属する月の前３か月の平均を記入してください。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40" eb="42">
      <t>ヘイキン</t>
    </rPh>
    <rPh sb="43" eb="45">
      <t>キニュウ</t>
    </rPh>
    <phoneticPr fontId="2"/>
  </si>
  <si>
    <t>介護福祉士の割合</t>
    <rPh sb="0" eb="2">
      <t>カイゴ</t>
    </rPh>
    <rPh sb="2" eb="5">
      <t>フクシシ</t>
    </rPh>
    <rPh sb="6" eb="8">
      <t>ワリアイ</t>
    </rPh>
    <phoneticPr fontId="2"/>
  </si>
  <si>
    <t>B ／ A × 100</t>
    <phoneticPr fontId="2"/>
  </si>
  <si>
    <t>適　・　否</t>
    <rPh sb="0" eb="1">
      <t>テキ</t>
    </rPh>
    <rPh sb="4" eb="5">
      <t>ヒ</t>
    </rPh>
    <phoneticPr fontId="2"/>
  </si>
  <si>
    <t>算定要件は上記参照</t>
    <rPh sb="0" eb="2">
      <t>サンテイ</t>
    </rPh>
    <rPh sb="2" eb="4">
      <t>ヨウケン</t>
    </rPh>
    <rPh sb="5" eb="7">
      <t>ジョウキ</t>
    </rPh>
    <rPh sb="7" eb="9">
      <t>サンショウ</t>
    </rPh>
    <phoneticPr fontId="2"/>
  </si>
  <si>
    <t>（注意事項）</t>
    <rPh sb="1" eb="3">
      <t>チュウイ</t>
    </rPh>
    <rPh sb="3" eb="5">
      <t>ジコウ</t>
    </rPh>
    <phoneticPr fontId="2"/>
  </si>
  <si>
    <t>　届出月前３か月の平均の状況で作成すること。（４月１日から算定を行う場合は、１２月、１月、２月の平均）</t>
    <rPh sb="1" eb="3">
      <t>トドケデ</t>
    </rPh>
    <rPh sb="3" eb="4">
      <t>ガツ</t>
    </rPh>
    <rPh sb="4" eb="5">
      <t>マエ</t>
    </rPh>
    <rPh sb="7" eb="8">
      <t>ゲツ</t>
    </rPh>
    <rPh sb="9" eb="11">
      <t>ヘイキン</t>
    </rPh>
    <rPh sb="12" eb="14">
      <t>ジョウキョウ</t>
    </rPh>
    <rPh sb="15" eb="17">
      <t>サクセイ</t>
    </rPh>
    <phoneticPr fontId="2"/>
  </si>
  <si>
    <t>　３か月間の平均で届出を行った場合は、届出月以降においても直近３か月間の職員の割合につき、毎月継続的に所定の割合を維持する必要がある。その割合については、毎月記録するとともに、所定の割合を下回った場合には、加算の取り下げを行うこと。</t>
    <rPh sb="3" eb="4">
      <t>ゲツ</t>
    </rPh>
    <rPh sb="4" eb="5">
      <t>カン</t>
    </rPh>
    <rPh sb="6" eb="8">
      <t>ヘイキン</t>
    </rPh>
    <rPh sb="9" eb="11">
      <t>トドケデ</t>
    </rPh>
    <rPh sb="12" eb="13">
      <t>オコナ</t>
    </rPh>
    <rPh sb="15" eb="17">
      <t>バアイ</t>
    </rPh>
    <rPh sb="19" eb="21">
      <t>トドケデ</t>
    </rPh>
    <rPh sb="21" eb="22">
      <t>ツキ</t>
    </rPh>
    <rPh sb="22" eb="24">
      <t>イコウ</t>
    </rPh>
    <rPh sb="29" eb="31">
      <t>チョッキン</t>
    </rPh>
    <rPh sb="33" eb="34">
      <t>ゲツ</t>
    </rPh>
    <rPh sb="34" eb="35">
      <t>カン</t>
    </rPh>
    <rPh sb="36" eb="38">
      <t>ショクイン</t>
    </rPh>
    <rPh sb="39" eb="41">
      <t>ワリアイ</t>
    </rPh>
    <rPh sb="45" eb="47">
      <t>マイツキ</t>
    </rPh>
    <rPh sb="47" eb="50">
      <t>ケイゾクテキ</t>
    </rPh>
    <rPh sb="51" eb="53">
      <t>ショテイ</t>
    </rPh>
    <rPh sb="54" eb="56">
      <t>ワリアイ</t>
    </rPh>
    <rPh sb="57" eb="59">
      <t>イジ</t>
    </rPh>
    <rPh sb="61" eb="63">
      <t>ヒツヨウ</t>
    </rPh>
    <rPh sb="69" eb="71">
      <t>ワリアイ</t>
    </rPh>
    <rPh sb="77" eb="79">
      <t>マイツキ</t>
    </rPh>
    <rPh sb="79" eb="81">
      <t>キロク</t>
    </rPh>
    <rPh sb="88" eb="90">
      <t>ショテイ</t>
    </rPh>
    <rPh sb="91" eb="93">
      <t>ワリアイ</t>
    </rPh>
    <rPh sb="94" eb="96">
      <t>シタマワ</t>
    </rPh>
    <rPh sb="98" eb="100">
      <t>バアイ</t>
    </rPh>
    <rPh sb="103" eb="105">
      <t>カサン</t>
    </rPh>
    <rPh sb="106" eb="107">
      <t>ト</t>
    </rPh>
    <rPh sb="108" eb="109">
      <t>サ</t>
    </rPh>
    <rPh sb="111" eb="112">
      <t>オコナ</t>
    </rPh>
    <phoneticPr fontId="2"/>
  </si>
  <si>
    <t>サービス提供体制強化加算に関する確認書　（勤続年数）　〔前年度の実績が６月に満たない事業所・施設用〕</t>
    <rPh sb="4" eb="6">
      <t>テイキョウ</t>
    </rPh>
    <rPh sb="6" eb="8">
      <t>タイセイ</t>
    </rPh>
    <rPh sb="8" eb="10">
      <t>キョウカ</t>
    </rPh>
    <rPh sb="10" eb="12">
      <t>カサン</t>
    </rPh>
    <rPh sb="13" eb="14">
      <t>カン</t>
    </rPh>
    <rPh sb="16" eb="19">
      <t>カクニンショ</t>
    </rPh>
    <rPh sb="21" eb="23">
      <t>キンゾク</t>
    </rPh>
    <rPh sb="23" eb="25">
      <t>ネンスウ</t>
    </rPh>
    <rPh sb="42" eb="45">
      <t>ジギョウショ</t>
    </rPh>
    <phoneticPr fontId="2"/>
  </si>
  <si>
    <t>【参考】　当該加算に係る対象職種一覧</t>
    <rPh sb="1" eb="3">
      <t>サンコウ</t>
    </rPh>
    <rPh sb="5" eb="7">
      <t>トウガイ</t>
    </rPh>
    <rPh sb="7" eb="9">
      <t>カサン</t>
    </rPh>
    <rPh sb="10" eb="11">
      <t>カカ</t>
    </rPh>
    <rPh sb="12" eb="14">
      <t>タイショウ</t>
    </rPh>
    <rPh sb="14" eb="16">
      <t>ショクシュ</t>
    </rPh>
    <rPh sb="16" eb="18">
      <t>イチラン</t>
    </rPh>
    <phoneticPr fontId="2"/>
  </si>
  <si>
    <t>生活相談員、看護・介護職員、機能訓練指導員</t>
    <rPh sb="0" eb="2">
      <t>セイカツ</t>
    </rPh>
    <rPh sb="2" eb="5">
      <t>ソウダンイン</t>
    </rPh>
    <rPh sb="6" eb="8">
      <t>カンゴ</t>
    </rPh>
    <rPh sb="9" eb="11">
      <t>カイゴ</t>
    </rPh>
    <rPh sb="11" eb="13">
      <t>ショクイン</t>
    </rPh>
    <rPh sb="14" eb="16">
      <t>キノウ</t>
    </rPh>
    <rPh sb="16" eb="18">
      <t>クンレン</t>
    </rPh>
    <rPh sb="18" eb="21">
      <t>シドウイン</t>
    </rPh>
    <phoneticPr fontId="2"/>
  </si>
  <si>
    <t>理学療法士、作業療法士、言語聴覚士、看護・介護職員</t>
    <rPh sb="0" eb="5">
      <t>リガク</t>
    </rPh>
    <rPh sb="6" eb="11">
      <t>サギョウ</t>
    </rPh>
    <rPh sb="12" eb="14">
      <t>ゲンゴ</t>
    </rPh>
    <rPh sb="14" eb="17">
      <t>チョウカクシ</t>
    </rPh>
    <rPh sb="18" eb="20">
      <t>カンゴ</t>
    </rPh>
    <rPh sb="21" eb="23">
      <t>カイゴ</t>
    </rPh>
    <rPh sb="23" eb="25">
      <t>ショクイン</t>
    </rPh>
    <phoneticPr fontId="2"/>
  </si>
  <si>
    <t>サービスを直接提供する職員の常勤換算数　（届出月前３か月の平均）</t>
    <rPh sb="5" eb="7">
      <t>チョクセツ</t>
    </rPh>
    <rPh sb="7" eb="9">
      <t>テイキョウ</t>
    </rPh>
    <rPh sb="11" eb="13">
      <t>ショクイン</t>
    </rPh>
    <rPh sb="14" eb="16">
      <t>ジョウキン</t>
    </rPh>
    <rPh sb="16" eb="18">
      <t>カンサン</t>
    </rPh>
    <rPh sb="18" eb="19">
      <t>スウ</t>
    </rPh>
    <phoneticPr fontId="2"/>
  </si>
  <si>
    <t>加算Ⅰ：サービスを直接提供する職員のうち勤続年数10年以上の者の氏名、常勤換算数　（３月を除く前年度の平均）</t>
    <rPh sb="0" eb="2">
      <t>カサン</t>
    </rPh>
    <rPh sb="9" eb="11">
      <t>チョクセツ</t>
    </rPh>
    <rPh sb="11" eb="13">
      <t>テイキョウ</t>
    </rPh>
    <rPh sb="15" eb="17">
      <t>ショクイン</t>
    </rPh>
    <rPh sb="20" eb="22">
      <t>キンゾク</t>
    </rPh>
    <rPh sb="22" eb="24">
      <t>ネンスウ</t>
    </rPh>
    <rPh sb="32" eb="33">
      <t>シ</t>
    </rPh>
    <rPh sb="33" eb="34">
      <t>メイ</t>
    </rPh>
    <rPh sb="35" eb="37">
      <t>ジョウキン</t>
    </rPh>
    <rPh sb="37" eb="39">
      <t>カンサン</t>
    </rPh>
    <rPh sb="39" eb="40">
      <t>スウ</t>
    </rPh>
    <rPh sb="43" eb="44">
      <t>ガツ</t>
    </rPh>
    <rPh sb="45" eb="46">
      <t>ノゾ</t>
    </rPh>
    <phoneticPr fontId="2"/>
  </si>
  <si>
    <t>加算Ⅲ：サービスを直接提供する職員のうち勤続年数７年以上の者の氏名、常勤換算数　（３月を除く前年度の平均）</t>
    <rPh sb="0" eb="2">
      <t>カサン</t>
    </rPh>
    <rPh sb="9" eb="11">
      <t>チョクセツ</t>
    </rPh>
    <rPh sb="11" eb="13">
      <t>テイキョウ</t>
    </rPh>
    <rPh sb="15" eb="17">
      <t>ショクイン</t>
    </rPh>
    <rPh sb="20" eb="22">
      <t>キンゾク</t>
    </rPh>
    <rPh sb="22" eb="24">
      <t>ネンスウ</t>
    </rPh>
    <rPh sb="31" eb="32">
      <t>シ</t>
    </rPh>
    <rPh sb="32" eb="33">
      <t>メイ</t>
    </rPh>
    <rPh sb="34" eb="36">
      <t>ジョウキン</t>
    </rPh>
    <rPh sb="36" eb="38">
      <t>カンサン</t>
    </rPh>
    <rPh sb="38" eb="39">
      <t>スウ</t>
    </rPh>
    <rPh sb="42" eb="43">
      <t>ガツ</t>
    </rPh>
    <rPh sb="44" eb="45">
      <t>ノゾ</t>
    </rPh>
    <phoneticPr fontId="2"/>
  </si>
  <si>
    <t>職　　種</t>
    <rPh sb="0" eb="1">
      <t>ショク</t>
    </rPh>
    <rPh sb="3" eb="4">
      <t>タネ</t>
    </rPh>
    <phoneticPr fontId="2"/>
  </si>
  <si>
    <t>勤続期間</t>
    <rPh sb="0" eb="2">
      <t>キンゾク</t>
    </rPh>
    <rPh sb="2" eb="4">
      <t>キカン</t>
    </rPh>
    <phoneticPr fontId="2"/>
  </si>
  <si>
    <t>勤続年数</t>
    <rPh sb="0" eb="2">
      <t>キンゾク</t>
    </rPh>
    <rPh sb="2" eb="4">
      <t>ネンスウ</t>
    </rPh>
    <phoneticPr fontId="2"/>
  </si>
  <si>
    <t>～</t>
    <phoneticPr fontId="2"/>
  </si>
  <si>
    <t>月の常勤換算数</t>
  </si>
  <si>
    <t>　「×月の常勤換算数」の欄は、月ごとに小数点第２位以下を切り捨ててください。</t>
    <rPh sb="3" eb="4">
      <t>ツキ</t>
    </rPh>
    <rPh sb="5" eb="7">
      <t>ジョウキン</t>
    </rPh>
    <rPh sb="7" eb="9">
      <t>カンサン</t>
    </rPh>
    <rPh sb="9" eb="10">
      <t>スウ</t>
    </rPh>
    <rPh sb="12" eb="13">
      <t>ラン</t>
    </rPh>
    <rPh sb="15" eb="16">
      <t>ツキ</t>
    </rPh>
    <rPh sb="19" eb="22">
      <t>ショウスウテン</t>
    </rPh>
    <rPh sb="22" eb="23">
      <t>ダイ</t>
    </rPh>
    <rPh sb="24" eb="27">
      <t>イイカ</t>
    </rPh>
    <rPh sb="28" eb="29">
      <t>キ</t>
    </rPh>
    <rPh sb="30" eb="31">
      <t>ス</t>
    </rPh>
    <phoneticPr fontId="2"/>
  </si>
  <si>
    <t>←</t>
    <phoneticPr fontId="2"/>
  </si>
  <si>
    <t>加算Ⅰ：勤続年数10年以上介護福祉士25％以上で適
加算Ⅲ：勤続年数７年以上の者が３０％以上で適</t>
    <rPh sb="0" eb="2">
      <t>カサン</t>
    </rPh>
    <rPh sb="4" eb="8">
      <t>キンゾクネンスウ</t>
    </rPh>
    <rPh sb="10" eb="11">
      <t>ネン</t>
    </rPh>
    <rPh sb="11" eb="13">
      <t>イジョウ</t>
    </rPh>
    <rPh sb="13" eb="18">
      <t>カイゴフクシシ</t>
    </rPh>
    <rPh sb="21" eb="23">
      <t>イジョウ</t>
    </rPh>
    <rPh sb="24" eb="25">
      <t>テキ</t>
    </rPh>
    <rPh sb="26" eb="28">
      <t>カサン</t>
    </rPh>
    <rPh sb="30" eb="32">
      <t>キンゾク</t>
    </rPh>
    <rPh sb="32" eb="34">
      <t>ネンスウ</t>
    </rPh>
    <rPh sb="35" eb="36">
      <t>ネン</t>
    </rPh>
    <rPh sb="36" eb="38">
      <t>イジョウ</t>
    </rPh>
    <rPh sb="39" eb="40">
      <t>モノ</t>
    </rPh>
    <rPh sb="44" eb="46">
      <t>イジョウ</t>
    </rPh>
    <rPh sb="47" eb="48">
      <t>テキ</t>
    </rPh>
    <phoneticPr fontId="2"/>
  </si>
  <si>
    <t>　勤続年数とは、各月の前月の末日時点における勤続年数をいう。</t>
    <rPh sb="1" eb="3">
      <t>キンゾク</t>
    </rPh>
    <rPh sb="3" eb="5">
      <t>ネンスウ</t>
    </rPh>
    <rPh sb="8" eb="10">
      <t>カクツキ</t>
    </rPh>
    <rPh sb="11" eb="13">
      <t>ゼンゲツ</t>
    </rPh>
    <rPh sb="14" eb="16">
      <t>マツジツ</t>
    </rPh>
    <rPh sb="16" eb="18">
      <t>ジテン</t>
    </rPh>
    <rPh sb="22" eb="24">
      <t>キンゾク</t>
    </rPh>
    <rPh sb="24" eb="26">
      <t>ネンスウ</t>
    </rPh>
    <phoneticPr fontId="2"/>
  </si>
  <si>
    <t>（例：令和 6 年４月における勤続年数７年以上の者とは、令和 6 年３月３１日時点で勤続年数７年以上の者。）</t>
    <rPh sb="1" eb="2">
      <t>レイ</t>
    </rPh>
    <rPh sb="3" eb="5">
      <t>レイワ</t>
    </rPh>
    <rPh sb="8" eb="9">
      <t>ネン</t>
    </rPh>
    <rPh sb="10" eb="11">
      <t>ガツ</t>
    </rPh>
    <rPh sb="15" eb="17">
      <t>キンゾク</t>
    </rPh>
    <rPh sb="17" eb="19">
      <t>ネンスウ</t>
    </rPh>
    <rPh sb="20" eb="21">
      <t>ネン</t>
    </rPh>
    <rPh sb="21" eb="23">
      <t>イジョウ</t>
    </rPh>
    <rPh sb="24" eb="25">
      <t>モノ</t>
    </rPh>
    <rPh sb="28" eb="30">
      <t>レイワ</t>
    </rPh>
    <rPh sb="33" eb="34">
      <t>ネン</t>
    </rPh>
    <rPh sb="35" eb="36">
      <t>ガツ</t>
    </rPh>
    <rPh sb="38" eb="39">
      <t>ニチ</t>
    </rPh>
    <rPh sb="39" eb="41">
      <t>ジテン</t>
    </rPh>
    <rPh sb="42" eb="44">
      <t>キンゾク</t>
    </rPh>
    <rPh sb="44" eb="46">
      <t>ネンスウ</t>
    </rPh>
    <rPh sb="47" eb="48">
      <t>ネン</t>
    </rPh>
    <rPh sb="48" eb="50">
      <t>イジョウ</t>
    </rPh>
    <rPh sb="51" eb="52">
      <t>モノ</t>
    </rPh>
    <phoneticPr fontId="2"/>
  </si>
  <si>
    <t>　勤続年数の算定に当たっては、当該事業所の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1" eb="23">
      <t>キンゾク</t>
    </rPh>
    <rPh sb="23" eb="25">
      <t>ネンスウ</t>
    </rPh>
    <rPh sb="26" eb="27">
      <t>クワ</t>
    </rPh>
    <rPh sb="29" eb="31">
      <t>ドウイツ</t>
    </rPh>
    <rPh sb="31" eb="33">
      <t>ホウジン</t>
    </rPh>
    <rPh sb="34" eb="36">
      <t>ケイエイ</t>
    </rPh>
    <rPh sb="38" eb="39">
      <t>タ</t>
    </rPh>
    <rPh sb="40" eb="42">
      <t>カイゴ</t>
    </rPh>
    <rPh sb="46" eb="49">
      <t>ジギョウショ</t>
    </rPh>
    <rPh sb="50" eb="52">
      <t>ビョウイン</t>
    </rPh>
    <rPh sb="53" eb="55">
      <t>シャカイ</t>
    </rPh>
    <rPh sb="55" eb="57">
      <t>フクシ</t>
    </rPh>
    <rPh sb="57" eb="59">
      <t>シセツ</t>
    </rPh>
    <rPh sb="59" eb="60">
      <t>トウ</t>
    </rPh>
    <rPh sb="69" eb="72">
      <t>リヨウシャ</t>
    </rPh>
    <rPh sb="73" eb="75">
      <t>チョクセツ</t>
    </rPh>
    <rPh sb="75" eb="77">
      <t>テイキョウ</t>
    </rPh>
    <rPh sb="79" eb="81">
      <t>ショクイン</t>
    </rPh>
    <rPh sb="84" eb="86">
      <t>キンム</t>
    </rPh>
    <rPh sb="88" eb="90">
      <t>ネンスウ</t>
    </rPh>
    <rPh sb="91" eb="92">
      <t>フク</t>
    </rPh>
    <phoneticPr fontId="2"/>
  </si>
  <si>
    <t>サービス提供体制強化加算に関する確認書　（介護福祉士）</t>
    <rPh sb="4" eb="6">
      <t>テイキョウ</t>
    </rPh>
    <rPh sb="6" eb="8">
      <t>タイセイ</t>
    </rPh>
    <rPh sb="8" eb="10">
      <t>キョウカ</t>
    </rPh>
    <rPh sb="10" eb="12">
      <t>カサン</t>
    </rPh>
    <rPh sb="13" eb="14">
      <t>カン</t>
    </rPh>
    <rPh sb="16" eb="19">
      <t>カクニンショ</t>
    </rPh>
    <rPh sb="21" eb="23">
      <t>カイゴ</t>
    </rPh>
    <rPh sb="23" eb="26">
      <t>フクシシ</t>
    </rPh>
    <phoneticPr fontId="2"/>
  </si>
  <si>
    <t>介護職員の常勤換算数　（３月を除く前年度の平均）</t>
    <rPh sb="0" eb="2">
      <t>カイゴ</t>
    </rPh>
    <rPh sb="2" eb="4">
      <t>ショクイン</t>
    </rPh>
    <rPh sb="5" eb="7">
      <t>ジョウキン</t>
    </rPh>
    <rPh sb="7" eb="9">
      <t>カンサン</t>
    </rPh>
    <rPh sb="9" eb="10">
      <t>スウ</t>
    </rPh>
    <rPh sb="13" eb="14">
      <t>ガツ</t>
    </rPh>
    <rPh sb="15" eb="16">
      <t>ノゾ</t>
    </rPh>
    <rPh sb="17" eb="20">
      <t>ゼンネンド</t>
    </rPh>
    <rPh sb="21" eb="23">
      <t>ヘイキン</t>
    </rPh>
    <phoneticPr fontId="2"/>
  </si>
  <si>
    <t>５月</t>
  </si>
  <si>
    <t>６月</t>
  </si>
  <si>
    <t>７月</t>
  </si>
  <si>
    <t>８月</t>
  </si>
  <si>
    <t>９月</t>
  </si>
  <si>
    <t>１０月</t>
  </si>
  <si>
    <t>１１月</t>
  </si>
  <si>
    <t>１２月</t>
  </si>
  <si>
    <t>１月</t>
  </si>
  <si>
    <t>２月</t>
  </si>
  <si>
    <t>常勤換算平均 【A】</t>
    <rPh sb="0" eb="2">
      <t>ジョウキン</t>
    </rPh>
    <rPh sb="2" eb="4">
      <t>カンサン</t>
    </rPh>
    <rPh sb="4" eb="6">
      <t>ヘイキン</t>
    </rPh>
    <phoneticPr fontId="2"/>
  </si>
  <si>
    <t>介護職員のうち、介護福祉士の氏名、常勤換算数　（３月を除く前年度の平均）</t>
    <rPh sb="0" eb="2">
      <t>カイゴ</t>
    </rPh>
    <rPh sb="2" eb="4">
      <t>ショクイン</t>
    </rPh>
    <rPh sb="8" eb="10">
      <t>カイゴ</t>
    </rPh>
    <rPh sb="10" eb="13">
      <t>フクシシ</t>
    </rPh>
    <rPh sb="14" eb="16">
      <t>シメイ</t>
    </rPh>
    <rPh sb="17" eb="19">
      <t>ジョウキン</t>
    </rPh>
    <rPh sb="19" eb="21">
      <t>カンサン</t>
    </rPh>
    <rPh sb="21" eb="22">
      <t>スウ</t>
    </rPh>
    <rPh sb="25" eb="26">
      <t>ガツ</t>
    </rPh>
    <rPh sb="27" eb="28">
      <t>ノゾ</t>
    </rPh>
    <phoneticPr fontId="2"/>
  </si>
  <si>
    <t>４月の常勤換算数</t>
    <phoneticPr fontId="2"/>
  </si>
  <si>
    <t>５月の常勤換算数</t>
    <phoneticPr fontId="2"/>
  </si>
  <si>
    <t>６月の常勤換算数</t>
    <phoneticPr fontId="2"/>
  </si>
  <si>
    <t>７月の常勤換算数</t>
    <phoneticPr fontId="2"/>
  </si>
  <si>
    <t>８月の常勤換算数</t>
    <phoneticPr fontId="2"/>
  </si>
  <si>
    <t>９月の常勤換算数</t>
    <phoneticPr fontId="2"/>
  </si>
  <si>
    <t>10月の常勤換算数</t>
    <phoneticPr fontId="2"/>
  </si>
  <si>
    <t>11月</t>
    <rPh sb="2" eb="3">
      <t>ガツ</t>
    </rPh>
    <phoneticPr fontId="2"/>
  </si>
  <si>
    <t>11月の常勤換算数</t>
    <phoneticPr fontId="2"/>
  </si>
  <si>
    <t>12月</t>
    <rPh sb="2" eb="3">
      <t>ガツ</t>
    </rPh>
    <phoneticPr fontId="2"/>
  </si>
  <si>
    <t>12月の常勤換算数</t>
    <phoneticPr fontId="2"/>
  </si>
  <si>
    <t>１月の常勤換算数</t>
    <phoneticPr fontId="2"/>
  </si>
  <si>
    <t>２月の常勤換算数</t>
    <phoneticPr fontId="2"/>
  </si>
  <si>
    <t>常勤換算平均 【B】　
（4月～2月の合計÷11）</t>
    <rPh sb="14" eb="15">
      <t>ガツ</t>
    </rPh>
    <rPh sb="17" eb="18">
      <t>ガツ</t>
    </rPh>
    <phoneticPr fontId="2"/>
  </si>
  <si>
    <t>　「常勤換算平均」の欄は、常勤換算方法により算出した３月を除く前年度の平均を記入してください。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27" eb="28">
      <t>ガツ</t>
    </rPh>
    <rPh sb="29" eb="30">
      <t>ノゾ</t>
    </rPh>
    <rPh sb="31" eb="34">
      <t>ゼンネンド</t>
    </rPh>
    <rPh sb="35" eb="37">
      <t>ヘイキン</t>
    </rPh>
    <rPh sb="38" eb="40">
      <t>キニュウ</t>
    </rPh>
    <phoneticPr fontId="2"/>
  </si>
  <si>
    <t>　３月を除く前年度の平均の状況で作成すること。</t>
    <rPh sb="2" eb="3">
      <t>ガツ</t>
    </rPh>
    <rPh sb="4" eb="5">
      <t>ノゾ</t>
    </rPh>
    <rPh sb="6" eb="9">
      <t>ゼンネンド</t>
    </rPh>
    <rPh sb="10" eb="12">
      <t>ヘイキン</t>
    </rPh>
    <rPh sb="13" eb="15">
      <t>ジョウキョウ</t>
    </rPh>
    <rPh sb="16" eb="18">
      <t>サクセイ</t>
    </rPh>
    <phoneticPr fontId="2"/>
  </si>
  <si>
    <t>　届出を行った場合は、職員の割合につき、毎月継続的に記録をとっておくこと。</t>
    <rPh sb="1" eb="3">
      <t>トドケデ</t>
    </rPh>
    <rPh sb="4" eb="5">
      <t>オコナ</t>
    </rPh>
    <rPh sb="7" eb="9">
      <t>バアイ</t>
    </rPh>
    <rPh sb="11" eb="13">
      <t>ショクイン</t>
    </rPh>
    <rPh sb="14" eb="16">
      <t>ワリアイ</t>
    </rPh>
    <rPh sb="20" eb="22">
      <t>マイツキ</t>
    </rPh>
    <rPh sb="22" eb="24">
      <t>ケイゾク</t>
    </rPh>
    <rPh sb="24" eb="25">
      <t>テキ</t>
    </rPh>
    <rPh sb="26" eb="28">
      <t>キロク</t>
    </rPh>
    <phoneticPr fontId="2"/>
  </si>
  <si>
    <t>サービス提供体制強化加算に関する確認書　（勤続年数）</t>
    <rPh sb="4" eb="6">
      <t>テイキョウ</t>
    </rPh>
    <rPh sb="6" eb="8">
      <t>タイセイ</t>
    </rPh>
    <rPh sb="8" eb="10">
      <t>キョウカ</t>
    </rPh>
    <rPh sb="10" eb="12">
      <t>カサン</t>
    </rPh>
    <rPh sb="13" eb="14">
      <t>カン</t>
    </rPh>
    <rPh sb="16" eb="19">
      <t>カクニンショ</t>
    </rPh>
    <rPh sb="21" eb="23">
      <t>キンゾク</t>
    </rPh>
    <rPh sb="23" eb="25">
      <t>ネンスウ</t>
    </rPh>
    <phoneticPr fontId="2"/>
  </si>
  <si>
    <t>サービスを直接提供する職員の常勤換算数　（３月を除く前年度の平均）</t>
    <rPh sb="5" eb="7">
      <t>チョクセツ</t>
    </rPh>
    <rPh sb="7" eb="9">
      <t>テイキョウ</t>
    </rPh>
    <rPh sb="11" eb="13">
      <t>ショクイン</t>
    </rPh>
    <rPh sb="14" eb="16">
      <t>ジョウキン</t>
    </rPh>
    <rPh sb="16" eb="18">
      <t>カンサン</t>
    </rPh>
    <rPh sb="18" eb="19">
      <t>スウ</t>
    </rPh>
    <rPh sb="22" eb="23">
      <t>ガツ</t>
    </rPh>
    <rPh sb="24" eb="25">
      <t>ノゾ</t>
    </rPh>
    <rPh sb="26" eb="29">
      <t>ゼンネンド</t>
    </rPh>
    <rPh sb="30" eb="32">
      <t>ヘイキン</t>
    </rPh>
    <phoneticPr fontId="2"/>
  </si>
  <si>
    <t>４月の常勤換算数</t>
    <rPh sb="1" eb="2">
      <t>ガツ</t>
    </rPh>
    <rPh sb="3" eb="5">
      <t>ジョウキン</t>
    </rPh>
    <rPh sb="5" eb="7">
      <t>カンサン</t>
    </rPh>
    <rPh sb="7" eb="8">
      <t>スウ</t>
    </rPh>
    <phoneticPr fontId="2"/>
  </si>
  <si>
    <t>５月の常勤換算数</t>
    <rPh sb="1" eb="2">
      <t>ガツ</t>
    </rPh>
    <rPh sb="3" eb="5">
      <t>ジョウキン</t>
    </rPh>
    <rPh sb="5" eb="7">
      <t>カンサン</t>
    </rPh>
    <rPh sb="7" eb="8">
      <t>スウ</t>
    </rPh>
    <phoneticPr fontId="2"/>
  </si>
  <si>
    <t>６月の常勤換算数</t>
    <rPh sb="1" eb="2">
      <t>ガツ</t>
    </rPh>
    <rPh sb="3" eb="5">
      <t>ジョウキン</t>
    </rPh>
    <rPh sb="5" eb="7">
      <t>カンサン</t>
    </rPh>
    <rPh sb="7" eb="8">
      <t>スウ</t>
    </rPh>
    <phoneticPr fontId="2"/>
  </si>
  <si>
    <t>７月の常勤換算数</t>
    <rPh sb="1" eb="2">
      <t>ガツ</t>
    </rPh>
    <rPh sb="3" eb="5">
      <t>ジョウキン</t>
    </rPh>
    <rPh sb="5" eb="7">
      <t>カンサン</t>
    </rPh>
    <rPh sb="7" eb="8">
      <t>スウ</t>
    </rPh>
    <phoneticPr fontId="2"/>
  </si>
  <si>
    <t>８月の常勤換算数</t>
    <rPh sb="1" eb="2">
      <t>ガツ</t>
    </rPh>
    <rPh sb="3" eb="5">
      <t>ジョウキン</t>
    </rPh>
    <rPh sb="5" eb="7">
      <t>カンサン</t>
    </rPh>
    <rPh sb="7" eb="8">
      <t>スウ</t>
    </rPh>
    <phoneticPr fontId="2"/>
  </si>
  <si>
    <t>９月の常勤換算数</t>
    <rPh sb="1" eb="2">
      <t>ガツ</t>
    </rPh>
    <rPh sb="3" eb="5">
      <t>ジョウキン</t>
    </rPh>
    <rPh sb="5" eb="7">
      <t>カンサン</t>
    </rPh>
    <rPh sb="7" eb="8">
      <t>スウ</t>
    </rPh>
    <phoneticPr fontId="2"/>
  </si>
  <si>
    <t>10月の常勤換算数</t>
    <rPh sb="2" eb="3">
      <t>ガツ</t>
    </rPh>
    <rPh sb="4" eb="6">
      <t>ジョウキン</t>
    </rPh>
    <rPh sb="6" eb="8">
      <t>カンサン</t>
    </rPh>
    <rPh sb="8" eb="9">
      <t>スウ</t>
    </rPh>
    <phoneticPr fontId="2"/>
  </si>
  <si>
    <t>11月の常勤換算数</t>
    <rPh sb="2" eb="3">
      <t>ガツ</t>
    </rPh>
    <rPh sb="4" eb="6">
      <t>ジョウキン</t>
    </rPh>
    <rPh sb="6" eb="8">
      <t>カンサン</t>
    </rPh>
    <rPh sb="8" eb="9">
      <t>スウ</t>
    </rPh>
    <phoneticPr fontId="2"/>
  </si>
  <si>
    <t>12月の常勤換算数</t>
    <rPh sb="2" eb="3">
      <t>ガツ</t>
    </rPh>
    <rPh sb="4" eb="6">
      <t>ジョウキン</t>
    </rPh>
    <rPh sb="6" eb="8">
      <t>カンサン</t>
    </rPh>
    <rPh sb="8" eb="9">
      <t>スウ</t>
    </rPh>
    <phoneticPr fontId="2"/>
  </si>
  <si>
    <t>１月の常勤換算数</t>
    <rPh sb="1" eb="2">
      <t>ガツ</t>
    </rPh>
    <rPh sb="3" eb="5">
      <t>ジョウキン</t>
    </rPh>
    <rPh sb="5" eb="7">
      <t>カンサン</t>
    </rPh>
    <rPh sb="7" eb="8">
      <t>スウ</t>
    </rPh>
    <phoneticPr fontId="2"/>
  </si>
  <si>
    <t>２月の常勤換算数</t>
    <rPh sb="1" eb="2">
      <t>ガツ</t>
    </rPh>
    <rPh sb="3" eb="5">
      <t>ジョウキン</t>
    </rPh>
    <rPh sb="5" eb="7">
      <t>カンサン</t>
    </rPh>
    <rPh sb="7" eb="8">
      <t>スウ</t>
    </rPh>
    <phoneticPr fontId="2"/>
  </si>
  <si>
    <t>常勤換算平均 【B】　（4月～2月の合計 ÷ １１）</t>
    <rPh sb="0" eb="2">
      <t>ジョウキン</t>
    </rPh>
    <rPh sb="2" eb="4">
      <t>カンサン</t>
    </rPh>
    <rPh sb="4" eb="6">
      <t>ヘイキン</t>
    </rPh>
    <rPh sb="13" eb="14">
      <t>ガツ</t>
    </rPh>
    <rPh sb="16" eb="17">
      <t>ガツ</t>
    </rPh>
    <rPh sb="18" eb="20">
      <t>ゴウケイ</t>
    </rPh>
    <phoneticPr fontId="2"/>
  </si>
  <si>
    <t>加算Ⅰ：勤続年数10年以上介護福祉士25％以上で適
加算Ⅲ：勤続年数７年以上の者が３０％以上で適</t>
    <rPh sb="0" eb="2">
      <t>カサン</t>
    </rPh>
    <rPh sb="4" eb="6">
      <t>キンゾク</t>
    </rPh>
    <rPh sb="6" eb="8">
      <t>ネンスウ</t>
    </rPh>
    <rPh sb="10" eb="11">
      <t>ネン</t>
    </rPh>
    <rPh sb="11" eb="13">
      <t>イジョウ</t>
    </rPh>
    <rPh sb="13" eb="15">
      <t>カイゴ</t>
    </rPh>
    <rPh sb="15" eb="18">
      <t>フクシシ</t>
    </rPh>
    <rPh sb="21" eb="23">
      <t>イジョウ</t>
    </rPh>
    <rPh sb="24" eb="25">
      <t>テキ</t>
    </rPh>
    <rPh sb="26" eb="28">
      <t>カサン</t>
    </rPh>
    <rPh sb="30" eb="32">
      <t>キンゾク</t>
    </rPh>
    <rPh sb="32" eb="34">
      <t>ネンスウ</t>
    </rPh>
    <rPh sb="35" eb="36">
      <t>ネン</t>
    </rPh>
    <rPh sb="36" eb="38">
      <t>イジョウ</t>
    </rPh>
    <rPh sb="39" eb="40">
      <t>モノ</t>
    </rPh>
    <rPh sb="44" eb="46">
      <t>イジョウ</t>
    </rPh>
    <rPh sb="47" eb="48">
      <t>テキ</t>
    </rPh>
    <phoneticPr fontId="2"/>
  </si>
  <si>
    <t>（標準様式1）</t>
    <rPh sb="1" eb="3">
      <t>ヒョウジュン</t>
    </rPh>
    <rPh sb="3" eb="5">
      <t>ヨウシキ</t>
    </rPh>
    <phoneticPr fontId="2"/>
  </si>
  <si>
    <t>従業者の勤務の体制及び勤務形態一覧表　</t>
  </si>
  <si>
    <t>サービス種別（</t>
    <rPh sb="4" eb="6">
      <t>シュベツ</t>
    </rPh>
    <phoneticPr fontId="47"/>
  </si>
  <si>
    <t>地域密着型通所介護</t>
    <rPh sb="0" eb="2">
      <t>チイキ</t>
    </rPh>
    <rPh sb="2" eb="5">
      <t>ミッチャクガタ</t>
    </rPh>
    <rPh sb="5" eb="7">
      <t>ツウショ</t>
    </rPh>
    <rPh sb="7" eb="9">
      <t>カイゴ</t>
    </rPh>
    <phoneticPr fontId="47"/>
  </si>
  <si>
    <t>）</t>
    <phoneticPr fontId="47"/>
  </si>
  <si>
    <t>令和</t>
    <rPh sb="0" eb="2">
      <t>レイワ</t>
    </rPh>
    <phoneticPr fontId="47"/>
  </si>
  <si>
    <t>(</t>
    <phoneticPr fontId="47"/>
  </si>
  <si>
    <t>)</t>
    <phoneticPr fontId="47"/>
  </si>
  <si>
    <t>年</t>
    <rPh sb="0" eb="1">
      <t>ネン</t>
    </rPh>
    <phoneticPr fontId="47"/>
  </si>
  <si>
    <t>月</t>
    <rPh sb="0" eb="1">
      <t>ゲツ</t>
    </rPh>
    <phoneticPr fontId="47"/>
  </si>
  <si>
    <t>事業所名（</t>
    <rPh sb="0" eb="3">
      <t>ジギョウショ</t>
    </rPh>
    <rPh sb="3" eb="4">
      <t>メイ</t>
    </rPh>
    <phoneticPr fontId="47"/>
  </si>
  <si>
    <t>○○デイサービス</t>
    <phoneticPr fontId="47"/>
  </si>
  <si>
    <t>(1)</t>
    <phoneticPr fontId="47"/>
  </si>
  <si>
    <t>４週</t>
  </si>
  <si>
    <t>(2)</t>
    <phoneticPr fontId="47"/>
  </si>
  <si>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</si>
  <si>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7"/>
  </si>
  <si>
    <t>時間/週</t>
    <rPh sb="0" eb="2">
      <t>ジカン</t>
    </rPh>
    <rPh sb="3" eb="4">
      <t>シュウ</t>
    </rPh>
    <phoneticPr fontId="47"/>
  </si>
  <si>
    <t>時間/月</t>
    <rPh sb="0" eb="2">
      <t>ジカン</t>
    </rPh>
    <rPh sb="3" eb="4">
      <t>ツキ</t>
    </rPh>
    <phoneticPr fontId="47"/>
  </si>
  <si>
    <t>当月の日数</t>
    <rPh sb="0" eb="2">
      <t>トウゲツ</t>
    </rPh>
    <rPh sb="3" eb="5">
      <t>ニッスウ</t>
    </rPh>
    <phoneticPr fontId="47"/>
  </si>
  <si>
    <t>日</t>
    <rPh sb="0" eb="1">
      <t>ニチ</t>
    </rPh>
    <phoneticPr fontId="47"/>
  </si>
  <si>
    <t>(4) 事業所全体のサービス提供単位数</t>
    <phoneticPr fontId="47"/>
  </si>
  <si>
    <t>単位</t>
    <rPh sb="0" eb="2">
      <t>タンイ</t>
    </rPh>
    <phoneticPr fontId="47"/>
  </si>
  <si>
    <t>単位目</t>
    <rPh sb="0" eb="2">
      <t>タンイ</t>
    </rPh>
    <rPh sb="2" eb="3">
      <t>メ</t>
    </rPh>
    <phoneticPr fontId="47"/>
  </si>
  <si>
    <t xml:space="preserve">(5) 当該サービス提供単位のサービス提供時間 </t>
    <rPh sb="4" eb="6">
      <t>トウガイ</t>
    </rPh>
    <rPh sb="10" eb="12">
      <t>テイキョウ</t>
    </rPh>
    <rPh sb="12" eb="14">
      <t>タンイ</t>
    </rPh>
    <rPh sb="19" eb="21">
      <t>テイキョウ</t>
    </rPh>
    <rPh sb="21" eb="23">
      <t>ジカン</t>
    </rPh>
    <phoneticPr fontId="47"/>
  </si>
  <si>
    <t>～</t>
    <phoneticPr fontId="47"/>
  </si>
  <si>
    <t>（計</t>
    <rPh sb="1" eb="2">
      <t>ケイ</t>
    </rPh>
    <phoneticPr fontId="47"/>
  </si>
  <si>
    <t>時間）</t>
    <rPh sb="0" eb="2">
      <t>ジカン</t>
    </rPh>
    <phoneticPr fontId="47"/>
  </si>
  <si>
    <t>No</t>
    <phoneticPr fontId="47"/>
  </si>
  <si>
    <t>(6) 
職種</t>
    <phoneticPr fontId="2"/>
  </si>
  <si>
    <t>(7)
勤務
形態</t>
    <phoneticPr fontId="2"/>
  </si>
  <si>
    <t>(8)
資格</t>
    <rPh sb="4" eb="6">
      <t>シカク</t>
    </rPh>
    <phoneticPr fontId="47"/>
  </si>
  <si>
    <t>(9) 氏　名</t>
    <phoneticPr fontId="2"/>
  </si>
  <si>
    <t>(10)</t>
    <phoneticPr fontId="47"/>
  </si>
  <si>
    <t>(12)
週平均
勤務時間
数</t>
    <phoneticPr fontId="47"/>
  </si>
  <si>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</si>
  <si>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1週目</t>
    <rPh sb="1" eb="2">
      <t>シュウ</t>
    </rPh>
    <rPh sb="2" eb="3">
      <t>メ</t>
    </rPh>
    <phoneticPr fontId="47"/>
  </si>
  <si>
    <t>2週目</t>
    <rPh sb="1" eb="2">
      <t>シュウ</t>
    </rPh>
    <rPh sb="2" eb="3">
      <t>メ</t>
    </rPh>
    <phoneticPr fontId="47"/>
  </si>
  <si>
    <t>3週目</t>
    <rPh sb="1" eb="2">
      <t>シュウ</t>
    </rPh>
    <rPh sb="2" eb="3">
      <t>メ</t>
    </rPh>
    <phoneticPr fontId="47"/>
  </si>
  <si>
    <t>4週目</t>
    <rPh sb="1" eb="2">
      <t>シュウ</t>
    </rPh>
    <rPh sb="2" eb="3">
      <t>メ</t>
    </rPh>
    <phoneticPr fontId="47"/>
  </si>
  <si>
    <t>5週目</t>
    <rPh sb="1" eb="2">
      <t>シュウ</t>
    </rPh>
    <rPh sb="2" eb="3">
      <t>メ</t>
    </rPh>
    <phoneticPr fontId="47"/>
  </si>
  <si>
    <t>シフト記号</t>
    <phoneticPr fontId="47"/>
  </si>
  <si>
    <t>勤務時間数</t>
    <rPh sb="0" eb="2">
      <t>キンム</t>
    </rPh>
    <rPh sb="2" eb="4">
      <t>ジカン</t>
    </rPh>
    <rPh sb="4" eb="5">
      <t>スウ</t>
    </rPh>
    <phoneticPr fontId="47"/>
  </si>
  <si>
    <t>サービス提供時間内
の勤務時間数</t>
    <rPh sb="4" eb="6">
      <t>テイキョウ</t>
    </rPh>
    <rPh sb="6" eb="9">
      <t>ジカンナイ</t>
    </rPh>
    <rPh sb="11" eb="13">
      <t>キンム</t>
    </rPh>
    <rPh sb="13" eb="15">
      <t>ジカン</t>
    </rPh>
    <rPh sb="15" eb="16">
      <t>スウ</t>
    </rPh>
    <phoneticPr fontId="47"/>
  </si>
  <si>
    <t>(14) サービス提供時間内の勤務延時間数</t>
    <phoneticPr fontId="47"/>
  </si>
  <si>
    <t>生活相談員</t>
    <rPh sb="0" eb="2">
      <t>セイカツ</t>
    </rPh>
    <rPh sb="2" eb="5">
      <t>ソウダンイン</t>
    </rPh>
    <phoneticPr fontId="47"/>
  </si>
  <si>
    <t>看護職員</t>
    <rPh sb="0" eb="2">
      <t>カンゴ</t>
    </rPh>
    <rPh sb="2" eb="4">
      <t>ショクイン</t>
    </rPh>
    <phoneticPr fontId="47"/>
  </si>
  <si>
    <t>介護職員</t>
    <rPh sb="0" eb="2">
      <t>カイゴ</t>
    </rPh>
    <rPh sb="2" eb="4">
      <t>ショクイン</t>
    </rPh>
    <phoneticPr fontId="47"/>
  </si>
  <si>
    <t>(15) 利用者数　　　</t>
    <phoneticPr fontId="47"/>
  </si>
  <si>
    <t>(16) サービス提供時間（平均提供時間）</t>
    <rPh sb="9" eb="11">
      <t>テイキョウ</t>
    </rPh>
    <rPh sb="11" eb="13">
      <t>ジカン</t>
    </rPh>
    <rPh sb="14" eb="16">
      <t>ヘイキン</t>
    </rPh>
    <rPh sb="16" eb="18">
      <t>テイキョウ</t>
    </rPh>
    <rPh sb="18" eb="20">
      <t>ジカン</t>
    </rPh>
    <phoneticPr fontId="47"/>
  </si>
  <si>
    <t>(17) 確保すべき介護職員の勤務時間数（注：記入方法参照）　　</t>
    <rPh sb="5" eb="7">
      <t>カクホ</t>
    </rPh>
    <rPh sb="10" eb="12">
      <t>カイゴ</t>
    </rPh>
    <rPh sb="12" eb="14">
      <t>ショクイン</t>
    </rPh>
    <rPh sb="15" eb="17">
      <t>キンム</t>
    </rPh>
    <rPh sb="17" eb="20">
      <t>ジカンスウ</t>
    </rPh>
    <phoneticPr fontId="47"/>
  </si>
  <si>
    <t>（参考）
(18) 1日の職種別人員内訳</t>
    <rPh sb="1" eb="3">
      <t>サンコウ</t>
    </rPh>
    <rPh sb="11" eb="12">
      <t>ニチ</t>
    </rPh>
    <rPh sb="13" eb="16">
      <t>ショクシュベツ</t>
    </rPh>
    <rPh sb="16" eb="17">
      <t>ニン</t>
    </rPh>
    <rPh sb="17" eb="18">
      <t>イン</t>
    </rPh>
    <rPh sb="18" eb="19">
      <t>ウチ</t>
    </rPh>
    <rPh sb="19" eb="20">
      <t>ヤク</t>
    </rPh>
    <phoneticPr fontId="47"/>
  </si>
  <si>
    <t>機能訓練指導員</t>
    <rPh sb="0" eb="2">
      <t>キノウ</t>
    </rPh>
    <rPh sb="2" eb="4">
      <t>クンレン</t>
    </rPh>
    <rPh sb="4" eb="7">
      <t>シドウイン</t>
    </rPh>
    <phoneticPr fontId="47"/>
  </si>
  <si>
    <t>≪要 提出≫</t>
    <rPh sb="1" eb="2">
      <t>ヨウ</t>
    </rPh>
    <rPh sb="3" eb="5">
      <t>テイシュツ</t>
    </rPh>
    <phoneticPr fontId="47"/>
  </si>
  <si>
    <t>■シフト記号表（勤務時間帯）</t>
    <rPh sb="4" eb="6">
      <t>キゴウ</t>
    </rPh>
    <rPh sb="6" eb="7">
      <t>ヒョウ</t>
    </rPh>
    <rPh sb="8" eb="10">
      <t>キンム</t>
    </rPh>
    <rPh sb="10" eb="13">
      <t>ジカンタイ</t>
    </rPh>
    <phoneticPr fontId="47"/>
  </si>
  <si>
    <t>※24時間表記</t>
  </si>
  <si>
    <t>休憩時間1時間は「1:00」、休憩時間45分は「00:45」と入力してください。</t>
    <phoneticPr fontId="47"/>
  </si>
  <si>
    <t>勤務時間</t>
    <rPh sb="0" eb="2">
      <t>キンム</t>
    </rPh>
    <rPh sb="2" eb="4">
      <t>ジカン</t>
    </rPh>
    <phoneticPr fontId="47"/>
  </si>
  <si>
    <t>サービス提供時間</t>
    <rPh sb="4" eb="6">
      <t>テイキョウ</t>
    </rPh>
    <rPh sb="6" eb="8">
      <t>ジカン</t>
    </rPh>
    <phoneticPr fontId="47"/>
  </si>
  <si>
    <t>サービス提供時間内の勤務時間</t>
    <rPh sb="4" eb="6">
      <t>テイキョウ</t>
    </rPh>
    <rPh sb="6" eb="8">
      <t>ジカン</t>
    </rPh>
    <rPh sb="8" eb="9">
      <t>ナイ</t>
    </rPh>
    <rPh sb="10" eb="12">
      <t>キンム</t>
    </rPh>
    <rPh sb="12" eb="14">
      <t>ジカン</t>
    </rPh>
    <phoneticPr fontId="47"/>
  </si>
  <si>
    <t>自由記載欄</t>
    <rPh sb="0" eb="2">
      <t>ジユウ</t>
    </rPh>
    <rPh sb="2" eb="4">
      <t>キサイ</t>
    </rPh>
    <rPh sb="4" eb="5">
      <t>ラン</t>
    </rPh>
    <phoneticPr fontId="47"/>
  </si>
  <si>
    <t>記号</t>
    <rPh sb="0" eb="2">
      <t>キゴウ</t>
    </rPh>
    <phoneticPr fontId="47"/>
  </si>
  <si>
    <t>始業時刻</t>
    <rPh sb="0" eb="2">
      <t>シギョウ</t>
    </rPh>
    <rPh sb="2" eb="4">
      <t>ジコク</t>
    </rPh>
    <phoneticPr fontId="47"/>
  </si>
  <si>
    <t>終業時刻</t>
    <rPh sb="0" eb="2">
      <t>シュウギョウ</t>
    </rPh>
    <rPh sb="2" eb="4">
      <t>ジコク</t>
    </rPh>
    <phoneticPr fontId="47"/>
  </si>
  <si>
    <t>うち、休憩時間</t>
    <rPh sb="3" eb="5">
      <t>キュウケイ</t>
    </rPh>
    <rPh sb="5" eb="7">
      <t>ジカン</t>
    </rPh>
    <phoneticPr fontId="47"/>
  </si>
  <si>
    <t>開始時刻</t>
    <rPh sb="0" eb="2">
      <t>カイシ</t>
    </rPh>
    <rPh sb="2" eb="4">
      <t>ジコク</t>
    </rPh>
    <phoneticPr fontId="47"/>
  </si>
  <si>
    <t>終了時刻</t>
    <rPh sb="0" eb="2">
      <t>シュウリョウ</t>
    </rPh>
    <rPh sb="2" eb="4">
      <t>ジコク</t>
    </rPh>
    <phoneticPr fontId="47"/>
  </si>
  <si>
    <t>a</t>
    <phoneticPr fontId="47"/>
  </si>
  <si>
    <t>：</t>
    <phoneticPr fontId="47"/>
  </si>
  <si>
    <t>（</t>
    <phoneticPr fontId="47"/>
  </si>
  <si>
    <t>b</t>
    <phoneticPr fontId="47"/>
  </si>
  <si>
    <t>c</t>
    <phoneticPr fontId="47"/>
  </si>
  <si>
    <t>d</t>
    <phoneticPr fontId="47"/>
  </si>
  <si>
    <t>e</t>
    <phoneticPr fontId="47"/>
  </si>
  <si>
    <t>f</t>
    <phoneticPr fontId="47"/>
  </si>
  <si>
    <t>g</t>
    <phoneticPr fontId="47"/>
  </si>
  <si>
    <t>h</t>
    <phoneticPr fontId="47"/>
  </si>
  <si>
    <t>i</t>
    <phoneticPr fontId="47"/>
  </si>
  <si>
    <t>j</t>
    <phoneticPr fontId="47"/>
  </si>
  <si>
    <t>k</t>
    <phoneticPr fontId="47"/>
  </si>
  <si>
    <t>l</t>
    <phoneticPr fontId="47"/>
  </si>
  <si>
    <t>m</t>
    <phoneticPr fontId="47"/>
  </si>
  <si>
    <t>n</t>
    <phoneticPr fontId="47"/>
  </si>
  <si>
    <t>o</t>
    <phoneticPr fontId="47"/>
  </si>
  <si>
    <t>p</t>
    <phoneticPr fontId="47"/>
  </si>
  <si>
    <t>q</t>
    <phoneticPr fontId="47"/>
  </si>
  <si>
    <t>r</t>
    <phoneticPr fontId="47"/>
  </si>
  <si>
    <t>s</t>
    <phoneticPr fontId="47"/>
  </si>
  <si>
    <t>t</t>
    <phoneticPr fontId="47"/>
  </si>
  <si>
    <t>u</t>
    <phoneticPr fontId="47"/>
  </si>
  <si>
    <t>v</t>
    <phoneticPr fontId="47"/>
  </si>
  <si>
    <t>w</t>
    <phoneticPr fontId="47"/>
  </si>
  <si>
    <t>x</t>
    <phoneticPr fontId="47"/>
  </si>
  <si>
    <t>y</t>
    <phoneticPr fontId="47"/>
  </si>
  <si>
    <t>z</t>
    <phoneticPr fontId="47"/>
  </si>
  <si>
    <t>休</t>
    <rPh sb="0" eb="1">
      <t>ヤス</t>
    </rPh>
    <phoneticPr fontId="47"/>
  </si>
  <si>
    <t>休日</t>
    <rPh sb="0" eb="2">
      <t>キュウジツ</t>
    </rPh>
    <phoneticPr fontId="47"/>
  </si>
  <si>
    <t>-</t>
    <phoneticPr fontId="47"/>
  </si>
  <si>
    <t>・職種ごとの勤務時間を「○：○○～○：○○」と表記することが困難な場合は、No21～30を活用し、勤務時間数のみを入力してください。</t>
    <rPh sb="45" eb="47">
      <t>カツヨウ</t>
    </rPh>
    <phoneticPr fontId="47"/>
  </si>
  <si>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47"/>
  </si>
  <si>
    <t>・シフト記号が足りない場合は、適宜、行を追加してください。</t>
    <rPh sb="4" eb="6">
      <t>キゴウ</t>
    </rPh>
    <rPh sb="7" eb="8">
      <t>タ</t>
    </rPh>
    <rPh sb="11" eb="13">
      <t>バアイ</t>
    </rPh>
    <rPh sb="15" eb="17">
      <t>テキギ</t>
    </rPh>
    <rPh sb="18" eb="19">
      <t>ギョウ</t>
    </rPh>
    <rPh sb="20" eb="22">
      <t>ツイカ</t>
    </rPh>
    <phoneticPr fontId="47"/>
  </si>
  <si>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7"/>
  </si>
  <si>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47"/>
  </si>
  <si>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47"/>
  </si>
  <si>
    <t>管理者</t>
    <rPh sb="0" eb="3">
      <t>カンリシャ</t>
    </rPh>
    <phoneticPr fontId="47"/>
  </si>
  <si>
    <t>A</t>
  </si>
  <si>
    <t>ー</t>
  </si>
  <si>
    <t>厚労　太郎</t>
    <rPh sb="0" eb="2">
      <t>コウロウ</t>
    </rPh>
    <rPh sb="3" eb="5">
      <t>タロウ</t>
    </rPh>
    <phoneticPr fontId="47"/>
  </si>
  <si>
    <t>a</t>
  </si>
  <si>
    <t>社会福祉士</t>
    <rPh sb="0" eb="2">
      <t>シャカイ</t>
    </rPh>
    <rPh sb="2" eb="5">
      <t>フクシシ</t>
    </rPh>
    <phoneticPr fontId="8"/>
  </si>
  <si>
    <t>○○　A太</t>
    <rPh sb="4" eb="5">
      <t>タ</t>
    </rPh>
    <phoneticPr fontId="47"/>
  </si>
  <si>
    <t>B</t>
  </si>
  <si>
    <t>社会福祉主事任用資格</t>
  </si>
  <si>
    <t>○○　B子</t>
    <rPh sb="4" eb="5">
      <t>コ</t>
    </rPh>
    <phoneticPr fontId="47"/>
  </si>
  <si>
    <t>看護師</t>
    <rPh sb="0" eb="3">
      <t>カンゴシ</t>
    </rPh>
    <phoneticPr fontId="47"/>
  </si>
  <si>
    <t>○○　C男</t>
    <rPh sb="4" eb="5">
      <t>オトコ</t>
    </rPh>
    <phoneticPr fontId="47"/>
  </si>
  <si>
    <t>機能訓練指導員、介護職員</t>
    <rPh sb="0" eb="2">
      <t>キノウ</t>
    </rPh>
    <rPh sb="2" eb="4">
      <t>クンレン</t>
    </rPh>
    <rPh sb="4" eb="7">
      <t>シドウイン</t>
    </rPh>
    <rPh sb="8" eb="10">
      <t>カイゴ</t>
    </rPh>
    <rPh sb="10" eb="12">
      <t>ショクイン</t>
    </rPh>
    <phoneticPr fontId="47"/>
  </si>
  <si>
    <t>D</t>
  </si>
  <si>
    <t>准看護師</t>
    <rPh sb="0" eb="4">
      <t>ジュンカンゴシ</t>
    </rPh>
    <phoneticPr fontId="47"/>
  </si>
  <si>
    <t>○○　D美</t>
    <rPh sb="4" eb="5">
      <t>ミ</t>
    </rPh>
    <phoneticPr fontId="47"/>
  </si>
  <si>
    <t>○○　C男</t>
    <phoneticPr fontId="47"/>
  </si>
  <si>
    <t>看護職員、機能訓練指導員</t>
    <rPh sb="0" eb="2">
      <t>カンゴ</t>
    </rPh>
    <rPh sb="2" eb="4">
      <t>ショクイン</t>
    </rPh>
    <rPh sb="5" eb="7">
      <t>キノウ</t>
    </rPh>
    <rPh sb="7" eb="9">
      <t>クンレン</t>
    </rPh>
    <rPh sb="9" eb="12">
      <t>シドウイン</t>
    </rPh>
    <phoneticPr fontId="47"/>
  </si>
  <si>
    <t>介護福祉士</t>
    <rPh sb="0" eb="2">
      <t>カイゴ</t>
    </rPh>
    <rPh sb="2" eb="5">
      <t>フクシシ</t>
    </rPh>
    <phoneticPr fontId="47"/>
  </si>
  <si>
    <t>○○　E次</t>
    <rPh sb="4" eb="5">
      <t>ツギ</t>
    </rPh>
    <phoneticPr fontId="47"/>
  </si>
  <si>
    <t>○○　F子</t>
    <rPh sb="4" eb="5">
      <t>コ</t>
    </rPh>
    <phoneticPr fontId="47"/>
  </si>
  <si>
    <t>看護職員、介護職員</t>
    <rPh sb="0" eb="2">
      <t>カンゴ</t>
    </rPh>
    <rPh sb="2" eb="4">
      <t>ショクイン</t>
    </rPh>
    <rPh sb="5" eb="7">
      <t>カイゴ</t>
    </rPh>
    <rPh sb="7" eb="9">
      <t>ショクイン</t>
    </rPh>
    <phoneticPr fontId="47"/>
  </si>
  <si>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47"/>
  </si>
  <si>
    <t>≪提出不要≫</t>
    <rPh sb="1" eb="3">
      <t>テイシュツ</t>
    </rPh>
    <rPh sb="3" eb="5">
      <t>フヨウ</t>
    </rPh>
    <phoneticPr fontId="47"/>
  </si>
  <si>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2"/>
  </si>
  <si>
    <t>・・・直接入力する必要がある箇所です。</t>
    <rPh sb="3" eb="5">
      <t>チョクセツ</t>
    </rPh>
    <rPh sb="5" eb="7">
      <t>ニュウリョク</t>
    </rPh>
    <rPh sb="9" eb="11">
      <t>ヒツヨウ</t>
    </rPh>
    <rPh sb="14" eb="16">
      <t>カショ</t>
    </rPh>
    <phoneticPr fontId="47"/>
  </si>
  <si>
    <t>下記の記入方法に従って、入力してください。</t>
    <phoneticPr fontId="47"/>
  </si>
  <si>
    <t>・・・プルダウンから選択して入力する必要がある箇所です。</t>
    <rPh sb="10" eb="12">
      <t>センタク</t>
    </rPh>
    <rPh sb="14" eb="16">
      <t>ニュウリョク</t>
    </rPh>
    <rPh sb="18" eb="20">
      <t>ヒツヨウ</t>
    </rPh>
    <rPh sb="23" eb="25">
      <t>カショ</t>
    </rPh>
    <phoneticPr fontId="47"/>
  </si>
  <si>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7"/>
  </si>
  <si>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7"/>
  </si>
  <si>
    <t>　(1) 「４週」・「暦月」のいずれかを選択してください。</t>
    <rPh sb="7" eb="8">
      <t>シュウ</t>
    </rPh>
    <rPh sb="11" eb="12">
      <t>レキ</t>
    </rPh>
    <rPh sb="12" eb="13">
      <t>ツキ</t>
    </rPh>
    <rPh sb="20" eb="22">
      <t>センタク</t>
    </rPh>
    <phoneticPr fontId="47"/>
  </si>
  <si>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7"/>
  </si>
  <si>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7"/>
  </si>
  <si>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47"/>
  </si>
  <si>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47"/>
  </si>
  <si>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7"/>
  </si>
  <si>
    <t xml:space="preserve"> 　　 記入の順序は、職種ごとにまとめてください。</t>
    <rPh sb="4" eb="6">
      <t>キニュウ</t>
    </rPh>
    <rPh sb="7" eb="9">
      <t>ジュンジョ</t>
    </rPh>
    <rPh sb="11" eb="13">
      <t>ショクシュ</t>
    </rPh>
    <phoneticPr fontId="47"/>
  </si>
  <si>
    <t>職種名</t>
    <rPh sb="0" eb="2">
      <t>ショクシュ</t>
    </rPh>
    <rPh sb="2" eb="3">
      <t>メイ</t>
    </rPh>
    <phoneticPr fontId="47"/>
  </si>
  <si>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</si>
  <si>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7"/>
  </si>
  <si>
    <t>区分</t>
    <rPh sb="0" eb="2">
      <t>クブン</t>
    </rPh>
    <phoneticPr fontId="47"/>
  </si>
  <si>
    <t>A</t>
    <phoneticPr fontId="47"/>
  </si>
  <si>
    <t>常勤で専従</t>
    <rPh sb="0" eb="2">
      <t>ジョウキン</t>
    </rPh>
    <rPh sb="3" eb="5">
      <t>センジュウ</t>
    </rPh>
    <phoneticPr fontId="47"/>
  </si>
  <si>
    <t>B</t>
    <phoneticPr fontId="47"/>
  </si>
  <si>
    <t>常勤で兼務</t>
    <rPh sb="0" eb="2">
      <t>ジョウキン</t>
    </rPh>
    <rPh sb="3" eb="5">
      <t>ケンム</t>
    </rPh>
    <phoneticPr fontId="47"/>
  </si>
  <si>
    <t>C</t>
    <phoneticPr fontId="47"/>
  </si>
  <si>
    <t>非常勤で専従</t>
    <rPh sb="0" eb="3">
      <t>ヒジョウキン</t>
    </rPh>
    <rPh sb="4" eb="6">
      <t>センジュウ</t>
    </rPh>
    <phoneticPr fontId="47"/>
  </si>
  <si>
    <t>D</t>
    <phoneticPr fontId="47"/>
  </si>
  <si>
    <t>非常勤で兼務</t>
    <rPh sb="0" eb="1">
      <t>ヒ</t>
    </rPh>
    <rPh sb="1" eb="3">
      <t>ジョウキン</t>
    </rPh>
    <rPh sb="4" eb="6">
      <t>ケンム</t>
    </rPh>
    <phoneticPr fontId="47"/>
  </si>
  <si>
    <t>（注）常勤・非常勤の区分について</t>
    <rPh sb="1" eb="2">
      <t>チュウ</t>
    </rPh>
    <rPh sb="3" eb="5">
      <t>ジョウキン</t>
    </rPh>
    <rPh sb="6" eb="9">
      <t>ヒジョウキン</t>
    </rPh>
    <rPh sb="10" eb="12">
      <t>クブン</t>
    </rPh>
    <phoneticPr fontId="47"/>
  </si>
  <si>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7"/>
  </si>
  <si>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7"/>
  </si>
  <si>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7"/>
  </si>
  <si>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7"/>
  </si>
  <si>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7"/>
  </si>
  <si>
    <t>　(9) 従業者の氏名を記入してください。</t>
    <rPh sb="5" eb="8">
      <t>ジュウギョウシャ</t>
    </rPh>
    <rPh sb="9" eb="11">
      <t>シメイ</t>
    </rPh>
    <rPh sb="12" eb="14">
      <t>キニュウ</t>
    </rPh>
    <phoneticPr fontId="47"/>
  </si>
  <si>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47"/>
  </si>
  <si>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</si>
  <si>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7"/>
  </si>
  <si>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7"/>
  </si>
  <si>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7"/>
  </si>
  <si>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7"/>
  </si>
  <si>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7"/>
  </si>
  <si>
    <t>　　　 その他、特記事項欄としてもご活用ください。</t>
    <rPh sb="6" eb="7">
      <t>タ</t>
    </rPh>
    <rPh sb="8" eb="10">
      <t>トッキ</t>
    </rPh>
    <rPh sb="10" eb="12">
      <t>ジコウ</t>
    </rPh>
    <rPh sb="12" eb="13">
      <t>ラン</t>
    </rPh>
    <rPh sb="18" eb="20">
      <t>カツヨウ</t>
    </rPh>
    <phoneticPr fontId="47"/>
  </si>
  <si>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47"/>
  </si>
  <si>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47"/>
  </si>
  <si>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47"/>
  </si>
  <si>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47"/>
  </si>
  <si>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47"/>
  </si>
  <si>
    <t xml:space="preserve"> （参考）</t>
    <rPh sb="2" eb="4">
      <t>サンコウ</t>
    </rPh>
    <phoneticPr fontId="47"/>
  </si>
  <si>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47"/>
  </si>
  <si>
    <t>１．サービス種別</t>
    <rPh sb="6" eb="8">
      <t>シュベツ</t>
    </rPh>
    <phoneticPr fontId="47"/>
  </si>
  <si>
    <t>サービス種別</t>
    <rPh sb="4" eb="6">
      <t>シュベツ</t>
    </rPh>
    <phoneticPr fontId="47"/>
  </si>
  <si>
    <t>ー</t>
    <phoneticPr fontId="47"/>
  </si>
  <si>
    <t>２．職種名・資格名称</t>
    <rPh sb="2" eb="4">
      <t>ショクシュ</t>
    </rPh>
    <rPh sb="4" eb="5">
      <t>メイ</t>
    </rPh>
    <rPh sb="6" eb="8">
      <t>シカク</t>
    </rPh>
    <rPh sb="8" eb="10">
      <t>メイショウ</t>
    </rPh>
    <phoneticPr fontId="47"/>
  </si>
  <si>
    <t>資格</t>
    <rPh sb="0" eb="2">
      <t>シカク</t>
    </rPh>
    <phoneticPr fontId="47"/>
  </si>
  <si>
    <t>理学療法士</t>
    <rPh sb="0" eb="2">
      <t>リガク</t>
    </rPh>
    <rPh sb="2" eb="5">
      <t>リョウホウシ</t>
    </rPh>
    <phoneticPr fontId="47"/>
  </si>
  <si>
    <t>社会福祉主事任用資格</t>
    <phoneticPr fontId="47"/>
  </si>
  <si>
    <t>作業療法士</t>
    <rPh sb="0" eb="2">
      <t>サギョウ</t>
    </rPh>
    <rPh sb="2" eb="5">
      <t>リョウホウシ</t>
    </rPh>
    <phoneticPr fontId="47"/>
  </si>
  <si>
    <t>精神保健福祉士</t>
    <rPh sb="0" eb="2">
      <t>セイシン</t>
    </rPh>
    <rPh sb="2" eb="4">
      <t>ホケン</t>
    </rPh>
    <rPh sb="4" eb="7">
      <t>フクシシ</t>
    </rPh>
    <phoneticPr fontId="47"/>
  </si>
  <si>
    <t>言語聴覚士</t>
    <rPh sb="0" eb="2">
      <t>ゲンゴ</t>
    </rPh>
    <rPh sb="2" eb="5">
      <t>チョウカクシ</t>
    </rPh>
    <phoneticPr fontId="47"/>
  </si>
  <si>
    <t>柔道整復師</t>
    <rPh sb="0" eb="2">
      <t>ジュウドウ</t>
    </rPh>
    <rPh sb="2" eb="5">
      <t>セイフクシ</t>
    </rPh>
    <phoneticPr fontId="47"/>
  </si>
  <si>
    <t>あん摩マッサージ指圧師</t>
    <rPh sb="2" eb="3">
      <t>マ</t>
    </rPh>
    <rPh sb="8" eb="11">
      <t>シアツシ</t>
    </rPh>
    <phoneticPr fontId="47"/>
  </si>
  <si>
    <t>はり師</t>
    <rPh sb="2" eb="3">
      <t>シ</t>
    </rPh>
    <phoneticPr fontId="47"/>
  </si>
  <si>
    <t>きゅう師</t>
    <rPh sb="3" eb="4">
      <t>シ</t>
    </rPh>
    <phoneticPr fontId="47"/>
  </si>
  <si>
    <t>【自治体の皆様へ】</t>
    <rPh sb="1" eb="4">
      <t>ジチタイ</t>
    </rPh>
    <rPh sb="5" eb="7">
      <t>ミナサマ</t>
    </rPh>
    <phoneticPr fontId="47"/>
  </si>
  <si>
    <t>※ INDIRECT関数使用のため、以下のとおりセルに「名前の定義」をしています。</t>
    <rPh sb="10" eb="12">
      <t>カンスウ</t>
    </rPh>
    <rPh sb="12" eb="14">
      <t>シヨウ</t>
    </rPh>
    <rPh sb="18" eb="20">
      <t>イカ</t>
    </rPh>
    <rPh sb="28" eb="30">
      <t>ナマエ</t>
    </rPh>
    <rPh sb="31" eb="33">
      <t>テイギ</t>
    </rPh>
    <phoneticPr fontId="47"/>
  </si>
  <si>
    <t>　C12～L12・・・「職種」</t>
    <rPh sb="12" eb="14">
      <t>ショクシュ</t>
    </rPh>
    <phoneticPr fontId="47"/>
  </si>
  <si>
    <t>　C列・・・「管理者」</t>
    <rPh sb="2" eb="3">
      <t>レツ</t>
    </rPh>
    <rPh sb="7" eb="10">
      <t>カンリシャ</t>
    </rPh>
    <phoneticPr fontId="47"/>
  </si>
  <si>
    <t>　D列・・・「生活相談員」</t>
    <rPh sb="2" eb="3">
      <t>レツ</t>
    </rPh>
    <rPh sb="7" eb="9">
      <t>セイカツ</t>
    </rPh>
    <rPh sb="9" eb="12">
      <t>ソウダンイン</t>
    </rPh>
    <phoneticPr fontId="47"/>
  </si>
  <si>
    <t>　E列・・・「看護職員」</t>
    <rPh sb="2" eb="3">
      <t>レツ</t>
    </rPh>
    <rPh sb="7" eb="9">
      <t>カンゴ</t>
    </rPh>
    <rPh sb="9" eb="11">
      <t>ショクイン</t>
    </rPh>
    <phoneticPr fontId="47"/>
  </si>
  <si>
    <t>　F列・・・「介護職員」</t>
    <rPh sb="2" eb="3">
      <t>レツ</t>
    </rPh>
    <rPh sb="7" eb="9">
      <t>カイゴ</t>
    </rPh>
    <rPh sb="9" eb="11">
      <t>ショクイン</t>
    </rPh>
    <phoneticPr fontId="47"/>
  </si>
  <si>
    <t>　G列・・・「機能訓練指導員」</t>
    <rPh sb="2" eb="3">
      <t>レツ</t>
    </rPh>
    <rPh sb="7" eb="9">
      <t>キノウ</t>
    </rPh>
    <rPh sb="9" eb="11">
      <t>クンレン</t>
    </rPh>
    <rPh sb="11" eb="14">
      <t>シドウイン</t>
    </rPh>
    <phoneticPr fontId="47"/>
  </si>
  <si>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7"/>
  </si>
  <si>
    <t>　行が足りない場合は、適宜追加してください。</t>
    <rPh sb="1" eb="2">
      <t>ギョウ</t>
    </rPh>
    <rPh sb="3" eb="4">
      <t>タ</t>
    </rPh>
    <rPh sb="7" eb="9">
      <t>バアイ</t>
    </rPh>
    <rPh sb="11" eb="13">
      <t>テキギ</t>
    </rPh>
    <rPh sb="13" eb="15">
      <t>ツイカ</t>
    </rPh>
    <phoneticPr fontId="47"/>
  </si>
  <si>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7"/>
  </si>
  <si>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7"/>
  </si>
  <si>
    <t>　・「数式」タブ　⇒　「名前の定義」を選択</t>
    <rPh sb="3" eb="5">
      <t>スウシキ</t>
    </rPh>
    <rPh sb="12" eb="14">
      <t>ナマエ</t>
    </rPh>
    <rPh sb="15" eb="17">
      <t>テイギ</t>
    </rPh>
    <rPh sb="19" eb="21">
      <t>センタク</t>
    </rPh>
    <phoneticPr fontId="47"/>
  </si>
  <si>
    <t>　・「名前」に職種名を入力</t>
    <rPh sb="3" eb="5">
      <t>ナマエ</t>
    </rPh>
    <rPh sb="7" eb="9">
      <t>ショクシュ</t>
    </rPh>
    <rPh sb="9" eb="10">
      <t>メイ</t>
    </rPh>
    <rPh sb="11" eb="13">
      <t>ニュウリョク</t>
    </rPh>
    <phoneticPr fontId="47"/>
  </si>
  <si>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7"/>
  </si>
  <si>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7"/>
  </si>
  <si>
    <t>日</t>
    <rPh sb="0" eb="1">
      <t>ヒ</t>
    </rPh>
    <phoneticPr fontId="2"/>
  </si>
  <si>
    <t>フリガナ</t>
  </si>
  <si>
    <t>主たる事務所の所在地</t>
  </si>
  <si>
    <t>法人所轄庁</t>
  </si>
  <si>
    <t>主たる事業所の所在地以外の場所で一部実施する場合の出張所等の所在地</t>
  </si>
  <si>
    <t>異動等の区分</t>
  </si>
  <si>
    <t>特記事項</t>
  </si>
  <si>
    <t>関係書類</t>
  </si>
  <si>
    <t>事業所番号ごとに提出すること</t>
    <phoneticPr fontId="2"/>
  </si>
  <si>
    <t>自主点検したもの（チェック済）を提出すること</t>
    <rPh sb="0" eb="2">
      <t>ジシュ</t>
    </rPh>
    <rPh sb="2" eb="4">
      <t>テンケン</t>
    </rPh>
    <rPh sb="13" eb="14">
      <t>ズ</t>
    </rPh>
    <rPh sb="16" eb="18">
      <t>テイシュツ</t>
    </rPh>
    <phoneticPr fontId="2"/>
  </si>
  <si>
    <t>任意の様式で可</t>
    <rPh sb="0" eb="2">
      <t>ニンイ</t>
    </rPh>
    <rPh sb="3" eb="5">
      <t>ヨウシキ</t>
    </rPh>
    <rPh sb="6" eb="7">
      <t>カ</t>
    </rPh>
    <phoneticPr fontId="2"/>
  </si>
  <si>
    <t>看護職員の欠員が解消される場合</t>
    <rPh sb="0" eb="2">
      <t>カンゴ</t>
    </rPh>
    <rPh sb="2" eb="4">
      <t>ショクイン</t>
    </rPh>
    <rPh sb="5" eb="7">
      <t>ケツイン</t>
    </rPh>
    <rPh sb="8" eb="10">
      <t>カイショウ</t>
    </rPh>
    <rPh sb="13" eb="15">
      <t>バアイ</t>
    </rPh>
    <phoneticPr fontId="2"/>
  </si>
  <si>
    <t>※個別機能訓練加算を算定している場合は、１月につき算定できる単位数が半分の１００単位となります</t>
    <rPh sb="1" eb="3">
      <t>コベツ</t>
    </rPh>
    <rPh sb="3" eb="5">
      <t>キノウ</t>
    </rPh>
    <rPh sb="5" eb="7">
      <t>クンレン</t>
    </rPh>
    <rPh sb="7" eb="9">
      <t>カサン</t>
    </rPh>
    <rPh sb="10" eb="12">
      <t>サンテイ</t>
    </rPh>
    <phoneticPr fontId="41"/>
  </si>
  <si>
    <t>介護給付費算定に係る体制等に関する変更に伴い、改正したもの。介護の内容・利用料金の変更等について記載が必要</t>
    <rPh sb="0" eb="2">
      <t>カイゴ</t>
    </rPh>
    <rPh sb="2" eb="5">
      <t>キュウフヒ</t>
    </rPh>
    <rPh sb="5" eb="7">
      <t>サンテイ</t>
    </rPh>
    <rPh sb="8" eb="9">
      <t>カカ</t>
    </rPh>
    <rPh sb="10" eb="12">
      <t>タイセイ</t>
    </rPh>
    <rPh sb="12" eb="13">
      <t>トウ</t>
    </rPh>
    <rPh sb="14" eb="15">
      <t>カン</t>
    </rPh>
    <rPh sb="17" eb="19">
      <t>ヘンコウ</t>
    </rPh>
    <rPh sb="20" eb="21">
      <t>トモナ</t>
    </rPh>
    <rPh sb="23" eb="25">
      <t>カイセイ</t>
    </rPh>
    <rPh sb="30" eb="32">
      <t>カイゴ</t>
    </rPh>
    <rPh sb="33" eb="35">
      <t>ナイヨウ</t>
    </rPh>
    <rPh sb="36" eb="38">
      <t>リヨウ</t>
    </rPh>
    <rPh sb="38" eb="40">
      <t>リョウキン</t>
    </rPh>
    <rPh sb="41" eb="43">
      <t>ヘンコウ</t>
    </rPh>
    <rPh sb="43" eb="44">
      <t>トウ</t>
    </rPh>
    <rPh sb="48" eb="50">
      <t>キサイ</t>
    </rPh>
    <rPh sb="51" eb="53">
      <t>ヒツヨウ</t>
    </rPh>
    <phoneticPr fontId="2"/>
  </si>
  <si>
    <t>理学療法士、作業療法士、言語聴覚士、看護師、准看護師、柔道整復師、あん摩マッサージ指圧師、一定の実務経験を有するはり師、きゅう師</t>
    <rPh sb="0" eb="5">
      <t>リガク</t>
    </rPh>
    <rPh sb="6" eb="11">
      <t>サギョウ</t>
    </rPh>
    <rPh sb="12" eb="14">
      <t>ゲンゴ</t>
    </rPh>
    <rPh sb="14" eb="17">
      <t>チョウカクシ</t>
    </rPh>
    <rPh sb="18" eb="21">
      <t>カンゴシ</t>
    </rPh>
    <rPh sb="22" eb="26">
      <t>ジュンカンゴシ</t>
    </rPh>
    <rPh sb="27" eb="29">
      <t>ジュウドウ</t>
    </rPh>
    <rPh sb="29" eb="31">
      <t>セイフク</t>
    </rPh>
    <rPh sb="31" eb="32">
      <t>シ</t>
    </rPh>
    <rPh sb="35" eb="36">
      <t>マ</t>
    </rPh>
    <rPh sb="41" eb="44">
      <t>シアツシ</t>
    </rPh>
    <rPh sb="45" eb="47">
      <t>イッテイ</t>
    </rPh>
    <rPh sb="48" eb="50">
      <t>ジツム</t>
    </rPh>
    <rPh sb="50" eb="52">
      <t>ケイケン</t>
    </rPh>
    <rPh sb="53" eb="54">
      <t>ユウ</t>
    </rPh>
    <rPh sb="58" eb="59">
      <t>シ</t>
    </rPh>
    <rPh sb="63" eb="64">
      <t>シ</t>
    </rPh>
    <phoneticPr fontId="2"/>
  </si>
  <si>
    <t>認知症介護指導者研修、認知症介護実践リーダー研修、認知症介護実践者研修等の資格証の写しを添付</t>
    <rPh sb="0" eb="2">
      <t>ニンチ</t>
    </rPh>
    <rPh sb="3" eb="5">
      <t>カイゴ</t>
    </rPh>
    <rPh sb="5" eb="8">
      <t>シドウシャ</t>
    </rPh>
    <rPh sb="8" eb="10">
      <t>ケンシュウ</t>
    </rPh>
    <rPh sb="11" eb="14">
      <t>ニンチショウ</t>
    </rPh>
    <rPh sb="14" eb="16">
      <t>カイゴ</t>
    </rPh>
    <rPh sb="16" eb="18">
      <t>ジッセン</t>
    </rPh>
    <rPh sb="22" eb="24">
      <t>ケンシュウ</t>
    </rPh>
    <rPh sb="25" eb="28">
      <t>ニンチショウ</t>
    </rPh>
    <rPh sb="28" eb="30">
      <t>カイゴ</t>
    </rPh>
    <rPh sb="30" eb="33">
      <t>ジッセンシャ</t>
    </rPh>
    <rPh sb="33" eb="35">
      <t>ケンシュウ</t>
    </rPh>
    <rPh sb="35" eb="36">
      <t>トウ</t>
    </rPh>
    <rPh sb="37" eb="39">
      <t>シカク</t>
    </rPh>
    <rPh sb="39" eb="40">
      <t>アカシ</t>
    </rPh>
    <rPh sb="41" eb="42">
      <t>ウツ</t>
    </rPh>
    <rPh sb="44" eb="46">
      <t>テンプ</t>
    </rPh>
    <phoneticPr fontId="2"/>
  </si>
  <si>
    <t>前年度４月～２月の分。なお、前年度実績が６月に満たない場合は届出前３か月分</t>
    <rPh sb="0" eb="3">
      <t>ゼンネンド</t>
    </rPh>
    <rPh sb="4" eb="5">
      <t>ガツ</t>
    </rPh>
    <rPh sb="7" eb="8">
      <t>ガツ</t>
    </rPh>
    <rPh sb="9" eb="10">
      <t>ブン</t>
    </rPh>
    <rPh sb="14" eb="17">
      <t>ゼンネンド</t>
    </rPh>
    <rPh sb="17" eb="19">
      <t>ジッセキ</t>
    </rPh>
    <rPh sb="21" eb="22">
      <t>ガツ</t>
    </rPh>
    <rPh sb="23" eb="24">
      <t>ミ</t>
    </rPh>
    <rPh sb="27" eb="29">
      <t>バアイ</t>
    </rPh>
    <rPh sb="30" eb="32">
      <t>トドケデ</t>
    </rPh>
    <rPh sb="32" eb="33">
      <t>マエ</t>
    </rPh>
    <rPh sb="35" eb="37">
      <t>ゲツブン</t>
    </rPh>
    <phoneticPr fontId="2"/>
  </si>
  <si>
    <t>運営規程
※変更後の運営規程又は新旧対照表</t>
    <rPh sb="0" eb="2">
      <t>ウンエイ</t>
    </rPh>
    <rPh sb="2" eb="4">
      <t>キテイ</t>
    </rPh>
    <phoneticPr fontId="2"/>
  </si>
  <si>
    <t>入浴介助に関する研修を実施、または実施することがわかる資料</t>
    <rPh sb="0" eb="2">
      <t>ニュウヨク</t>
    </rPh>
    <rPh sb="2" eb="4">
      <t>カイジョ</t>
    </rPh>
    <rPh sb="5" eb="6">
      <t>カン</t>
    </rPh>
    <rPh sb="8" eb="10">
      <t>ケンシュウ</t>
    </rPh>
    <rPh sb="11" eb="13">
      <t>ジッシ</t>
    </rPh>
    <rPh sb="17" eb="19">
      <t>ジッシ</t>
    </rPh>
    <rPh sb="27" eb="29">
      <t>シリョウ</t>
    </rPh>
    <phoneticPr fontId="2"/>
  </si>
  <si>
    <t>加算算定開始する月の分を予定で記載
し提出</t>
    <rPh sb="19" eb="21">
      <t>テイシュツ</t>
    </rPh>
    <phoneticPr fontId="2"/>
  </si>
  <si>
    <t>個別機能訓練体制
＊介護サービスのみ</t>
    <phoneticPr fontId="2"/>
  </si>
  <si>
    <t>機能訓練指導員経歴書（※はり師、きゅう師用）</t>
    <rPh sb="0" eb="2">
      <t>キノウ</t>
    </rPh>
    <rPh sb="2" eb="4">
      <t>クンレン</t>
    </rPh>
    <rPh sb="4" eb="7">
      <t>シドウイン</t>
    </rPh>
    <rPh sb="7" eb="8">
      <t>キョウ</t>
    </rPh>
    <rPh sb="8" eb="9">
      <t>レキ</t>
    </rPh>
    <rPh sb="14" eb="15">
      <t>シ</t>
    </rPh>
    <rPh sb="19" eb="20">
      <t>シ</t>
    </rPh>
    <rPh sb="20" eb="21">
      <t>ヨウ</t>
    </rPh>
    <phoneticPr fontId="2"/>
  </si>
  <si>
    <t>該当する研修終了証</t>
    <rPh sb="0" eb="2">
      <t>ガイトウ</t>
    </rPh>
    <rPh sb="4" eb="6">
      <t>ケンシュウ</t>
    </rPh>
    <rPh sb="6" eb="8">
      <t>シュウリョウ</t>
    </rPh>
    <phoneticPr fontId="2"/>
  </si>
  <si>
    <t>口腔機能向上体制</t>
    <phoneticPr fontId="2"/>
  </si>
  <si>
    <t>歯科衛生士、言語聴覚士、看護師、准看護師</t>
    <rPh sb="0" eb="2">
      <t>シカ</t>
    </rPh>
    <rPh sb="2" eb="5">
      <t>エイセイシ</t>
    </rPh>
    <rPh sb="6" eb="8">
      <t>ゲンゴ</t>
    </rPh>
    <rPh sb="8" eb="11">
      <t>チョウカクシ</t>
    </rPh>
    <rPh sb="12" eb="15">
      <t>カンゴシ</t>
    </rPh>
    <rPh sb="16" eb="20">
      <t>ジュンカンゴシ</t>
    </rPh>
    <phoneticPr fontId="2"/>
  </si>
  <si>
    <t>従業者の勤務の体制及び勤務形態一覧表＜標準様式１＞</t>
    <rPh sb="19" eb="21">
      <t>ヒョウジュン</t>
    </rPh>
    <rPh sb="21" eb="23">
      <t>ヨウシキ</t>
    </rPh>
    <phoneticPr fontId="2"/>
  </si>
  <si>
    <t>従業者の勤務の体制及び勤務形態一覧表＜標準様式１＞</t>
    <phoneticPr fontId="2"/>
  </si>
  <si>
    <t>従業者の勤務の体制及び勤務形態一覧表＜標準様式１＞</t>
    <phoneticPr fontId="41"/>
  </si>
  <si>
    <t>従業者の勤務の体制及び勤務形態一覧表＜標準様式１＞</t>
    <rPh sb="0" eb="3">
      <t>ジュウギョウシャ</t>
    </rPh>
    <rPh sb="4" eb="6">
      <t>キンム</t>
    </rPh>
    <rPh sb="7" eb="9">
      <t>タイセイ</t>
    </rPh>
    <rPh sb="9" eb="10">
      <t>オヨ</t>
    </rPh>
    <rPh sb="11" eb="13">
      <t>キンム</t>
    </rPh>
    <rPh sb="13" eb="15">
      <t>ケイタイ</t>
    </rPh>
    <rPh sb="15" eb="17">
      <t>イチラン</t>
    </rPh>
    <rPh sb="17" eb="18">
      <t>ヒョウ</t>
    </rPh>
    <phoneticPr fontId="2"/>
  </si>
  <si>
    <t>(例)年間研修計画書等</t>
    <rPh sb="1" eb="2">
      <t>レイ</t>
    </rPh>
    <rPh sb="3" eb="7">
      <t>ネンカンケンシュウ</t>
    </rPh>
    <rPh sb="7" eb="10">
      <t>ケイカクショ</t>
    </rPh>
    <rPh sb="10" eb="11">
      <t>トウ</t>
    </rPh>
    <phoneticPr fontId="2"/>
  </si>
  <si>
    <t>栄養マネジメント体制に関する届出書</t>
    <rPh sb="0" eb="2">
      <t>エイヨウ</t>
    </rPh>
    <rPh sb="8" eb="10">
      <t>タイセイ</t>
    </rPh>
    <rPh sb="11" eb="12">
      <t>カン</t>
    </rPh>
    <rPh sb="14" eb="17">
      <t>トドケデショ</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</si>
  <si>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</si>
  <si>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</si>
  <si>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</si>
  <si>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</si>
  <si>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</si>
  <si>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</si>
  <si>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5　通所介護</t>
    <rPh sb="2" eb="6">
      <t>ツウショカイゴ</t>
    </rPh>
    <phoneticPr fontId="2"/>
  </si>
  <si>
    <t>6　認知症対応型通所介護</t>
    <rPh sb="2" eb="8">
      <t>ニンチショウタイオウガタ</t>
    </rPh>
    <rPh sb="8" eb="12">
      <t>ツウショカイゴ</t>
    </rPh>
    <phoneticPr fontId="2"/>
  </si>
  <si>
    <t>7　地域密着型通所介護</t>
    <rPh sb="2" eb="7">
      <t>チイキミッチャクガタ</t>
    </rPh>
    <rPh sb="7" eb="11">
      <t>ツウショカイゴ</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</si>
  <si>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</si>
  <si>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</si>
  <si>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</si>
  <si>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</si>
  <si>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</si>
  <si>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管理栄養士</t>
    <rPh sb="0" eb="5">
      <t>カンリエイヨウシ</t>
    </rPh>
    <phoneticPr fontId="2"/>
  </si>
  <si>
    <t>看護職員</t>
    <rPh sb="0" eb="4">
      <t>カンゴショクイン</t>
    </rPh>
    <phoneticPr fontId="2"/>
  </si>
  <si>
    <t>介護職員</t>
    <rPh sb="0" eb="4">
      <t>カイゴショクイン</t>
    </rPh>
    <phoneticPr fontId="2"/>
  </si>
  <si>
    <t>生活相談員</t>
    <rPh sb="0" eb="5">
      <t>セイカツソウダンイン</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</si>
  <si>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</si>
  <si>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</si>
  <si>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</si>
  <si>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t>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</si>
  <si>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</si>
  <si>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</si>
  <si>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</si>
  <si>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</si>
  <si>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</si>
  <si>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介護給付費算定に係る体制等に関する届出書</t>
  </si>
  <si>
    <t>＜地域密着型サービス事業者・地域密着型介護予防サービス事業者用・居宅介護支援事業者・介護予防支援事業者用＞</t>
  </si>
  <si>
    <t>令和</t>
  </si>
  <si>
    <t>年</t>
  </si>
  <si>
    <t>日</t>
  </si>
  <si>
    <r>
      <rPr>
        <sz val="11"/>
        <rFont val="ＭＳ Ｐゴシック"/>
        <family val="3"/>
        <charset val="128"/>
      </rPr>
      <t>大牟田市長　</t>
    </r>
    <r>
      <rPr>
        <sz val="11"/>
        <rFont val="DejaVu Sans"/>
        <family val="2"/>
      </rPr>
      <t xml:space="preserve">     </t>
    </r>
    <r>
      <rPr>
        <sz val="11"/>
        <rFont val="ＭＳ Ｐゴシック"/>
        <family val="3"/>
        <charset val="128"/>
      </rPr>
      <t>　　　</t>
    </r>
    <r>
      <rPr>
        <sz val="11"/>
        <rFont val="DejaVu Sans"/>
        <family val="2"/>
      </rPr>
      <t xml:space="preserve">     </t>
    </r>
    <r>
      <rPr>
        <sz val="11"/>
        <rFont val="ＭＳ Ｐゴシック"/>
        <family val="3"/>
        <charset val="128"/>
      </rPr>
      <t>様</t>
    </r>
    <rPh sb="0" eb="3">
      <t>オオムタ</t>
    </rPh>
    <phoneticPr fontId="2"/>
  </si>
  <si>
    <t>名   称</t>
  </si>
  <si>
    <t>このことについて、関係書類を添えて次のとおり届出します。</t>
  </si>
  <si>
    <t>名　　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</si>
  <si>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</si>
  <si>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t>　　　　　県　　　　郡市</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</si>
  <si>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</si>
  <si>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</si>
  <si>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r>
      <rPr>
        <sz val="11"/>
        <rFont val="HGSｺﾞｼｯｸM"/>
        <family val="3"/>
        <charset val="128"/>
      </rPr>
      <t>FAX</t>
    </r>
    <r>
      <rPr>
        <sz val="11"/>
        <rFont val="DejaVu Sans"/>
        <family val="2"/>
      </rPr>
      <t>番号</t>
    </r>
  </si>
  <si>
    <t>法人の種別</t>
  </si>
  <si>
    <t>事業所の状況</t>
  </si>
  <si>
    <t>事業所・施設の名称</t>
  </si>
  <si>
    <t>主たる事業所・施設の所在地</t>
  </si>
  <si>
    <t>届出を行う事業所の状況</t>
  </si>
  <si>
    <t>同一所在地において行う　　　　　　　　　　　　　　　事業等の種類</t>
  </si>
  <si>
    <t>実施
事業</t>
  </si>
  <si>
    <r>
      <rPr>
        <sz val="11"/>
        <rFont val="DejaVu Sans"/>
        <family val="2"/>
      </rPr>
      <t>指定</t>
    </r>
    <r>
      <rPr>
        <sz val="11"/>
        <rFont val="HGSｺﾞｼｯｸM"/>
        <family val="3"/>
        <charset val="128"/>
      </rPr>
      <t>(</t>
    </r>
    <r>
      <rPr>
        <sz val="11"/>
        <rFont val="DejaVu Sans"/>
        <family val="2"/>
      </rPr>
      <t>許可</t>
    </r>
    <r>
      <rPr>
        <sz val="11"/>
        <rFont val="HGSｺﾞｼｯｸM"/>
        <family val="3"/>
        <charset val="128"/>
      </rPr>
      <t>)</t>
    </r>
  </si>
  <si>
    <r>
      <rPr>
        <sz val="11"/>
        <rFont val="DejaVu Sans"/>
        <family val="2"/>
      </rPr>
      <t>異動</t>
    </r>
    <r>
      <rPr>
        <sz val="11"/>
        <rFont val="HGSｺﾞｼｯｸM"/>
        <family val="3"/>
        <charset val="128"/>
      </rPr>
      <t>(</t>
    </r>
    <r>
      <rPr>
        <sz val="11"/>
        <rFont val="DejaVu Sans"/>
        <family val="2"/>
      </rPr>
      <t>予定</t>
    </r>
    <r>
      <rPr>
        <sz val="11"/>
        <rFont val="HGSｺﾞｼｯｸM"/>
        <family val="3"/>
        <charset val="128"/>
      </rPr>
      <t>)</t>
    </r>
  </si>
  <si>
    <t>異動項目</t>
  </si>
  <si>
    <t>市町村が定める単位の有無</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</si>
  <si>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</si>
  <si>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</si>
  <si>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t>
    </r>
    <r>
      <rPr>
        <sz val="11"/>
        <rFont val="DejaVu Sans"/>
        <family val="2"/>
      </rPr>
      <t>市町村記載</t>
    </r>
    <r>
      <rPr>
        <sz val="11"/>
        <rFont val="HGSｺﾞｼｯｸM"/>
        <family val="3"/>
        <charset val="128"/>
      </rPr>
      <t>)</t>
    </r>
  </si>
  <si>
    <t>地域密着型サービス</t>
  </si>
  <si>
    <t>夜間対応型訪問介護</t>
  </si>
  <si>
    <r>
      <rPr>
        <sz val="11"/>
        <rFont val="HGSｺﾞｼｯｸM"/>
        <family val="3"/>
        <charset val="128"/>
      </rPr>
      <t xml:space="preserve">1 </t>
    </r>
    <r>
      <rPr>
        <sz val="11"/>
        <rFont val="DejaVu Sans"/>
        <family val="2"/>
      </rPr>
      <t>新規　</t>
    </r>
    <r>
      <rPr>
        <sz val="11"/>
        <rFont val="HGSｺﾞｼｯｸM"/>
        <family val="3"/>
        <charset val="128"/>
      </rPr>
      <t xml:space="preserve">2 </t>
    </r>
    <r>
      <rPr>
        <sz val="11"/>
        <rFont val="DejaVu Sans"/>
        <family val="2"/>
      </rPr>
      <t>変更　</t>
    </r>
    <r>
      <rPr>
        <sz val="11"/>
        <rFont val="HGSｺﾞｼｯｸM"/>
        <family val="3"/>
        <charset val="128"/>
      </rPr>
      <t xml:space="preserve">3 </t>
    </r>
    <r>
      <rPr>
        <sz val="11"/>
        <rFont val="DejaVu Sans"/>
        <family val="2"/>
      </rPr>
      <t>終了</t>
    </r>
  </si>
  <si>
    <r>
      <rPr>
        <sz val="11"/>
        <rFont val="HGSｺﾞｼｯｸM"/>
        <family val="3"/>
        <charset val="128"/>
      </rPr>
      <t xml:space="preserve"> 1 </t>
    </r>
    <r>
      <rPr>
        <sz val="11"/>
        <rFont val="DejaVu Sans"/>
        <family val="2"/>
      </rPr>
      <t>有　　</t>
    </r>
    <r>
      <rPr>
        <sz val="11"/>
        <rFont val="HGSｺﾞｼｯｸM"/>
        <family val="3"/>
        <charset val="128"/>
      </rPr>
      <t xml:space="preserve">2 </t>
    </r>
    <r>
      <rPr>
        <sz val="11"/>
        <rFont val="DejaVu Sans"/>
        <family val="2"/>
      </rPr>
      <t>無</t>
    </r>
  </si>
  <si>
    <t>地域密着型通所介護</t>
  </si>
  <si>
    <t>療養通所介護</t>
  </si>
  <si>
    <t>認知症対応型通所介護</t>
  </si>
  <si>
    <t>小規模多機能型居宅介護</t>
  </si>
  <si>
    <t>認知症対応型共同生活介護</t>
  </si>
  <si>
    <t>地域密着型特定施設入居者生活介護</t>
  </si>
  <si>
    <t>地域密着型介護老人福祉施設入所者生活介護</t>
  </si>
  <si>
    <t>定期巡回・随時対応型訪問介護看護</t>
  </si>
  <si>
    <t>複合型サービス</t>
  </si>
  <si>
    <t>介護予防認知症対応型通所介護</t>
  </si>
  <si>
    <t>介護予防小規模多機能型居宅介護</t>
  </si>
  <si>
    <t>介護予防認知症対応型共同生活介護</t>
  </si>
  <si>
    <t>居宅介護支援</t>
  </si>
  <si>
    <t>地域密着型サービス事業所番号</t>
  </si>
  <si>
    <t>指定を受けている市町村</t>
  </si>
  <si>
    <t>（指定を受けている場合）</t>
  </si>
  <si>
    <t>既に指定等を受けている事業</t>
  </si>
  <si>
    <t>変　更　前</t>
  </si>
  <si>
    <t>変　更　後</t>
  </si>
  <si>
    <t>記入者</t>
  </si>
  <si>
    <t>連絡先</t>
  </si>
  <si>
    <t>備考</t>
  </si>
  <si>
    <t>「受付番号」欄には記載しないでください。</t>
  </si>
  <si>
    <t>「法人の種別」欄は、申請者が法人である場合に、「社会福祉法人」「医療法人」「社団法人」「財団法人」「株式会社」</t>
  </si>
  <si>
    <t>「有限会社」等の別を記入してください。</t>
  </si>
  <si>
    <t>「法人所轄庁」欄は、申請者が認可法人である場合に、その主務官庁の名称を記載してください。</t>
  </si>
  <si>
    <t>「実施事業」欄は、該当する欄に「〇」を記入してください。</t>
  </si>
  <si>
    <t>「異動等の区分」欄には、今回届出を行う事業所・施設について該当する数字に「〇」を記入してください。</t>
  </si>
  <si>
    <r>
      <rPr>
        <sz val="11"/>
        <rFont val="DejaVu Sans"/>
        <family val="2"/>
      </rPr>
      <t>「異動項目」欄には、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－３</t>
    </r>
    <r>
      <rPr>
        <sz val="11"/>
        <rFont val="HGSｺﾞｼｯｸM"/>
        <family val="3"/>
        <charset val="128"/>
      </rPr>
      <t>)</t>
    </r>
    <r>
      <rPr>
        <sz val="11"/>
        <rFont val="DejaVu Sans"/>
        <family val="2"/>
      </rPr>
      <t>「介護給付費算定に係る体制等状況一覧表」に掲げる項目（施設等の区分、人員配置区分、</t>
    </r>
  </si>
  <si>
    <t xml:space="preserve"> その他該当する体制等、割引）を記載してください。</t>
  </si>
  <si>
    <t>「特記事項」欄には、異動の状況について具体的に記載してください。</t>
  </si>
  <si>
    <t>「主たる事業所の所在地以外の場所で一部実施する場合の出張所等の所在地」について、複数の出張所等を有する場合は、</t>
  </si>
  <si>
    <t xml:space="preserve"> 当該欄を適宜補正して、すべての出張所等の状況について記載してください。</t>
  </si>
  <si>
    <t>介護給付費算定に係る体制等に関する届出書＜別紙１＞</t>
    <rPh sb="0" eb="2">
      <t>カイゴ</t>
    </rPh>
    <rPh sb="2" eb="5">
      <t>キュウフヒ</t>
    </rPh>
    <rPh sb="5" eb="7">
      <t>サンテイ</t>
    </rPh>
    <rPh sb="8" eb="9">
      <t>カカ</t>
    </rPh>
    <rPh sb="10" eb="12">
      <t>タイセイ</t>
    </rPh>
    <rPh sb="12" eb="13">
      <t>トウ</t>
    </rPh>
    <rPh sb="14" eb="15">
      <t>カン</t>
    </rPh>
    <rPh sb="17" eb="20">
      <t>トドケデショ</t>
    </rPh>
    <rPh sb="21" eb="23">
      <t>ベッシ</t>
    </rPh>
    <phoneticPr fontId="2"/>
  </si>
  <si>
    <t>介護給付費算定に係る体制等状況一覧表＜別紙３＞</t>
    <phoneticPr fontId="2"/>
  </si>
  <si>
    <t>指定居宅サービス事業者等による介護給付費の割引に係る割引率の設定について＜別紙４＞</t>
    <rPh sb="0" eb="2">
      <t>シテイ</t>
    </rPh>
    <rPh sb="2" eb="4">
      <t>キョタク</t>
    </rPh>
    <rPh sb="8" eb="11">
      <t>ジギョウシャ</t>
    </rPh>
    <rPh sb="11" eb="12">
      <t>トウ</t>
    </rPh>
    <rPh sb="15" eb="17">
      <t>カイゴ</t>
    </rPh>
    <rPh sb="17" eb="20">
      <t>キュウフヒ</t>
    </rPh>
    <rPh sb="21" eb="23">
      <t>ワリビキ</t>
    </rPh>
    <rPh sb="24" eb="25">
      <t>カカ</t>
    </rPh>
    <rPh sb="26" eb="29">
      <t>ワリビキリツ</t>
    </rPh>
    <rPh sb="30" eb="32">
      <t>セッテイ</t>
    </rPh>
    <rPh sb="37" eb="39">
      <t>ベッシ</t>
    </rPh>
    <phoneticPr fontId="2"/>
  </si>
  <si>
    <t>生活相談員配置等加算に係る届出書＜別紙５＞</t>
    <rPh sb="0" eb="4">
      <t>セイカツソウダン</t>
    </rPh>
    <rPh sb="4" eb="5">
      <t>イン</t>
    </rPh>
    <rPh sb="5" eb="7">
      <t>ハイチ</t>
    </rPh>
    <rPh sb="7" eb="8">
      <t>ナド</t>
    </rPh>
    <rPh sb="8" eb="10">
      <t>カサン</t>
    </rPh>
    <rPh sb="11" eb="12">
      <t>カカワ</t>
    </rPh>
    <rPh sb="13" eb="16">
      <t>トドケデショ</t>
    </rPh>
    <rPh sb="17" eb="19">
      <t>ベッシ</t>
    </rPh>
    <phoneticPr fontId="41"/>
  </si>
  <si>
    <t>従業者の勤務の体制及び勤務形態一覧表（認知症加算・中重度者ケア体制加算確認用）　＜別紙６＞</t>
    <rPh sb="41" eb="43">
      <t>ベッシ</t>
    </rPh>
    <phoneticPr fontId="2"/>
  </si>
  <si>
    <t>中重度者ケア体制加算に関する届出書＜別紙７＞</t>
    <rPh sb="0" eb="1">
      <t>チュウ</t>
    </rPh>
    <rPh sb="1" eb="3">
      <t>ジュウド</t>
    </rPh>
    <rPh sb="3" eb="4">
      <t>シャ</t>
    </rPh>
    <rPh sb="6" eb="8">
      <t>タイセイ</t>
    </rPh>
    <rPh sb="8" eb="10">
      <t>カサン</t>
    </rPh>
    <rPh sb="11" eb="12">
      <t>カン</t>
    </rPh>
    <rPh sb="14" eb="16">
      <t>トドケデ</t>
    </rPh>
    <rPh sb="16" eb="17">
      <t>ショ</t>
    </rPh>
    <phoneticPr fontId="2"/>
  </si>
  <si>
    <t>利用者の割合に関する計算書（中重度者ケア体制加算）＜別紙７－２＞</t>
    <rPh sb="0" eb="3">
      <t>リヨウシャ</t>
    </rPh>
    <rPh sb="4" eb="6">
      <t>ワリアイ</t>
    </rPh>
    <rPh sb="7" eb="8">
      <t>カン</t>
    </rPh>
    <rPh sb="10" eb="13">
      <t>ケイサンショ</t>
    </rPh>
    <rPh sb="14" eb="17">
      <t>チュウジュウド</t>
    </rPh>
    <rPh sb="17" eb="18">
      <t>シャ</t>
    </rPh>
    <rPh sb="20" eb="22">
      <t>タイセイ</t>
    </rPh>
    <rPh sb="22" eb="24">
      <t>カサン</t>
    </rPh>
    <rPh sb="26" eb="28">
      <t>ベッシ</t>
    </rPh>
    <phoneticPr fontId="2"/>
  </si>
  <si>
    <t>認知症加算に関する届出書＜別紙８＞</t>
    <rPh sb="13" eb="15">
      <t>ベッシ</t>
    </rPh>
    <phoneticPr fontId="2"/>
  </si>
  <si>
    <t>利用者の割合に関する計算書（認知症加算）＜別紙８－２＞</t>
    <rPh sb="0" eb="3">
      <t>リヨウシャ</t>
    </rPh>
    <rPh sb="4" eb="6">
      <t>ワリアイ</t>
    </rPh>
    <rPh sb="7" eb="8">
      <t>カン</t>
    </rPh>
    <rPh sb="10" eb="13">
      <t>ケイサンショ</t>
    </rPh>
    <rPh sb="14" eb="17">
      <t>ニンチショウ</t>
    </rPh>
    <rPh sb="17" eb="19">
      <t>カサン</t>
    </rPh>
    <phoneticPr fontId="2"/>
  </si>
  <si>
    <t>栄養マネジメント体制に関する届出書＜別紙９＞</t>
    <rPh sb="0" eb="2">
      <t>エイヨウ</t>
    </rPh>
    <rPh sb="8" eb="10">
      <t>タイセイ</t>
    </rPh>
    <rPh sb="11" eb="12">
      <t>カン</t>
    </rPh>
    <rPh sb="14" eb="17">
      <t>トドケデショ</t>
    </rPh>
    <phoneticPr fontId="2"/>
  </si>
  <si>
    <t>サービス提供体制強化加算に関する届出書＜別紙１０＞</t>
    <rPh sb="4" eb="6">
      <t>テイキョウ</t>
    </rPh>
    <rPh sb="6" eb="8">
      <t>タイセイ</t>
    </rPh>
    <rPh sb="8" eb="10">
      <t>キョウカ</t>
    </rPh>
    <rPh sb="10" eb="12">
      <t>カサン</t>
    </rPh>
    <rPh sb="13" eb="14">
      <t>カン</t>
    </rPh>
    <rPh sb="16" eb="19">
      <t>トドケデショ</t>
    </rPh>
    <phoneticPr fontId="2"/>
  </si>
  <si>
    <t>介 護 給 付 費 算 定 に 係 る 体 制 等 状 況 一 覧 表 （地域密着型サービス）</t>
    <rPh sb="37" eb="38">
      <t>チ</t>
    </rPh>
    <rPh sb="38" eb="39">
      <t>イキ</t>
    </rPh>
    <rPh sb="39" eb="41">
      <t>ミッチャク</t>
    </rPh>
    <rPh sb="41" eb="42">
      <t>ガタ</t>
    </rPh>
    <phoneticPr fontId="2"/>
  </si>
  <si>
    <t>（宛先）</t>
    <rPh sb="1" eb="2">
      <t>ア</t>
    </rPh>
    <rPh sb="2" eb="3">
      <t>サキ</t>
    </rPh>
    <phoneticPr fontId="2"/>
  </si>
  <si>
    <t>大牟田市長</t>
    <rPh sb="0" eb="3">
      <t>オオムタ</t>
    </rPh>
    <rPh sb="3" eb="5">
      <t>シチョウ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</si>
  <si>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</si>
  <si>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1　割引率等</t>
    <rPh sb="3" eb="6">
      <t>ワリビキリツ</t>
    </rPh>
    <rPh sb="6" eb="7">
      <t>トウ</t>
    </rPh>
    <phoneticPr fontId="2"/>
  </si>
  <si>
    <t>割引率</t>
    <rPh sb="0" eb="2">
      <t>ワリビキ</t>
    </rPh>
    <rPh sb="2" eb="3">
      <t>リツ</t>
    </rPh>
    <phoneticPr fontId="2"/>
  </si>
  <si>
    <t>夜間対応型訪問介護</t>
    <rPh sb="0" eb="2">
      <t>ヤカン</t>
    </rPh>
    <rPh sb="2" eb="5">
      <t>タイオウガタ</t>
    </rPh>
    <phoneticPr fontId="2"/>
  </si>
  <si>
    <t>（例）10</t>
    <rPh sb="1" eb="2">
      <t>レイ</t>
    </rPh>
    <phoneticPr fontId="2"/>
  </si>
  <si>
    <t>％</t>
  </si>
  <si>
    <t>（例）毎日　午後2時から午後4時まで</t>
    <rPh sb="1" eb="2">
      <t>レイ</t>
    </rPh>
    <rPh sb="3" eb="5">
      <t>マイニチ</t>
    </rPh>
    <rPh sb="6" eb="8">
      <t>ゴゴ</t>
    </rPh>
    <rPh sb="9" eb="10">
      <t>ジ</t>
    </rPh>
    <rPh sb="12" eb="14">
      <t>ゴゴ</t>
    </rPh>
    <rPh sb="15" eb="16">
      <t>ジ</t>
    </rPh>
    <phoneticPr fontId="2"/>
  </si>
  <si>
    <t>地域密着型通所介護</t>
    <rPh sb="0" eb="2">
      <t>チイキ</t>
    </rPh>
    <rPh sb="2" eb="4">
      <t>ミッチャク</t>
    </rPh>
    <rPh sb="4" eb="5">
      <t>ガタ</t>
    </rPh>
    <rPh sb="5" eb="7">
      <t>ツウショ</t>
    </rPh>
    <rPh sb="7" eb="9">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</si>
  <si>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</si>
  <si>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</si>
  <si>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</si>
  <si>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</si>
  <si>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</si>
  <si>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</si>
  <si>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</si>
  <si>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</si>
  <si>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</si>
  <si>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該当する資格証（写）　　　　　　　　　　　　　　　　　　　　　　　　　　　　　　　　　　　　　※一定の実務経験を有するはり師、きゅう師の場合は実務経験の分かる経歴書を添付する。＜参考様式１＞　　　　　　　　　　　　　　　　　　　　　　　　　　　　　　　　　　　　　　　　　　　　</t>
    <rPh sb="0" eb="2">
      <t>ガイトウ</t>
    </rPh>
    <rPh sb="4" eb="7">
      <t>シカクショウ</t>
    </rPh>
    <rPh sb="48" eb="50">
      <t>イッテイ</t>
    </rPh>
    <rPh sb="51" eb="53">
      <t>ジツム</t>
    </rPh>
    <rPh sb="53" eb="55">
      <t>ケイケン</t>
    </rPh>
    <rPh sb="56" eb="57">
      <t>ユウ</t>
    </rPh>
    <rPh sb="61" eb="62">
      <t>シ</t>
    </rPh>
    <rPh sb="66" eb="67">
      <t>シ</t>
    </rPh>
    <rPh sb="68" eb="70">
      <t>バアイ</t>
    </rPh>
    <rPh sb="71" eb="73">
      <t>ジツム</t>
    </rPh>
    <rPh sb="73" eb="75">
      <t>ケイケン</t>
    </rPh>
    <rPh sb="76" eb="77">
      <t>ワ</t>
    </rPh>
    <rPh sb="79" eb="82">
      <t>ケイレキショ</t>
    </rPh>
    <rPh sb="83" eb="85">
      <t>テンプ</t>
    </rPh>
    <rPh sb="89" eb="91">
      <t>サンコウ</t>
    </rPh>
    <rPh sb="91" eb="93">
      <t>ヨウシキ</t>
    </rPh>
    <phoneticPr fontId="2"/>
  </si>
  <si>
    <t>介護給付費算定に係る体制等に関する届出書　チェック表
（地域密着型通所介護・療養通所介護）</t>
    <rPh sb="0" eb="2">
      <t>カイゴ</t>
    </rPh>
    <rPh sb="2" eb="5">
      <t>キュウフヒ</t>
    </rPh>
    <rPh sb="5" eb="7">
      <t>サンテイ</t>
    </rPh>
    <rPh sb="8" eb="9">
      <t>カカ</t>
    </rPh>
    <rPh sb="10" eb="12">
      <t>タイセイ</t>
    </rPh>
    <rPh sb="12" eb="13">
      <t>トウ</t>
    </rPh>
    <rPh sb="14" eb="15">
      <t>カン</t>
    </rPh>
    <rPh sb="17" eb="20">
      <t>トドケデショ</t>
    </rPh>
    <rPh sb="25" eb="26">
      <t>ヒョウ</t>
    </rPh>
    <rPh sb="28" eb="30">
      <t>チイキ</t>
    </rPh>
    <rPh sb="30" eb="33">
      <t>ミッチャクガタ</t>
    </rPh>
    <rPh sb="33" eb="35">
      <t>ツウショ</t>
    </rPh>
    <rPh sb="35" eb="37">
      <t>カイゴ</t>
    </rPh>
    <rPh sb="38" eb="40">
      <t>リョウヨウ</t>
    </rPh>
    <rPh sb="40" eb="42">
      <t>ツウショ</t>
    </rPh>
    <rPh sb="42" eb="44">
      <t>カイゴ</t>
    </rPh>
    <phoneticPr fontId="2"/>
  </si>
  <si>
    <t>介護予防支援</t>
    <phoneticPr fontId="2"/>
  </si>
  <si>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89"/>
  </si>
  <si>
    <t>　　　　　サービス種別　　　　　　　　現在⇒</t>
    <rPh sb="9" eb="11">
      <t>シュベツ</t>
    </rPh>
    <rPh sb="19" eb="21">
      <t>ゲンザイ</t>
    </rPh>
    <phoneticPr fontId="89"/>
  </si>
  <si>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89"/>
  </si>
  <si>
    <t>通所介護</t>
    <rPh sb="0" eb="2">
      <t>ツウショ</t>
    </rPh>
    <rPh sb="2" eb="4">
      <t>カイゴ</t>
    </rPh>
    <phoneticPr fontId="89"/>
  </si>
  <si>
    <t>通所リハビリテーション</t>
    <rPh sb="0" eb="2">
      <t>ツウショ</t>
    </rPh>
    <phoneticPr fontId="89"/>
  </si>
  <si>
    <t>地域密着型通所介護</t>
    <rPh sb="0" eb="2">
      <t>チイキ</t>
    </rPh>
    <rPh sb="2" eb="5">
      <t>ミッチャクガタ</t>
    </rPh>
    <rPh sb="5" eb="7">
      <t>ツウショ</t>
    </rPh>
    <rPh sb="7" eb="9">
      <t>カイゴ</t>
    </rPh>
    <phoneticPr fontId="89"/>
  </si>
  <si>
    <t>認知症対応型通所介護</t>
    <rPh sb="0" eb="3">
      <t>ニンチショウ</t>
    </rPh>
    <rPh sb="3" eb="6">
      <t>タイオウガタ</t>
    </rPh>
    <rPh sb="6" eb="8">
      <t>ツウショ</t>
    </rPh>
    <rPh sb="8" eb="10">
      <t>カイゴ</t>
    </rPh>
    <phoneticPr fontId="89"/>
  </si>
  <si>
    <t>介護予防認知症対応型通所介護</t>
    <rPh sb="0" eb="2">
      <t>カイゴ</t>
    </rPh>
    <rPh sb="2" eb="4">
      <t>ヨボウ</t>
    </rPh>
    <rPh sb="4" eb="7">
      <t>ニンチショウ</t>
    </rPh>
    <rPh sb="7" eb="10">
      <t>タイオウガタ</t>
    </rPh>
    <rPh sb="10" eb="12">
      <t>ツウショ</t>
    </rPh>
    <rPh sb="12" eb="14">
      <t>カイゴ</t>
    </rPh>
    <phoneticPr fontId="89"/>
  </si>
  <si>
    <t>（１）　事業所基本情報</t>
    <rPh sb="4" eb="7">
      <t>ジギョウショ</t>
    </rPh>
    <rPh sb="7" eb="9">
      <t>キホン</t>
    </rPh>
    <rPh sb="9" eb="11">
      <t>ジョウホウ</t>
    </rPh>
    <phoneticPr fontId="89"/>
  </si>
  <si>
    <t>規模区分　　　　現在⇒</t>
    <rPh sb="8" eb="10">
      <t>ゲンザイ</t>
    </rPh>
    <phoneticPr fontId="89"/>
  </si>
  <si>
    <t>事業所番号</t>
    <rPh sb="0" eb="3">
      <t>ジギョウショ</t>
    </rPh>
    <rPh sb="3" eb="5">
      <t>バンゴウ</t>
    </rPh>
    <phoneticPr fontId="89"/>
  </si>
  <si>
    <t>事業所名</t>
    <rPh sb="0" eb="3">
      <t>ジギョウショ</t>
    </rPh>
    <rPh sb="3" eb="4">
      <t>メイ</t>
    </rPh>
    <phoneticPr fontId="89"/>
  </si>
  <si>
    <t>通常規模型</t>
    <rPh sb="0" eb="2">
      <t>ツウジョウ</t>
    </rPh>
    <rPh sb="2" eb="4">
      <t>キボ</t>
    </rPh>
    <rPh sb="4" eb="5">
      <t>ガタ</t>
    </rPh>
    <phoneticPr fontId="89"/>
  </si>
  <si>
    <t>担当者氏名</t>
    <rPh sb="0" eb="3">
      <t>タントウシャ</t>
    </rPh>
    <rPh sb="3" eb="5">
      <t>シメイ</t>
    </rPh>
    <phoneticPr fontId="89"/>
  </si>
  <si>
    <t>電話番号</t>
    <rPh sb="0" eb="2">
      <t>デンワ</t>
    </rPh>
    <rPh sb="2" eb="4">
      <t>バンゴウ</t>
    </rPh>
    <phoneticPr fontId="89"/>
  </si>
  <si>
    <t>ﾒｰﾙｱﾄﾞﾚｽ</t>
    <phoneticPr fontId="89"/>
  </si>
  <si>
    <t>大規模型Ⅰ</t>
    <rPh sb="0" eb="3">
      <t>ダイキボ</t>
    </rPh>
    <rPh sb="3" eb="4">
      <t>ガタ</t>
    </rPh>
    <phoneticPr fontId="89"/>
  </si>
  <si>
    <t>サービス種別</t>
    <rPh sb="4" eb="6">
      <t>シュベツ</t>
    </rPh>
    <phoneticPr fontId="89"/>
  </si>
  <si>
    <t>規模区分</t>
    <rPh sb="0" eb="2">
      <t>キボ</t>
    </rPh>
    <rPh sb="2" eb="4">
      <t>クブン</t>
    </rPh>
    <phoneticPr fontId="89"/>
  </si>
  <si>
    <t>大規模型Ⅱ</t>
    <rPh sb="0" eb="3">
      <t>ダイキボ</t>
    </rPh>
    <rPh sb="3" eb="4">
      <t>ガタ</t>
    </rPh>
    <phoneticPr fontId="89"/>
  </si>
  <si>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89"/>
  </si>
  <si>
    <t>（２）　加算算定・特例適用の届出</t>
    <rPh sb="4" eb="6">
      <t>カサン</t>
    </rPh>
    <rPh sb="6" eb="8">
      <t>サンテイ</t>
    </rPh>
    <rPh sb="9" eb="11">
      <t>トクレイ</t>
    </rPh>
    <rPh sb="11" eb="13">
      <t>テキヨウ</t>
    </rPh>
    <rPh sb="14" eb="16">
      <t>トドケデ</t>
    </rPh>
    <phoneticPr fontId="89"/>
  </si>
  <si>
    <t>減少月</t>
    <rPh sb="0" eb="2">
      <t>ゲンショウ</t>
    </rPh>
    <rPh sb="2" eb="3">
      <t>ツキ</t>
    </rPh>
    <phoneticPr fontId="89"/>
  </si>
  <si>
    <t>利用延人員数の減少が生じた月</t>
    <rPh sb="0" eb="2">
      <t>リヨウ</t>
    </rPh>
    <rPh sb="2" eb="5">
      <t>ノベジンイン</t>
    </rPh>
    <rPh sb="5" eb="6">
      <t>スウ</t>
    </rPh>
    <rPh sb="7" eb="9">
      <t>ゲンショウ</t>
    </rPh>
    <rPh sb="10" eb="11">
      <t>ショウ</t>
    </rPh>
    <rPh sb="13" eb="14">
      <t>ツキ</t>
    </rPh>
    <phoneticPr fontId="89"/>
  </si>
  <si>
    <t>令和</t>
    <rPh sb="0" eb="2">
      <t>レイワ</t>
    </rPh>
    <phoneticPr fontId="89"/>
  </si>
  <si>
    <t>年</t>
    <rPh sb="0" eb="1">
      <t>ネン</t>
    </rPh>
    <phoneticPr fontId="89"/>
  </si>
  <si>
    <t>月</t>
    <rPh sb="0" eb="1">
      <t>ガツ</t>
    </rPh>
    <phoneticPr fontId="89"/>
  </si>
  <si>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89"/>
  </si>
  <si>
    <t>人</t>
    <rPh sb="0" eb="1">
      <t>ニン</t>
    </rPh>
    <phoneticPr fontId="89"/>
  </si>
  <si>
    <t>減少率（小数）</t>
    <rPh sb="0" eb="3">
      <t>ゲンショウリツ</t>
    </rPh>
    <rPh sb="4" eb="6">
      <t>ショウスウ</t>
    </rPh>
    <phoneticPr fontId="89"/>
  </si>
  <si>
    <t>減少率</t>
    <rPh sb="0" eb="3">
      <t>ゲンショウリツ</t>
    </rPh>
    <phoneticPr fontId="89"/>
  </si>
  <si>
    <t>利用延人員数の減少が生じた月の前年度の１月当たりの平均利用延人員数</t>
  </si>
  <si>
    <t>加算算定の可否</t>
    <rPh sb="5" eb="7">
      <t>カヒ</t>
    </rPh>
    <phoneticPr fontId="89"/>
  </si>
  <si>
    <t>規模特例の可否↓</t>
    <rPh sb="0" eb="2">
      <t>キボ</t>
    </rPh>
    <rPh sb="2" eb="4">
      <t>トクレイ</t>
    </rPh>
    <rPh sb="5" eb="7">
      <t>カヒ</t>
    </rPh>
    <phoneticPr fontId="89"/>
  </si>
  <si>
    <t>↓R3.４月以降</t>
    <rPh sb="5" eb="6">
      <t>ガツ</t>
    </rPh>
    <rPh sb="6" eb="8">
      <t>イコウ</t>
    </rPh>
    <phoneticPr fontId="89"/>
  </si>
  <si>
    <t>特例適用の可否</t>
    <rPh sb="0" eb="2">
      <t>トクレイ</t>
    </rPh>
    <rPh sb="2" eb="4">
      <t>テキヨウ</t>
    </rPh>
    <rPh sb="5" eb="7">
      <t>カヒ</t>
    </rPh>
    <phoneticPr fontId="89"/>
  </si>
  <si>
    <t>※　黄色セルは自動計算されますので、入力しないでください（以下同じ）。
※　「利用延人員数の減少が生じた月の利用延人員数」「利用延人員数の減少が生じた月の前年度の１月当たりの利用延人員数」については、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福岡市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5" eb="117">
      <t>イカ</t>
    </rPh>
    <rPh sb="125" eb="127">
      <t>ケイサン</t>
    </rPh>
    <rPh sb="168" eb="170">
      <t>カイゴ</t>
    </rPh>
    <rPh sb="170" eb="172">
      <t>ヨボウ</t>
    </rPh>
    <rPh sb="317" eb="318">
      <t>オヨ</t>
    </rPh>
    <rPh sb="351" eb="352">
      <t>オヨ</t>
    </rPh>
    <rPh sb="404" eb="406">
      <t>ゲンショウ</t>
    </rPh>
    <rPh sb="407" eb="408">
      <t>ショウ</t>
    </rPh>
    <rPh sb="410" eb="411">
      <t>ツキ</t>
    </rPh>
    <rPh sb="412" eb="414">
      <t>ヨクゲツ</t>
    </rPh>
    <rPh sb="416" eb="417">
      <t>ニチ</t>
    </rPh>
    <rPh sb="420" eb="423">
      <t>フクオカシ</t>
    </rPh>
    <rPh sb="428" eb="430">
      <t>テイシュツ</t>
    </rPh>
    <rPh sb="438" eb="440">
      <t>サンテイ</t>
    </rPh>
    <rPh sb="446" eb="448">
      <t>トドケデ</t>
    </rPh>
    <rPh sb="465" eb="466">
      <t>ヒ</t>
    </rPh>
    <rPh sb="468" eb="470">
      <t>ヒョウジ</t>
    </rPh>
    <rPh sb="473" eb="475">
      <t>バアイ</t>
    </rPh>
    <rPh sb="477" eb="479">
      <t>テイシュツ</t>
    </rPh>
    <rPh sb="479" eb="481">
      <t>フヨウ</t>
    </rPh>
    <phoneticPr fontId="89"/>
  </si>
  <si>
    <t>加算算定事業所のみ</t>
    <rPh sb="0" eb="2">
      <t>カサン</t>
    </rPh>
    <rPh sb="2" eb="4">
      <t>サンテイ</t>
    </rPh>
    <rPh sb="4" eb="7">
      <t>ジギョウショ</t>
    </rPh>
    <phoneticPr fontId="89"/>
  </si>
  <si>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89"/>
  </si>
  <si>
    <t>（３）　加算算定後の各月の利用延人員数の確認</t>
    <rPh sb="10" eb="11">
      <t>カク</t>
    </rPh>
    <rPh sb="11" eb="12">
      <t>ツキ</t>
    </rPh>
    <rPh sb="13" eb="15">
      <t>リヨウ</t>
    </rPh>
    <rPh sb="15" eb="18">
      <t>ノベジンイン</t>
    </rPh>
    <rPh sb="18" eb="19">
      <t>スウ</t>
    </rPh>
    <rPh sb="20" eb="22">
      <t>カクニン</t>
    </rPh>
    <phoneticPr fontId="89"/>
  </si>
  <si>
    <t>年月</t>
    <rPh sb="0" eb="2">
      <t>ネンゲツ</t>
    </rPh>
    <phoneticPr fontId="89"/>
  </si>
  <si>
    <t>各月の
利用延人員数</t>
    <rPh sb="0" eb="2">
      <t>カクツキ</t>
    </rPh>
    <rPh sb="4" eb="6">
      <t>リヨウ</t>
    </rPh>
    <rPh sb="6" eb="9">
      <t>ノベジンイン</t>
    </rPh>
    <rPh sb="9" eb="10">
      <t>スウ</t>
    </rPh>
    <phoneticPr fontId="89"/>
  </si>
  <si>
    <t>減少割合</t>
    <rPh sb="0" eb="2">
      <t>ゲンショウ</t>
    </rPh>
    <rPh sb="2" eb="4">
      <t>ワリアイ</t>
    </rPh>
    <phoneticPr fontId="89"/>
  </si>
  <si>
    <t>加算
算定の可否</t>
    <rPh sb="0" eb="2">
      <t>カサン</t>
    </rPh>
    <rPh sb="3" eb="5">
      <t>サンテイ</t>
    </rPh>
    <rPh sb="6" eb="8">
      <t>カヒ</t>
    </rPh>
    <phoneticPr fontId="89"/>
  </si>
  <si>
    <t>加算算定届提出月</t>
    <rPh sb="4" eb="5">
      <t>トドケ</t>
    </rPh>
    <rPh sb="5" eb="7">
      <t>テイシュツ</t>
    </rPh>
    <rPh sb="7" eb="8">
      <t>ツキ</t>
    </rPh>
    <phoneticPr fontId="89"/>
  </si>
  <si>
    <t>加算算定開始月</t>
    <rPh sb="4" eb="6">
      <t>カイシ</t>
    </rPh>
    <rPh sb="6" eb="7">
      <t>ツキ</t>
    </rPh>
    <phoneticPr fontId="89"/>
  </si>
  <si>
    <t>加算延長判断月</t>
    <rPh sb="0" eb="2">
      <t>カサン</t>
    </rPh>
    <rPh sb="2" eb="4">
      <t>エンチョウ</t>
    </rPh>
    <rPh sb="4" eb="6">
      <t>ハンダン</t>
    </rPh>
    <rPh sb="6" eb="7">
      <t>ツキ</t>
    </rPh>
    <phoneticPr fontId="89"/>
  </si>
  <si>
    <t>加算終了／延長届提出月</t>
    <rPh sb="0" eb="2">
      <t>カサン</t>
    </rPh>
    <rPh sb="2" eb="4">
      <t>シュウリョウ</t>
    </rPh>
    <rPh sb="5" eb="8">
      <t>エンチョウトドケ</t>
    </rPh>
    <rPh sb="8" eb="10">
      <t>テイシュツ</t>
    </rPh>
    <rPh sb="10" eb="11">
      <t>ツキ</t>
    </rPh>
    <phoneticPr fontId="89"/>
  </si>
  <si>
    <t>減少の
２か月後
に算定
開始</t>
    <rPh sb="0" eb="2">
      <t>ゲンショウ</t>
    </rPh>
    <rPh sb="6" eb="7">
      <t>ゲツ</t>
    </rPh>
    <rPh sb="7" eb="8">
      <t>アト</t>
    </rPh>
    <rPh sb="10" eb="12">
      <t>サンテイ</t>
    </rPh>
    <rPh sb="13" eb="15">
      <t>カイシ</t>
    </rPh>
    <phoneticPr fontId="89"/>
  </si>
  <si>
    <t>延長適用開始月</t>
    <rPh sb="0" eb="2">
      <t>エンチョウ</t>
    </rPh>
    <rPh sb="2" eb="4">
      <t>テキヨウ</t>
    </rPh>
    <rPh sb="4" eb="6">
      <t>カイシ</t>
    </rPh>
    <rPh sb="6" eb="7">
      <t>ツキ</t>
    </rPh>
    <phoneticPr fontId="89"/>
  </si>
  <si>
    <t>延長適用終了月</t>
    <rPh sb="0" eb="2">
      <t>エンチョウ</t>
    </rPh>
    <rPh sb="2" eb="4">
      <t>テキヨウ</t>
    </rPh>
    <rPh sb="4" eb="6">
      <t>シュウリョウ</t>
    </rPh>
    <rPh sb="6" eb="7">
      <t>ツキ</t>
    </rPh>
    <phoneticPr fontId="89"/>
  </si>
  <si>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89"/>
  </si>
  <si>
    <t>加算算定事業所であって、（３）オレンジセルに「可」が表示された事業所のみ</t>
    <rPh sb="4" eb="7">
      <t>ジギョウショ</t>
    </rPh>
    <rPh sb="23" eb="24">
      <t>カ</t>
    </rPh>
    <rPh sb="26" eb="28">
      <t>ヒョウジ</t>
    </rPh>
    <rPh sb="31" eb="34">
      <t>ジギョウショ</t>
    </rPh>
    <phoneticPr fontId="89"/>
  </si>
  <si>
    <t>※ 加算算定開始後に記入してください。</t>
    <rPh sb="6" eb="8">
      <t>カイシ</t>
    </rPh>
    <rPh sb="8" eb="9">
      <t>アト</t>
    </rPh>
    <rPh sb="10" eb="12">
      <t>キニュウ</t>
    </rPh>
    <phoneticPr fontId="89"/>
  </si>
  <si>
    <t>（４）　加算算定の延長の届出</t>
    <rPh sb="9" eb="11">
      <t>エンチョウ</t>
    </rPh>
    <rPh sb="12" eb="14">
      <t>トドケデ</t>
    </rPh>
    <phoneticPr fontId="89"/>
  </si>
  <si>
    <t>加算算定の延長を求める理由</t>
    <rPh sb="0" eb="2">
      <t>カサン</t>
    </rPh>
    <rPh sb="2" eb="4">
      <t>サンテイ</t>
    </rPh>
    <rPh sb="5" eb="7">
      <t>エンチョウ</t>
    </rPh>
    <rPh sb="8" eb="9">
      <t>モト</t>
    </rPh>
    <rPh sb="11" eb="13">
      <t>リユウ</t>
    </rPh>
    <phoneticPr fontId="89"/>
  </si>
  <si>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89"/>
  </si>
  <si>
    <t>※　加算算定の延長を求める場合は、その理由を入力し、延長届提出月の15日までに福岡市に本様式を提出することにより、加算算定の延長の届出をすることができます。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2">
      <t>フクオカシ</t>
    </rPh>
    <rPh sb="43" eb="44">
      <t>ホン</t>
    </rPh>
    <rPh sb="44" eb="46">
      <t>ヨウシキ</t>
    </rPh>
    <rPh sb="47" eb="49">
      <t>テイシュツ</t>
    </rPh>
    <rPh sb="57" eb="59">
      <t>カサン</t>
    </rPh>
    <rPh sb="59" eb="61">
      <t>サンテイ</t>
    </rPh>
    <rPh sb="62" eb="64">
      <t>エンチョウ</t>
    </rPh>
    <rPh sb="65" eb="67">
      <t>トドケデ</t>
    </rPh>
    <phoneticPr fontId="89"/>
  </si>
  <si>
    <t>特例適用事業所のみ</t>
    <rPh sb="0" eb="2">
      <t>トクレイ</t>
    </rPh>
    <rPh sb="2" eb="4">
      <t>テキヨウ</t>
    </rPh>
    <rPh sb="4" eb="7">
      <t>ジギョウショ</t>
    </rPh>
    <phoneticPr fontId="89"/>
  </si>
  <si>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89"/>
  </si>
  <si>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89"/>
  </si>
  <si>
    <t>特例
適用の可否</t>
    <rPh sb="0" eb="2">
      <t>トクレイ</t>
    </rPh>
    <rPh sb="3" eb="5">
      <t>テキヨウ</t>
    </rPh>
    <rPh sb="6" eb="8">
      <t>カヒ</t>
    </rPh>
    <phoneticPr fontId="89"/>
  </si>
  <si>
    <t>特例適用届提出月</t>
    <rPh sb="0" eb="2">
      <t>トクレイ</t>
    </rPh>
    <rPh sb="2" eb="4">
      <t>テキヨウ</t>
    </rPh>
    <rPh sb="4" eb="5">
      <t>トドケ</t>
    </rPh>
    <rPh sb="5" eb="7">
      <t>テイシュツ</t>
    </rPh>
    <rPh sb="7" eb="8">
      <t>ツキ</t>
    </rPh>
    <phoneticPr fontId="89"/>
  </si>
  <si>
    <t>特例適用開始月</t>
    <rPh sb="0" eb="2">
      <t>トクレイ</t>
    </rPh>
    <rPh sb="2" eb="4">
      <t>テキヨウ</t>
    </rPh>
    <rPh sb="4" eb="6">
      <t>カイシ</t>
    </rPh>
    <rPh sb="6" eb="7">
      <t>ツキ</t>
    </rPh>
    <phoneticPr fontId="89"/>
  </si>
  <si>
    <t>※　特例適用の届出を行った場合は、特例適用届を提出した月から適用終了月まで、各月の利用延人員数を入力してください。
※　「特例適用の可否」欄に「否」が表示された場合は、速やかに福岡市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1">
      <t>フクオカシ</t>
    </rPh>
    <rPh sb="116" eb="118">
      <t>トクレイ</t>
    </rPh>
    <rPh sb="132" eb="134">
      <t>バアイ</t>
    </rPh>
    <rPh sb="137" eb="138">
      <t>エ</t>
    </rPh>
    <rPh sb="143" eb="145">
      <t>リュウイ</t>
    </rPh>
    <rPh sb="154" eb="155">
      <t>カ</t>
    </rPh>
    <rPh sb="162" eb="164">
      <t>バアイ</t>
    </rPh>
    <phoneticPr fontId="89"/>
  </si>
  <si>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
  </si>
  <si>
    <r>
      <t>　「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必要な書類となるため、</t>
    </r>
    <r>
      <rPr>
        <sz val="11"/>
        <color indexed="10"/>
        <rFont val="ＭＳ Ｐゴシック"/>
        <family val="3"/>
        <charset val="128"/>
      </rPr>
      <t>必ず提出して下さい。</t>
    </r>
    <r>
      <rPr>
        <sz val="11"/>
        <color indexed="8"/>
        <rFont val="ＭＳ Ｐゴシック"/>
        <family val="3"/>
        <charset val="128"/>
      </rPr>
      <t xml:space="preserve">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
    <rPh sb="147" eb="148">
      <t>モト</t>
    </rPh>
    <rPh sb="151" eb="153">
      <t>カクツキ</t>
    </rPh>
    <rPh sb="154" eb="156">
      <t>リヨウ</t>
    </rPh>
    <rPh sb="156" eb="157">
      <t>ノ</t>
    </rPh>
    <rPh sb="157" eb="160">
      <t>ジンインスウ</t>
    </rPh>
    <rPh sb="160" eb="161">
      <t>オヨ</t>
    </rPh>
    <rPh sb="162" eb="165">
      <t>ゼンネンド</t>
    </rPh>
    <rPh sb="167" eb="168">
      <t>ツキ</t>
    </rPh>
    <rPh sb="168" eb="169">
      <t>ア</t>
    </rPh>
    <rPh sb="172" eb="174">
      <t>ヘイキン</t>
    </rPh>
    <rPh sb="174" eb="176">
      <t>リヨウ</t>
    </rPh>
    <rPh sb="176" eb="177">
      <t>ノ</t>
    </rPh>
    <rPh sb="177" eb="180">
      <t>ジンインスウ</t>
    </rPh>
    <rPh sb="181" eb="183">
      <t>サンテイ</t>
    </rPh>
    <rPh sb="189" eb="191">
      <t>ヒツヨウ</t>
    </rPh>
    <rPh sb="192" eb="194">
      <t>ショルイ</t>
    </rPh>
    <rPh sb="200" eb="201">
      <t>カナラ</t>
    </rPh>
    <rPh sb="202" eb="204">
      <t>テイシュツ</t>
    </rPh>
    <rPh sb="206" eb="207">
      <t>クダ</t>
    </rPh>
    <rPh sb="214" eb="216">
      <t>ツウショ</t>
    </rPh>
    <rPh sb="216" eb="218">
      <t>カイゴ</t>
    </rPh>
    <rPh sb="219" eb="221">
      <t>チイキ</t>
    </rPh>
    <rPh sb="221" eb="224">
      <t>ミッチャクガタ</t>
    </rPh>
    <rPh sb="224" eb="226">
      <t>ツウショ</t>
    </rPh>
    <rPh sb="226" eb="228">
      <t>カイゴ</t>
    </rPh>
    <rPh sb="230" eb="232">
      <t>カイゴ</t>
    </rPh>
    <rPh sb="232" eb="234">
      <t>ヨボウ</t>
    </rPh>
    <rPh sb="235" eb="238">
      <t>ニンチショウ</t>
    </rPh>
    <rPh sb="238" eb="241">
      <t>タイオウガタ</t>
    </rPh>
    <rPh sb="241" eb="243">
      <t>ツウショ</t>
    </rPh>
    <rPh sb="243" eb="245">
      <t>カイゴ</t>
    </rPh>
    <rPh sb="247" eb="249">
      <t>イカ</t>
    </rPh>
    <rPh sb="254" eb="256">
      <t>ツウショ</t>
    </rPh>
    <rPh sb="288" eb="290">
      <t>カイゴ</t>
    </rPh>
    <rPh sb="290" eb="292">
      <t>ヨボウ</t>
    </rPh>
    <rPh sb="330" eb="332">
      <t>アオイロ</t>
    </rPh>
    <rPh sb="336" eb="338">
      <t>スウチ</t>
    </rPh>
    <rPh sb="339" eb="341">
      <t>ニュウリョク</t>
    </rPh>
    <rPh sb="343" eb="345">
      <t>ミドリイロ</t>
    </rPh>
    <rPh sb="356" eb="358">
      <t>センタク</t>
    </rPh>
    <rPh sb="360" eb="362">
      <t>ニュウリョク</t>
    </rPh>
    <rPh sb="369" eb="371">
      <t>ニュウリョク</t>
    </rPh>
    <rPh sb="374" eb="376">
      <t>スウチ</t>
    </rPh>
    <rPh sb="376" eb="377">
      <t>トウ</t>
    </rPh>
    <rPh sb="378" eb="379">
      <t>モト</t>
    </rPh>
    <rPh sb="382" eb="384">
      <t>キイロ</t>
    </rPh>
    <rPh sb="387" eb="389">
      <t>サンテイ</t>
    </rPh>
    <rPh sb="389" eb="391">
      <t>ケッカ</t>
    </rPh>
    <rPh sb="392" eb="394">
      <t>ヒョウジ</t>
    </rPh>
    <phoneticPr fontId="2"/>
  </si>
  <si>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
  </si>
  <si>
    <t>率</t>
    <rPh sb="0" eb="1">
      <t>リツ</t>
    </rPh>
    <phoneticPr fontId="2"/>
  </si>
  <si>
    <t>４月～２月
合計</t>
    <rPh sb="1" eb="2">
      <t>ガツ</t>
    </rPh>
    <rPh sb="4" eb="5">
      <t>ガツ</t>
    </rPh>
    <rPh sb="6" eb="8">
      <t>ゴウケイ</t>
    </rPh>
    <rPh sb="7" eb="8">
      <t>ケイ</t>
    </rPh>
    <phoneticPr fontId="2"/>
  </si>
  <si>
    <t>11月</t>
  </si>
  <si>
    <t>12月</t>
  </si>
  <si>
    <t>３月</t>
    <rPh sb="1" eb="2">
      <t>ガツ</t>
    </rPh>
    <phoneticPr fontId="2"/>
  </si>
  <si>
    <t>通所介護等
※１</t>
    <rPh sb="0" eb="2">
      <t>ツウショ</t>
    </rPh>
    <rPh sb="2" eb="5">
      <t>カイゴトウ</t>
    </rPh>
    <phoneticPr fontId="105"/>
  </si>
  <si>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
  </si>
  <si>
    <t>５時間以上６時間未満及び
６時間以上７時間未満</t>
    <rPh sb="1" eb="3">
      <t>ジカン</t>
    </rPh>
    <rPh sb="3" eb="5">
      <t>イジョウ</t>
    </rPh>
    <rPh sb="6" eb="8">
      <t>ジカン</t>
    </rPh>
    <rPh sb="8" eb="10">
      <t>ミマン</t>
    </rPh>
    <rPh sb="10" eb="11">
      <t>オヨ</t>
    </rPh>
    <phoneticPr fontId="2"/>
  </si>
  <si>
    <t>７時間以上８時間未満及び
８時間以上９時間未満</t>
    <rPh sb="1" eb="3">
      <t>ジカン</t>
    </rPh>
    <rPh sb="3" eb="5">
      <t>イジョウ</t>
    </rPh>
    <rPh sb="6" eb="8">
      <t>ジカン</t>
    </rPh>
    <rPh sb="8" eb="10">
      <t>ミマン</t>
    </rPh>
    <rPh sb="10" eb="11">
      <t>オヨ</t>
    </rPh>
    <phoneticPr fontId="2"/>
  </si>
  <si>
    <t>介護予防型通所サービス
・
介護予防認知症対応型通所介護
※２・３</t>
    <rPh sb="0" eb="5">
      <t>カイゴヨボウガタ</t>
    </rPh>
    <rPh sb="5" eb="7">
      <t>ツウショ</t>
    </rPh>
    <rPh sb="14" eb="16">
      <t>カイゴ</t>
    </rPh>
    <rPh sb="16" eb="18">
      <t>ヨボウ</t>
    </rPh>
    <rPh sb="18" eb="21">
      <t>ニンチショウ</t>
    </rPh>
    <rPh sb="21" eb="24">
      <t>タイオウガタ</t>
    </rPh>
    <rPh sb="24" eb="26">
      <t>ツウショ</t>
    </rPh>
    <rPh sb="26" eb="28">
      <t>カイゴ</t>
    </rPh>
    <phoneticPr fontId="105"/>
  </si>
  <si>
    <t>①</t>
  </si>
  <si>
    <t>５時間未満</t>
    <rPh sb="1" eb="3">
      <t>ジカン</t>
    </rPh>
    <rPh sb="3" eb="5">
      <t>ミマン</t>
    </rPh>
    <phoneticPr fontId="2"/>
  </si>
  <si>
    <t>②</t>
  </si>
  <si>
    <t>同時にサービスの提供を受けた者の最大数を営業日ごとに加えた数</t>
    <rPh sb="20" eb="23">
      <t>エイギョウビ</t>
    </rPh>
    <rPh sb="26" eb="27">
      <t>クワ</t>
    </rPh>
    <rPh sb="29" eb="30">
      <t>カズ</t>
    </rPh>
    <phoneticPr fontId="2"/>
  </si>
  <si>
    <t>各月の利用延人員数</t>
    <rPh sb="0" eb="2">
      <t>カクツキ</t>
    </rPh>
    <rPh sb="3" eb="5">
      <t>リヨウ</t>
    </rPh>
    <rPh sb="5" eb="6">
      <t>ノ</t>
    </rPh>
    <rPh sb="6" eb="9">
      <t>ジンインスウ</t>
    </rPh>
    <phoneticPr fontId="105"/>
  </si>
  <si>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05"/>
  </si>
  <si>
    <t>合計</t>
    <rPh sb="0" eb="2">
      <t>ゴウケイ</t>
    </rPh>
    <phoneticPr fontId="105"/>
  </si>
  <si>
    <t>（ａ）</t>
    <phoneticPr fontId="2"/>
  </si>
  <si>
    <r>
      <t>【留意事項】
※１　各月の通所介護等を利用した人数を、算定している報酬の時間区分別に記入してください。
※２　通所介護又は地域密着型通所介護と介護予防型通所サービスの指定をあわせて受け、通所介護と一体的に実施している場合は、
　　　以下の</t>
    </r>
    <r>
      <rPr>
        <b/>
        <u/>
        <sz val="11"/>
        <color indexed="8"/>
        <rFont val="ＭＳ Ｐゴシック"/>
        <family val="3"/>
        <charset val="128"/>
      </rPr>
      <t>いずれか</t>
    </r>
    <r>
      <rPr>
        <sz val="11"/>
        <color indexed="8"/>
        <rFont val="ＭＳ Ｐゴシック"/>
        <family val="3"/>
        <charset val="128"/>
      </rPr>
      <t>を行ってください。
　　　・①に、各月の介護予防型通所サービスを利用した人数を、利用時間ごとに記入。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indexed="8"/>
        <rFont val="ＭＳ Ｐゴシック"/>
        <family val="3"/>
        <charset val="128"/>
      </rPr>
      <t>いずれか</t>
    </r>
    <r>
      <rPr>
        <sz val="11"/>
        <color indexed="8"/>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6">
      <t>カイゴヨボウガタ</t>
    </rPh>
    <rPh sb="76" eb="78">
      <t>ツウショ</t>
    </rPh>
    <rPh sb="83" eb="85">
      <t>シテイ</t>
    </rPh>
    <rPh sb="90" eb="91">
      <t>ウ</t>
    </rPh>
    <rPh sb="102" eb="104">
      <t>ジッシ</t>
    </rPh>
    <rPh sb="108" eb="110">
      <t>バアイ</t>
    </rPh>
    <rPh sb="116" eb="118">
      <t>イカ</t>
    </rPh>
    <rPh sb="124" eb="125">
      <t>オコナ</t>
    </rPh>
    <rPh sb="140" eb="142">
      <t>カクツキ</t>
    </rPh>
    <rPh sb="143" eb="148">
      <t>カイゴヨボウガタ</t>
    </rPh>
    <rPh sb="148" eb="150">
      <t>ツウショ</t>
    </rPh>
    <rPh sb="155" eb="157">
      <t>リヨウ</t>
    </rPh>
    <rPh sb="159" eb="161">
      <t>ニンズウ</t>
    </rPh>
    <rPh sb="212" eb="213">
      <t>フク</t>
    </rPh>
    <rPh sb="227" eb="229">
      <t>ドウジ</t>
    </rPh>
    <rPh sb="235" eb="237">
      <t>テイキョウ</t>
    </rPh>
    <rPh sb="238" eb="239">
      <t>ウ</t>
    </rPh>
    <rPh sb="241" eb="242">
      <t>モノ</t>
    </rPh>
    <rPh sb="243" eb="246">
      <t>サイダイスウ</t>
    </rPh>
    <rPh sb="247" eb="250">
      <t>エイギョウビ</t>
    </rPh>
    <rPh sb="253" eb="254">
      <t>クワ</t>
    </rPh>
    <rPh sb="256" eb="257">
      <t>カズ</t>
    </rPh>
    <rPh sb="258" eb="260">
      <t>キニュウ</t>
    </rPh>
    <rPh sb="266" eb="267">
      <t>レイ</t>
    </rPh>
    <rPh sb="270" eb="273">
      <t>エイギョウビ</t>
    </rPh>
    <rPh sb="279" eb="280">
      <t>トキ</t>
    </rPh>
    <rPh sb="283" eb="284">
      <t>トキ</t>
    </rPh>
    <rPh sb="285" eb="287">
      <t>ドウジ</t>
    </rPh>
    <rPh sb="292" eb="294">
      <t>テイキョウ</t>
    </rPh>
    <rPh sb="295" eb="296">
      <t>ウ</t>
    </rPh>
    <rPh sb="298" eb="299">
      <t>モノ</t>
    </rPh>
    <rPh sb="301" eb="302">
      <t>ニン</t>
    </rPh>
    <rPh sb="305" eb="306">
      <t>トキ</t>
    </rPh>
    <rPh sb="309" eb="310">
      <t>トキ</t>
    </rPh>
    <rPh sb="311" eb="313">
      <t>ドウジ</t>
    </rPh>
    <rPh sb="318" eb="320">
      <t>テイキョウ</t>
    </rPh>
    <rPh sb="321" eb="322">
      <t>ウ</t>
    </rPh>
    <rPh sb="324" eb="325">
      <t>モノ</t>
    </rPh>
    <rPh sb="327" eb="328">
      <t>ニン</t>
    </rPh>
    <rPh sb="331" eb="333">
      <t>バアイ</t>
    </rPh>
    <rPh sb="340" eb="342">
      <t>トウガイ</t>
    </rPh>
    <rPh sb="342" eb="343">
      <t>ビ</t>
    </rPh>
    <rPh sb="345" eb="347">
      <t>ドウジ</t>
    </rPh>
    <rPh sb="353" eb="355">
      <t>テイキョウ</t>
    </rPh>
    <rPh sb="356" eb="357">
      <t>ウ</t>
    </rPh>
    <rPh sb="359" eb="360">
      <t>モノ</t>
    </rPh>
    <rPh sb="361" eb="364">
      <t>サイダイスウ</t>
    </rPh>
    <rPh sb="368" eb="369">
      <t>ニン</t>
    </rPh>
    <rPh sb="378" eb="379">
      <t>ツキ</t>
    </rPh>
    <rPh sb="379" eb="380">
      <t>アイダ</t>
    </rPh>
    <rPh sb="381" eb="384">
      <t>エイギョウビ</t>
    </rPh>
    <rPh sb="387" eb="388">
      <t>ニチ</t>
    </rPh>
    <rPh sb="396" eb="399">
      <t>エイギョウビ</t>
    </rPh>
    <rPh sb="401" eb="403">
      <t>ドウジ</t>
    </rPh>
    <rPh sb="415" eb="417">
      <t>テイキョウ</t>
    </rPh>
    <rPh sb="418" eb="419">
      <t>ウ</t>
    </rPh>
    <rPh sb="421" eb="422">
      <t>モノ</t>
    </rPh>
    <rPh sb="423" eb="426">
      <t>サイダイスウ</t>
    </rPh>
    <rPh sb="430" eb="431">
      <t>ニン</t>
    </rPh>
    <rPh sb="436" eb="438">
      <t>バアイ</t>
    </rPh>
    <rPh sb="440" eb="442">
      <t>ドウジ</t>
    </rPh>
    <rPh sb="448" eb="450">
      <t>テイキョウ</t>
    </rPh>
    <rPh sb="451" eb="452">
      <t>ウ</t>
    </rPh>
    <rPh sb="454" eb="455">
      <t>モノ</t>
    </rPh>
    <rPh sb="456" eb="459">
      <t>サイダイスウ</t>
    </rPh>
    <rPh sb="460" eb="463">
      <t>エイギョウビ</t>
    </rPh>
    <rPh sb="466" eb="467">
      <t>クワ</t>
    </rPh>
    <rPh sb="469" eb="470">
      <t>カズ</t>
    </rPh>
    <rPh sb="475" eb="476">
      <t>ニン</t>
    </rPh>
    <rPh sb="486" eb="489">
      <t>ニンチショウ</t>
    </rPh>
    <rPh sb="489" eb="492">
      <t>タイオウガタ</t>
    </rPh>
    <rPh sb="492" eb="494">
      <t>ツウショ</t>
    </rPh>
    <rPh sb="494" eb="496">
      <t>カイゴ</t>
    </rPh>
    <rPh sb="497" eb="511">
      <t>カイゴヨボウニンチショウタイオウガタツウショカイゴ</t>
    </rPh>
    <rPh sb="512" eb="514">
      <t>シテイ</t>
    </rPh>
    <rPh sb="519" eb="520">
      <t>ウ</t>
    </rPh>
    <rPh sb="522" eb="532">
      <t>ニンチショウタイオウガタツウショカイゴ</t>
    </rPh>
    <rPh sb="533" eb="536">
      <t>イッタイテキ</t>
    </rPh>
    <rPh sb="537" eb="539">
      <t>ジッシ</t>
    </rPh>
    <rPh sb="543" eb="545">
      <t>バアイ</t>
    </rPh>
    <rPh sb="551" eb="553">
      <t>イカ</t>
    </rPh>
    <rPh sb="559" eb="560">
      <t>オコナ</t>
    </rPh>
    <rPh sb="575" eb="577">
      <t>カクツキ</t>
    </rPh>
    <rPh sb="578" eb="580">
      <t>カイゴ</t>
    </rPh>
    <rPh sb="580" eb="582">
      <t>ヨボウ</t>
    </rPh>
    <rPh sb="582" eb="585">
      <t>ニンチショウ</t>
    </rPh>
    <rPh sb="585" eb="588">
      <t>タイオウガタ</t>
    </rPh>
    <rPh sb="588" eb="590">
      <t>ツウショ</t>
    </rPh>
    <rPh sb="590" eb="592">
      <t>カイゴ</t>
    </rPh>
    <rPh sb="593" eb="595">
      <t>リヨウ</t>
    </rPh>
    <rPh sb="597" eb="599">
      <t>ニンズウ</t>
    </rPh>
    <rPh sb="601" eb="603">
      <t>サンテイ</t>
    </rPh>
    <rPh sb="607" eb="609">
      <t>ホウシュウ</t>
    </rPh>
    <rPh sb="609" eb="611">
      <t>ジカン</t>
    </rPh>
    <rPh sb="611" eb="613">
      <t>クブン</t>
    </rPh>
    <rPh sb="613" eb="614">
      <t>ベツ</t>
    </rPh>
    <rPh sb="615" eb="617">
      <t>キニュウ</t>
    </rPh>
    <rPh sb="626" eb="628">
      <t>ドウジ</t>
    </rPh>
    <rPh sb="634" eb="636">
      <t>テイキョウ</t>
    </rPh>
    <rPh sb="637" eb="638">
      <t>ウ</t>
    </rPh>
    <rPh sb="640" eb="641">
      <t>モノ</t>
    </rPh>
    <rPh sb="642" eb="645">
      <t>サイダイスウ</t>
    </rPh>
    <rPh sb="646" eb="648">
      <t>エイギョウ</t>
    </rPh>
    <rPh sb="648" eb="649">
      <t>ビ</t>
    </rPh>
    <rPh sb="652" eb="653">
      <t>クワ</t>
    </rPh>
    <rPh sb="655" eb="656">
      <t>カズ</t>
    </rPh>
    <rPh sb="657" eb="659">
      <t>キニュウ</t>
    </rPh>
    <rPh sb="661" eb="663">
      <t>キニュウ</t>
    </rPh>
    <rPh sb="663" eb="664">
      <t>レイ</t>
    </rPh>
    <rPh sb="668" eb="670">
      <t>サンショウ</t>
    </rPh>
    <rPh sb="680" eb="682">
      <t>ゲッカン</t>
    </rPh>
    <rPh sb="683" eb="684">
      <t>コヨミ</t>
    </rPh>
    <rPh sb="684" eb="685">
      <t>ツキ</t>
    </rPh>
    <rPh sb="687" eb="689">
      <t>ショウガツ</t>
    </rPh>
    <rPh sb="689" eb="690">
      <t>トウ</t>
    </rPh>
    <rPh sb="691" eb="693">
      <t>トクベツ</t>
    </rPh>
    <rPh sb="694" eb="696">
      <t>キカン</t>
    </rPh>
    <rPh sb="697" eb="698">
      <t>ノゾ</t>
    </rPh>
    <rPh sb="700" eb="702">
      <t>マイニチ</t>
    </rPh>
    <rPh sb="702" eb="704">
      <t>ジギョウ</t>
    </rPh>
    <rPh sb="705" eb="707">
      <t>ジッシ</t>
    </rPh>
    <rPh sb="709" eb="710">
      <t>ツキ</t>
    </rPh>
    <rPh sb="713" eb="715">
      <t>キニュウ</t>
    </rPh>
    <phoneticPr fontId="2"/>
  </si>
  <si>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05"/>
  </si>
  <si>
    <t>（ｂ）</t>
    <phoneticPr fontId="2"/>
  </si>
  <si>
    <t>平均利用延人員数
 （a÷b）　　※５</t>
    <rPh sb="0" eb="2">
      <t>ヘイキン</t>
    </rPh>
    <rPh sb="2" eb="4">
      <t>リヨウ</t>
    </rPh>
    <rPh sb="4" eb="5">
      <t>ノベ</t>
    </rPh>
    <rPh sb="5" eb="8">
      <t>ジンインスウ</t>
    </rPh>
    <phoneticPr fontId="105"/>
  </si>
  <si>
    <t>（ｃ）</t>
    <phoneticPr fontId="2"/>
  </si>
  <si>
    <t>※５　（c）の値を、申請様式の（２）の「利用延人員数の減少が生じた月の前年度の１月当たりの平均利用延人員数」に記入してください。（令和６年２月又は３月の利用延人員数の減少に係る届出を行う場合は、（ｃ）の値のほか、前年同月（令和５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</si>
  <si>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○前年度の実績が６月に満たない場合（新たに事業を開始・再開した場合を含む）及び前年度から定員を概ね25％以上
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5" eb="57">
      <t>ヘンコウ</t>
    </rPh>
    <rPh sb="63" eb="65">
      <t>バアイ</t>
    </rPh>
    <phoneticPr fontId="2"/>
  </si>
  <si>
    <t>利用定員　※６</t>
    <rPh sb="0" eb="2">
      <t>リヨウ</t>
    </rPh>
    <rPh sb="2" eb="4">
      <t>テイイン</t>
    </rPh>
    <phoneticPr fontId="2"/>
  </si>
  <si>
    <t>１月当たりの営業日数　※７</t>
    <rPh sb="1" eb="3">
      <t>ツキア</t>
    </rPh>
    <rPh sb="6" eb="8">
      <t>エイギョウ</t>
    </rPh>
    <rPh sb="8" eb="10">
      <t>ニッスウ</t>
    </rPh>
    <phoneticPr fontId="2"/>
  </si>
  <si>
    <t>平均利用延人員数　※８</t>
    <rPh sb="0" eb="2">
      <t>ヘイキン</t>
    </rPh>
    <rPh sb="2" eb="4">
      <t>リヨウ</t>
    </rPh>
    <rPh sb="4" eb="5">
      <t>ノベ</t>
    </rPh>
    <rPh sb="5" eb="8">
      <t>ジンインスウ</t>
    </rPh>
    <phoneticPr fontId="2"/>
  </si>
  <si>
    <t>×</t>
    <phoneticPr fontId="2"/>
  </si>
  <si>
    <t>=</t>
    <phoneticPr fontId="2"/>
  </si>
  <si>
    <t>（ｄ）</t>
    <phoneticPr fontId="2"/>
  </si>
  <si>
    <t>利用延べ人数が減少していることがわかる書類＜別紙１１,１２＞</t>
    <rPh sb="22" eb="24">
      <t>ベッシ</t>
    </rPh>
    <phoneticPr fontId="2"/>
  </si>
  <si>
    <t>若年性認知症利用者（入所者・患者・入居者）受入加算に関する届出書</t>
    <rPh sb="0" eb="2">
      <t>ジャクネン</t>
    </rPh>
    <rPh sb="2" eb="3">
      <t>セイ</t>
    </rPh>
    <rPh sb="3" eb="6">
      <t>ニンチショウ</t>
    </rPh>
    <rPh sb="6" eb="9">
      <t>リヨウシャ</t>
    </rPh>
    <rPh sb="10" eb="13">
      <t>ニュウショシャ</t>
    </rPh>
    <rPh sb="14" eb="16">
      <t>カンジャ</t>
    </rPh>
    <rPh sb="17" eb="20">
      <t>ニュウキョシャ</t>
    </rPh>
    <rPh sb="21" eb="23">
      <t>ウケイレ</t>
    </rPh>
    <rPh sb="23" eb="25">
      <t>カサン</t>
    </rPh>
    <rPh sb="26" eb="27">
      <t>カン</t>
    </rPh>
    <rPh sb="29" eb="31">
      <t>トドケデ</t>
    </rPh>
    <rPh sb="31" eb="32">
      <t>ショ</t>
    </rPh>
    <phoneticPr fontId="2"/>
  </si>
  <si>
    <t>若年性認知症利用者（入所者・患者・入居者）に対応する担当職員職・氏名</t>
    <rPh sb="0" eb="2">
      <t>ジャクネン</t>
    </rPh>
    <rPh sb="2" eb="3">
      <t>セイ</t>
    </rPh>
    <rPh sb="3" eb="6">
      <t>ニンチショウ</t>
    </rPh>
    <rPh sb="6" eb="9">
      <t>リヨウシャ</t>
    </rPh>
    <rPh sb="10" eb="12">
      <t>ニュウショ</t>
    </rPh>
    <rPh sb="12" eb="13">
      <t>シャ</t>
    </rPh>
    <rPh sb="14" eb="16">
      <t>カンジャ</t>
    </rPh>
    <rPh sb="17" eb="20">
      <t>ニュウキョシャ</t>
    </rPh>
    <rPh sb="22" eb="24">
      <t>タイオウ</t>
    </rPh>
    <rPh sb="26" eb="28">
      <t>タントウ</t>
    </rPh>
    <rPh sb="28" eb="30">
      <t>ショクイン</t>
    </rPh>
    <rPh sb="30" eb="31">
      <t>ショク</t>
    </rPh>
    <rPh sb="32" eb="34">
      <t>シメイ</t>
    </rPh>
    <phoneticPr fontId="2"/>
  </si>
  <si>
    <t>職　名</t>
    <rPh sb="0" eb="1">
      <t>ショク</t>
    </rPh>
    <rPh sb="2" eb="3">
      <t>メイ</t>
    </rPh>
    <phoneticPr fontId="2"/>
  </si>
  <si>
    <t>氏　　名</t>
    <rPh sb="0" eb="1">
      <t>シ</t>
    </rPh>
    <rPh sb="3" eb="4">
      <t>メイ</t>
    </rPh>
    <phoneticPr fontId="2"/>
  </si>
  <si>
    <t>　通所介護</t>
    <rPh sb="1" eb="3">
      <t>ツウショ</t>
    </rPh>
    <rPh sb="3" eb="5">
      <t>カイゴ</t>
    </rPh>
    <phoneticPr fontId="2"/>
  </si>
  <si>
    <t>　通所リハビリテーション</t>
    <rPh sb="1" eb="3">
      <t>ツウショ</t>
    </rPh>
    <phoneticPr fontId="2"/>
  </si>
  <si>
    <t>　短期入所生活介護</t>
    <rPh sb="1" eb="3">
      <t>タンキ</t>
    </rPh>
    <rPh sb="3" eb="5">
      <t>ニュウショ</t>
    </rPh>
    <rPh sb="5" eb="7">
      <t>セイカツ</t>
    </rPh>
    <rPh sb="7" eb="9">
      <t>カイゴ</t>
    </rPh>
    <phoneticPr fontId="2"/>
  </si>
  <si>
    <t>　短期入所療養介護</t>
    <rPh sb="1" eb="3">
      <t>タンキ</t>
    </rPh>
    <rPh sb="3" eb="5">
      <t>ニュウショ</t>
    </rPh>
    <rPh sb="5" eb="7">
      <t>リョウヨウ</t>
    </rPh>
    <rPh sb="7" eb="9">
      <t>カイゴ</t>
    </rPh>
    <phoneticPr fontId="2"/>
  </si>
  <si>
    <t>　特定施設入居者生活介護</t>
    <phoneticPr fontId="2"/>
  </si>
  <si>
    <t>　地域密着型通所介護</t>
    <rPh sb="1" eb="3">
      <t>チイキ</t>
    </rPh>
    <rPh sb="3" eb="6">
      <t>ミッチャクガタ</t>
    </rPh>
    <rPh sb="6" eb="8">
      <t>ツウショ</t>
    </rPh>
    <rPh sb="8" eb="10">
      <t>カイゴ</t>
    </rPh>
    <phoneticPr fontId="2"/>
  </si>
  <si>
    <t>　認知症対応型通所介護</t>
    <rPh sb="1" eb="4">
      <t>ニンチショウ</t>
    </rPh>
    <rPh sb="4" eb="7">
      <t>タイオウガタ</t>
    </rPh>
    <rPh sb="7" eb="9">
      <t>ツウショ</t>
    </rPh>
    <rPh sb="9" eb="11">
      <t>カイゴ</t>
    </rPh>
    <phoneticPr fontId="2"/>
  </si>
  <si>
    <t>　小規模多機能型居宅介護</t>
    <rPh sb="1" eb="4">
      <t>ショウキボ</t>
    </rPh>
    <rPh sb="4" eb="8">
      <t>タキノウガタ</t>
    </rPh>
    <rPh sb="8" eb="10">
      <t>キョタク</t>
    </rPh>
    <rPh sb="10" eb="12">
      <t>カイゴ</t>
    </rPh>
    <phoneticPr fontId="2"/>
  </si>
  <si>
    <t>　認知症対応型共同生活介護</t>
    <rPh sb="1" eb="4">
      <t>ニンチショウ</t>
    </rPh>
    <rPh sb="4" eb="7">
      <t>タイオウガタ</t>
    </rPh>
    <rPh sb="7" eb="9">
      <t>キョウドウ</t>
    </rPh>
    <rPh sb="9" eb="11">
      <t>セイカツ</t>
    </rPh>
    <rPh sb="11" eb="13">
      <t>カイゴ</t>
    </rPh>
    <phoneticPr fontId="2"/>
  </si>
  <si>
    <t>　地域密着型特定施設入居者生活介護</t>
    <rPh sb="1" eb="3">
      <t>チイキ</t>
    </rPh>
    <rPh sb="3" eb="6">
      <t>ミッチャクガタ</t>
    </rPh>
    <rPh sb="6" eb="17">
      <t>トクテイシセツニュウキョシャセイカツカイゴ</t>
    </rPh>
    <phoneticPr fontId="2"/>
  </si>
  <si>
    <t>　地域密着型介護老人福祉施設</t>
    <rPh sb="1" eb="3">
      <t>チイキ</t>
    </rPh>
    <rPh sb="3" eb="6">
      <t>ミッチャクガタ</t>
    </rPh>
    <rPh sb="6" eb="8">
      <t>カイゴ</t>
    </rPh>
    <rPh sb="8" eb="10">
      <t>ロウジン</t>
    </rPh>
    <rPh sb="10" eb="12">
      <t>フクシ</t>
    </rPh>
    <rPh sb="12" eb="14">
      <t>シセツ</t>
    </rPh>
    <phoneticPr fontId="2"/>
  </si>
  <si>
    <t>　看護小規模多機能型居宅介護</t>
    <rPh sb="1" eb="3">
      <t>カンゴ</t>
    </rPh>
    <rPh sb="3" eb="6">
      <t>ショウキボ</t>
    </rPh>
    <rPh sb="6" eb="10">
      <t>タキノウガタ</t>
    </rPh>
    <rPh sb="10" eb="12">
      <t>キョタク</t>
    </rPh>
    <rPh sb="12" eb="14">
      <t>カイゴ</t>
    </rPh>
    <phoneticPr fontId="2"/>
  </si>
  <si>
    <t>　介護老人福祉施設</t>
    <rPh sb="1" eb="3">
      <t>カイゴ</t>
    </rPh>
    <rPh sb="3" eb="5">
      <t>ロウジン</t>
    </rPh>
    <rPh sb="5" eb="7">
      <t>フクシ</t>
    </rPh>
    <rPh sb="7" eb="9">
      <t>シセツ</t>
    </rPh>
    <phoneticPr fontId="2"/>
  </si>
  <si>
    <t>　介護老人保健施設</t>
    <rPh sb="1" eb="9">
      <t>ロウケン</t>
    </rPh>
    <phoneticPr fontId="2"/>
  </si>
  <si>
    <t>　介護療養型医療施設</t>
    <rPh sb="1" eb="3">
      <t>カイゴ</t>
    </rPh>
    <rPh sb="3" eb="6">
      <t>リョウヨウガタ</t>
    </rPh>
    <rPh sb="6" eb="8">
      <t>イリョウ</t>
    </rPh>
    <rPh sb="8" eb="10">
      <t>シセツ</t>
    </rPh>
    <phoneticPr fontId="2"/>
  </si>
  <si>
    <t>　介護医療院</t>
    <rPh sb="1" eb="3">
      <t>カイゴ</t>
    </rPh>
    <rPh sb="3" eb="5">
      <t>イリョウ</t>
    </rPh>
    <rPh sb="5" eb="6">
      <t>イン</t>
    </rPh>
    <phoneticPr fontId="2"/>
  </si>
  <si>
    <t xml:space="preserve">  介護予防通所リハビリテーション</t>
    <rPh sb="2" eb="4">
      <t>カイゴ</t>
    </rPh>
    <rPh sb="4" eb="6">
      <t>ヨボウ</t>
    </rPh>
    <rPh sb="6" eb="8">
      <t>ツウショ</t>
    </rPh>
    <phoneticPr fontId="2"/>
  </si>
  <si>
    <t xml:space="preserve">  介護予防短期入所生活介護</t>
    <rPh sb="2" eb="4">
      <t>カイゴ</t>
    </rPh>
    <rPh sb="4" eb="6">
      <t>ヨボウ</t>
    </rPh>
    <rPh sb="6" eb="8">
      <t>タンキ</t>
    </rPh>
    <rPh sb="8" eb="10">
      <t>ニュウショ</t>
    </rPh>
    <rPh sb="10" eb="12">
      <t>セイカツ</t>
    </rPh>
    <rPh sb="12" eb="14">
      <t>カイゴ</t>
    </rPh>
    <phoneticPr fontId="2"/>
  </si>
  <si>
    <t xml:space="preserve">  介護予防短期入所療養介護</t>
    <rPh sb="2" eb="4">
      <t>カイゴ</t>
    </rPh>
    <rPh sb="4" eb="6">
      <t>ヨボウ</t>
    </rPh>
    <rPh sb="6" eb="8">
      <t>タンキ</t>
    </rPh>
    <rPh sb="8" eb="10">
      <t>ニュウショ</t>
    </rPh>
    <rPh sb="10" eb="12">
      <t>リョウヨウ</t>
    </rPh>
    <rPh sb="12" eb="14">
      <t>カイゴ</t>
    </rPh>
    <phoneticPr fontId="2"/>
  </si>
  <si>
    <t>　介護予防特定施設入居者生活介護</t>
    <rPh sb="1" eb="3">
      <t>カイゴ</t>
    </rPh>
    <rPh sb="3" eb="5">
      <t>ヨボウ</t>
    </rPh>
    <rPh sb="5" eb="16">
      <t>トクテイシセツニュウキョシャセイカツカイゴ</t>
    </rPh>
    <phoneticPr fontId="2"/>
  </si>
  <si>
    <t xml:space="preserve">  介護予防認知症対応型通所介護</t>
    <rPh sb="2" eb="4">
      <t>カイゴ</t>
    </rPh>
    <rPh sb="4" eb="6">
      <t>ヨボウ</t>
    </rPh>
    <rPh sb="6" eb="9">
      <t>ニンチショウ</t>
    </rPh>
    <rPh sb="9" eb="12">
      <t>タイオウガタ</t>
    </rPh>
    <rPh sb="12" eb="14">
      <t>ツウショ</t>
    </rPh>
    <rPh sb="14" eb="16">
      <t>カイゴ</t>
    </rPh>
    <phoneticPr fontId="2"/>
  </si>
  <si>
    <t xml:space="preserve">  介護予防小規模多機能型居宅介護</t>
    <rPh sb="2" eb="4">
      <t>カイゴ</t>
    </rPh>
    <rPh sb="4" eb="6">
      <t>ヨボウ</t>
    </rPh>
    <rPh sb="6" eb="9">
      <t>ショウキボ</t>
    </rPh>
    <rPh sb="9" eb="13">
      <t>タキノウガタ</t>
    </rPh>
    <rPh sb="13" eb="15">
      <t>キョタク</t>
    </rPh>
    <rPh sb="15" eb="17">
      <t>カイゴ</t>
    </rPh>
    <phoneticPr fontId="2"/>
  </si>
  <si>
    <t xml:space="preserve">  介護予防認知症対応型共同生活介護</t>
    <rPh sb="2" eb="4">
      <t>カイゴ</t>
    </rPh>
    <rPh sb="4" eb="6">
      <t>ヨボウ</t>
    </rPh>
    <rPh sb="6" eb="9">
      <t>ニンチショウ</t>
    </rPh>
    <rPh sb="9" eb="12">
      <t>タイオウガタ</t>
    </rPh>
    <rPh sb="12" eb="14">
      <t>キョウドウ</t>
    </rPh>
    <rPh sb="14" eb="16">
      <t>セイカツ</t>
    </rPh>
    <rPh sb="16" eb="18">
      <t>カイゴ</t>
    </rPh>
    <phoneticPr fontId="2"/>
  </si>
  <si>
    <t>　受け入れた若年性認知症利用者（入所者・患者）ごとに個別の担当者を定めているか。</t>
    <rPh sb="1" eb="2">
      <t>ウ</t>
    </rPh>
    <rPh sb="3" eb="4">
      <t>イ</t>
    </rPh>
    <rPh sb="6" eb="8">
      <t>ジャクネン</t>
    </rPh>
    <rPh sb="8" eb="9">
      <t>セイ</t>
    </rPh>
    <rPh sb="9" eb="12">
      <t>ニンチショウ</t>
    </rPh>
    <rPh sb="12" eb="15">
      <t>リヨウシャ</t>
    </rPh>
    <rPh sb="16" eb="19">
      <t>ニュウショシャ</t>
    </rPh>
    <rPh sb="20" eb="22">
      <t>カンジャ</t>
    </rPh>
    <rPh sb="26" eb="28">
      <t>コベツ</t>
    </rPh>
    <rPh sb="29" eb="32">
      <t>タントウシャ</t>
    </rPh>
    <rPh sb="33" eb="34">
      <t>サダ</t>
    </rPh>
    <phoneticPr fontId="2"/>
  </si>
  <si>
    <t>有　・　無</t>
    <rPh sb="0" eb="1">
      <t>ア</t>
    </rPh>
    <rPh sb="4" eb="5">
      <t>ナシ</t>
    </rPh>
    <phoneticPr fontId="2"/>
  </si>
  <si>
    <t>若年性認知症利用者受入加算に関する届出書＜参考様式２＞</t>
    <rPh sb="21" eb="23">
      <t>サンコウ</t>
    </rPh>
    <rPh sb="23" eb="25">
      <t>ヨウシキ</t>
    </rPh>
    <phoneticPr fontId="2"/>
  </si>
  <si>
    <t>サービス提供体制強化加算に関する確認書＜参考様式３＞</t>
    <rPh sb="4" eb="6">
      <t>テイキョウ</t>
    </rPh>
    <rPh sb="6" eb="8">
      <t>タイセイ</t>
    </rPh>
    <rPh sb="8" eb="10">
      <t>キョウカ</t>
    </rPh>
    <rPh sb="10" eb="12">
      <t>カサン</t>
    </rPh>
    <rPh sb="13" eb="14">
      <t>カン</t>
    </rPh>
    <rPh sb="16" eb="19">
      <t>カクニンショ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</si>
</sst>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 &quot;¥&quot;* #,##0_ ;_ &quot;¥&quot;* \-#,##0_ ;_ &quot;¥&quot;* &quot;-&quot;_ ;_ @_ "/>
    <numFmt numFmtId="176" formatCode="0.0"/>
    <numFmt numFmtId="177" formatCode="0.0%"/>
    <numFmt numFmtId="178" formatCode="0.000"/>
    <numFmt numFmtId="179" formatCode="#,##0.0#"/>
    <numFmt numFmtId="180" formatCode="h:mm;@"/>
    <numFmt numFmtId="181" formatCode="#,##0_ "/>
    <numFmt numFmtId="182" formatCode="#,##0.0_ "/>
    <numFmt numFmtId="183" formatCode="0_);[Red]\(0\)"/>
    <numFmt numFmtId="184" formatCode="#,##0.00_ "/>
    <numFmt numFmtId="185" formatCode="0.00_ "/>
    <numFmt numFmtId="186" formatCode="0.0_);[Red]\(0.0\)"/>
    <numFmt numFmtId="187" formatCode="[$-411]ggge&quot;年&quot;m&quot;月&quot;;@"/>
    <numFmt numFmtId="188" formatCode="#,##0.000000;[Red]\-#,##0.000000"/>
    <numFmt numFmtId="189" formatCode="&quot;令&quot;&quot;和&quot;0&quot;年&quot;"/>
    <numFmt numFmtId="190" formatCode="#,##0_ ;[Red]\-#,##0\ "/>
    <numFmt numFmtId="191" formatCode="0_ ;[Red]\-0\ "/>
  </numFmts>
  <fonts count="110">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name val="HG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
      <sz val="9"/>
      <name val="ＭＳ 明朝"/>
      <family val="1"/>
      <charset val="128"/>
    </font>
    <font>
      <sz val="9"/>
      <name val="ＭＳ Ｐゴシック"/>
      <family val="3"/>
      <charset val="128"/>
    </font>
    <font>
      <sz val="12"/>
      <name val="ＭＳ Ｐゴシック"/>
      <family val="3"/>
      <charset val="128"/>
    </font>
    <font>
      <sz val="6"/>
      <name val="ＭＳ 明朝"/>
      <family val="1"/>
      <charset val="128"/>
    </font>
    <font>
      <sz val="8"/>
      <name val="ＭＳ 明朝"/>
      <family val="1"/>
      <charset val="128"/>
    </font>
    <font>
      <sz val="9"/>
      <name val="ＭＳ Ｐ明朝"/>
      <family val="1"/>
      <charset val="128"/>
    </font>
    <font>
      <sz val="10"/>
      <name val="ＭＳ Ｐ明朝"/>
      <family val="1"/>
      <charset val="128"/>
    </font>
    <font>
      <b/>
      <sz val="16"/>
      <name val="HGSｺﾞｼｯｸM"/>
      <family val="3"/>
      <charset val="128"/>
    </font>
    <font>
      <b/>
      <sz val="14"/>
      <name val="HGSｺﾞｼｯｸM"/>
      <family val="3"/>
      <charset val="128"/>
    </font>
    <font>
      <sz val="6"/>
      <name val="ＭＳ Ｐゴシック"/>
      <family val="2"/>
      <charset val="128"/>
      <scheme val="minor"/>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
      <sz val="8"/>
      <name val="ＭＳ Ｐゴシック"/>
      <family val="3"/>
      <charset val="128"/>
    </font>
    <font>
      <sz val="11"/>
      <name val="ＭＳ Ｐ明朝"/>
      <family val="1"/>
      <charset val="128"/>
    </font>
    <font>
      <sz val="9"/>
      <name val="ＭＳ ゴシック"/>
      <family val="3"/>
      <charset val="128"/>
    </font>
    <font>
      <sz val="10"/>
      <name val="ＭＳ 明朝"/>
      <family val="1"/>
      <charset val="128"/>
    </font>
    <font>
      <sz val="8"/>
      <name val="ＭＳ ゴシック"/>
      <family val="3"/>
      <charset val="128"/>
    </font>
    <font>
      <sz val="11"/>
      <name val="ＭＳ ゴシック"/>
      <family val="3"/>
      <charset val="128"/>
    </font>
    <font>
      <sz val="10"/>
      <name val="ＭＳ ゴシック"/>
      <family val="3"/>
      <charset val="128"/>
    </font>
    <font>
      <sz val="10"/>
      <name val="HG丸ｺﾞｼｯｸM-PRO"/>
      <family val="3"/>
      <charset val="128"/>
    </font>
    <font>
      <sz val="11"/>
      <name val="HG丸ｺﾞｼｯｸM-PRO"/>
      <family val="3"/>
      <charset val="128"/>
    </font>
    <font>
      <b/>
      <sz val="10"/>
      <name val="ＭＳ 明朝"/>
      <family val="1"/>
      <charset val="128"/>
    </font>
    <font>
      <b/>
      <sz val="10"/>
      <name val="HG丸ｺﾞｼｯｸM-PRO"/>
      <family val="3"/>
      <charset val="128"/>
    </font>
    <font>
      <b/>
      <sz val="9"/>
      <name val="ＭＳ 明朝"/>
      <family val="1"/>
      <charset val="128"/>
    </font>
    <font>
      <b/>
      <sz val="9"/>
      <name val="HG丸ｺﾞｼｯｸM-PRO"/>
      <family val="3"/>
      <charset val="128"/>
    </font>
    <font>
      <b/>
      <u/>
      <sz val="9"/>
      <name val="ＭＳ 明朝"/>
      <family val="1"/>
      <charset val="128"/>
    </font>
    <font>
      <b/>
      <sz val="9"/>
      <name val="ＭＳ ゴシック"/>
      <family val="3"/>
      <charset val="128"/>
    </font>
    <font>
      <sz val="11"/>
      <name val="ＭＳ 明朝"/>
      <family val="1"/>
      <charset val="128"/>
    </font>
    <font>
      <sz val="12"/>
      <name val="ＭＳ 明朝"/>
      <family val="1"/>
      <charset val="128"/>
    </font>
    <font>
      <sz val="10"/>
      <name val="ＭＳ Ｐゴシック"/>
      <family val="3"/>
      <charset val="128"/>
    </font>
    <font>
      <sz val="14"/>
      <name val="ＭＳ Ｐゴシック"/>
      <family val="3"/>
      <charset val="128"/>
    </font>
    <font>
      <b/>
      <sz val="14"/>
      <name val="ＭＳ Ｐゴシック"/>
      <family val="3"/>
      <charset val="128"/>
    </font>
    <font>
      <sz val="12"/>
      <color theme="1"/>
      <name val="ＭＳ ゴシック"/>
      <family val="3"/>
      <charset val="128"/>
    </font>
    <font>
      <sz val="11"/>
      <name val="DejaVu Sans"/>
      <family val="2"/>
    </font>
    <font>
      <sz val="12"/>
      <name val="DejaVu Sans"/>
      <family val="2"/>
    </font>
    <font>
      <sz val="10"/>
      <name val="DejaVu Sans"/>
      <family val="2"/>
    </font>
    <font>
      <sz val="8"/>
      <name val="ＭＳ Ｐ明朝"/>
      <family val="1"/>
      <charset val="128"/>
    </font>
    <font>
      <strike/>
      <sz val="8"/>
      <name val="ＭＳ Ｐ明朝"/>
      <family val="1"/>
      <charset val="128"/>
    </font>
    <font>
      <u/>
      <sz val="8"/>
      <name val="ＭＳ Ｐ明朝"/>
      <family val="1"/>
      <charset val="128"/>
    </font>
    <font>
      <b/>
      <sz val="16"/>
      <color rgb="FF000000"/>
      <name val="Meiryo UI"/>
      <family val="3"/>
      <charset val="128"/>
    </font>
    <font>
      <sz val="6"/>
      <name val="游ゴシック"/>
      <family val="3"/>
      <charset val="128"/>
    </font>
    <font>
      <sz val="14"/>
      <color rgb="FF000000"/>
      <name val="Meiryo UI"/>
      <family val="3"/>
      <charset val="128"/>
    </font>
    <font>
      <b/>
      <sz val="14"/>
      <color rgb="FF000000"/>
      <name val="Meiryo UI"/>
      <family val="3"/>
      <charset val="128"/>
    </font>
    <font>
      <sz val="12"/>
      <color rgb="FF000000"/>
      <name val="Meiryo UI"/>
      <family val="3"/>
      <charset val="128"/>
    </font>
    <font>
      <sz val="11"/>
      <color rgb="FF000000"/>
      <name val="游ゴシック"/>
      <family val="3"/>
      <charset val="128"/>
    </font>
    <font>
      <sz val="9"/>
      <color rgb="FF000000"/>
      <name val="Meiryo UI"/>
      <family val="3"/>
      <charset val="128"/>
    </font>
    <font>
      <sz val="11"/>
      <color rgb="FF000000"/>
      <name val="Meiryo UI"/>
      <family val="3"/>
      <charset val="128"/>
    </font>
    <font>
      <sz val="13"/>
      <color rgb="FF000000"/>
      <name val="Meiryo UI"/>
      <family val="3"/>
      <charset val="128"/>
    </font>
    <font>
      <sz val="11.5"/>
      <color rgb="FF000000"/>
      <name val="Meiryo UI"/>
      <family val="3"/>
      <charset val="128"/>
    </font>
    <font>
      <sz val="11"/>
      <color theme="1"/>
      <name val="ＭＳ Ｐゴシック"/>
      <family val="3"/>
      <charset val="128"/>
    </font>
    <font>
      <sz val="12"/>
      <color theme="1"/>
      <name val="ＭＳ Ｐゴシック"/>
      <family val="3"/>
      <charset val="128"/>
    </font>
    <font>
      <b/>
      <sz val="16"/>
      <name val="ＭＳ Ｐゴシック"/>
      <family val="3"/>
      <charset val="128"/>
    </font>
    <font>
      <sz val="11"/>
      <color indexed="10"/>
      <name val="ＭＳ Ｐゴシック"/>
      <family val="3"/>
      <charset val="128"/>
    </font>
    <font>
      <sz val="11"/>
      <color indexed="8"/>
      <name val="ＭＳ Ｐゴシック"/>
      <family val="3"/>
      <charset val="128"/>
    </font>
    <font>
      <b/>
      <sz val="12"/>
      <name val="ＭＳ Ｐゴシック"/>
      <family val="3"/>
      <charset val="128"/>
    </font>
    <font>
      <sz val="9"/>
      <color theme="1"/>
      <name val="ＭＳ Ｐゴシック"/>
      <family val="3"/>
      <charset val="128"/>
    </font>
    <font>
      <sz val="6"/>
      <name val="ＭＳ ゴシック"/>
      <family val="3"/>
      <charset val="128"/>
    </font>
    <font>
      <b/>
      <u/>
      <sz val="11"/>
      <color indexed="8"/>
      <name val="ＭＳ Ｐゴシック"/>
      <family val="3"/>
      <charset val="128"/>
    </font>
    <font>
      <b/>
      <sz val="11"/>
      <name val="ＭＳ Ｐゴシック"/>
      <family val="3"/>
      <charset val="128"/>
    </font>
    <font>
      <sz val="10"/>
      <color theme="1"/>
      <name val="ＭＳ Ｐゴシック"/>
      <family val="3"/>
      <charset val="128"/>
    </font>
    <font>
      <sz val="11"/>
      <color rgb="FF0070C0"/>
      <name val="ＭＳ Ｐゴシック"/>
      <family val="3"/>
      <charset val="128"/>
    </font>
  </fonts>
  <fills count="5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8" tint="0.79998168889431442"/>
        <bgColor indexed="64"/>
      </patternFill>
    </fill>
    <fill>
      <patternFill patternType="solid">
        <fgColor rgb="FFCCFFCC"/>
        <bgColor indexed="64"/>
      </patternFill>
    </fill>
    <fill>
      <patternFill patternType="solid">
        <fgColor indexed="9"/>
        <bgColor indexed="64"/>
      </patternFill>
    </fill>
    <fill>
      <patternFill patternType="solid">
        <fgColor indexed="42"/>
        <bgColor indexed="64"/>
      </patternFill>
    </fill>
    <fill>
      <patternFill patternType="solid">
        <fgColor theme="3" tint="0.79985961485641044"/>
        <bgColor indexed="64"/>
      </patternFill>
    </fill>
    <fill>
      <patternFill patternType="solid">
        <fgColor indexed="13"/>
        <bgColor indexed="64"/>
      </patternFill>
    </fill>
    <fill>
      <patternFill patternType="solid">
        <fgColor rgb="FFFFFF00"/>
        <bgColor indexed="64"/>
      </patternFill>
    </fill>
    <fill>
      <patternFill patternType="solid">
        <fgColor rgb="FFDDEBF7"/>
        <bgColor rgb="FF000000"/>
      </patternFill>
    </fill>
    <fill>
      <patternFill patternType="solid">
        <fgColor rgb="FFE2EFDA"/>
        <bgColor rgb="FF000000"/>
      </patternFill>
    </fill>
    <fill>
      <patternFill patternType="solid">
        <fgColor rgb="FFFFF2CC"/>
        <bgColor rgb="FF000000"/>
      </patternFill>
    </fill>
    <fill>
      <patternFill patternType="solid">
        <fgColor rgb="FFFFC000"/>
        <bgColor rgb="FF000000"/>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3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style="thin">
        <color indexed="64"/>
      </right>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uble">
        <color indexed="64"/>
      </left>
      <right style="thin">
        <color indexed="64"/>
      </right>
      <top/>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dotted">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double">
        <color indexed="64"/>
      </top>
      <bottom style="double">
        <color indexed="64"/>
      </bottom>
      <diagonal/>
    </border>
    <border>
      <left style="hair">
        <color indexed="64"/>
      </left>
      <right style="thin">
        <color indexed="64"/>
      </right>
      <top style="double">
        <color indexed="64"/>
      </top>
      <bottom/>
      <diagonal/>
    </border>
    <border>
      <left style="double">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style="thin">
        <color indexed="64"/>
      </right>
      <top/>
      <bottom style="double">
        <color indexed="64"/>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diagonalUp="1">
      <left/>
      <right style="thin">
        <color indexed="64"/>
      </right>
      <top/>
      <bottom style="double">
        <color indexed="64"/>
      </bottom>
      <diagonal style="hair">
        <color indexed="64"/>
      </diagonal>
    </border>
    <border diagonalUp="1">
      <left/>
      <right/>
      <top/>
      <bottom style="double">
        <color indexed="64"/>
      </bottom>
      <diagonal style="hair">
        <color indexed="64"/>
      </diagonal>
    </border>
    <border diagonalUp="1">
      <left style="double">
        <color indexed="64"/>
      </left>
      <right/>
      <top/>
      <bottom style="double">
        <color indexed="64"/>
      </bottom>
      <diagonal style="hair">
        <color indexed="64"/>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diagonalUp="1">
      <left/>
      <right style="thin">
        <color indexed="64"/>
      </right>
      <top style="thin">
        <color indexed="64"/>
      </top>
      <bottom/>
      <diagonal style="hair">
        <color indexed="64"/>
      </diagonal>
    </border>
    <border diagonalUp="1">
      <left style="double">
        <color indexed="64"/>
      </left>
      <right/>
      <top style="thin">
        <color indexed="64"/>
      </top>
      <bottom/>
      <diagonal style="hair">
        <color indexed="64"/>
      </diagonal>
    </border>
    <border>
      <left style="double">
        <color indexed="64"/>
      </left>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Up="1">
      <left/>
      <right style="thin">
        <color indexed="64"/>
      </right>
      <top/>
      <bottom/>
      <diagonal style="hair">
        <color indexed="64"/>
      </diagonal>
    </border>
    <border diagonalUp="1">
      <left style="double">
        <color indexed="64"/>
      </left>
      <right/>
      <top/>
      <bottom/>
      <diagonal style="hair">
        <color indexed="64"/>
      </diagonal>
    </border>
    <border>
      <left style="hair">
        <color indexed="64"/>
      </left>
      <right style="double">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diagonalUp="1">
      <left/>
      <right style="thin">
        <color indexed="64"/>
      </right>
      <top style="hair">
        <color indexed="64"/>
      </top>
      <bottom/>
      <diagonal style="hair">
        <color indexed="64"/>
      </diagonal>
    </border>
    <border diagonalUp="1">
      <left style="double">
        <color indexed="64"/>
      </left>
      <right/>
      <top style="hair">
        <color indexed="64"/>
      </top>
      <bottom/>
      <diagonal style="hair">
        <color indexed="64"/>
      </diagonal>
    </border>
    <border>
      <left style="hair">
        <color indexed="64"/>
      </left>
      <right style="double">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double">
        <color indexed="64"/>
      </top>
      <bottom style="hair">
        <color indexed="64"/>
      </bottom>
      <diagonal/>
    </border>
    <border diagonalUp="1">
      <left/>
      <right style="thin">
        <color indexed="64"/>
      </right>
      <top style="double">
        <color indexed="64"/>
      </top>
      <bottom style="hair">
        <color indexed="64"/>
      </bottom>
      <diagonal style="hair">
        <color indexed="64"/>
      </diagonal>
    </border>
    <border diagonalUp="1">
      <left style="double">
        <color indexed="64"/>
      </left>
      <right/>
      <top style="double">
        <color indexed="64"/>
      </top>
      <bottom style="hair">
        <color indexed="64"/>
      </bottom>
      <diagonal style="hair">
        <color indexed="64"/>
      </diagonal>
    </border>
    <border>
      <left style="hair">
        <color indexed="64"/>
      </left>
      <right style="double">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double">
        <color indexed="64"/>
      </top>
      <bottom/>
      <diagonal/>
    </border>
    <border>
      <left style="thin">
        <color indexed="64"/>
      </left>
      <right/>
      <top style="double">
        <color indexed="64"/>
      </top>
      <bottom/>
      <diagonal/>
    </border>
    <border diagonalUp="1">
      <left/>
      <right style="thin">
        <color indexed="64"/>
      </right>
      <top style="hair">
        <color indexed="64"/>
      </top>
      <bottom style="double">
        <color indexed="64"/>
      </bottom>
      <diagonal style="hair">
        <color indexed="64"/>
      </diagonal>
    </border>
    <border diagonalUp="1">
      <left style="double">
        <color indexed="64"/>
      </left>
      <right/>
      <top style="hair">
        <color indexed="64"/>
      </top>
      <bottom style="double">
        <color indexed="64"/>
      </bottom>
      <diagonal style="hair">
        <color indexed="64"/>
      </diagonal>
    </border>
    <border>
      <left style="double">
        <color indexed="64"/>
      </left>
      <right style="hair">
        <color indexed="64"/>
      </right>
      <top style="hair">
        <color indexed="64"/>
      </top>
      <bottom/>
      <diagonal/>
    </border>
    <border>
      <left style="thin">
        <color indexed="64"/>
      </left>
      <right/>
      <top style="hair">
        <color indexed="64"/>
      </top>
      <bottom/>
      <diagonal/>
    </border>
    <border diagonalUp="1">
      <left/>
      <right style="thin">
        <color indexed="64"/>
      </right>
      <top/>
      <bottom style="hair">
        <color indexed="64"/>
      </bottom>
      <diagonal style="hair">
        <color indexed="64"/>
      </diagonal>
    </border>
    <border diagonalUp="1">
      <left style="double">
        <color indexed="64"/>
      </left>
      <right/>
      <top/>
      <bottom style="hair">
        <color indexed="64"/>
      </bottom>
      <diagonal style="hair">
        <color indexed="64"/>
      </diagonal>
    </border>
    <border>
      <left style="double">
        <color indexed="64"/>
      </left>
      <right style="hair">
        <color indexed="64"/>
      </right>
      <top/>
      <bottom style="thin">
        <color indexed="64"/>
      </bottom>
      <diagonal/>
    </border>
    <border>
      <left style="double">
        <color indexed="64"/>
      </left>
      <right style="hair">
        <color indexed="64"/>
      </right>
      <top/>
      <bottom/>
      <diagonal/>
    </border>
    <border>
      <left style="double">
        <color indexed="64"/>
      </left>
      <right/>
      <top style="thin">
        <color indexed="64"/>
      </top>
      <bottom style="hair">
        <color indexed="64"/>
      </bottom>
      <diagonal/>
    </border>
    <border>
      <left style="hair">
        <color indexed="64"/>
      </left>
      <right style="double">
        <color indexed="64"/>
      </right>
      <top/>
      <bottom style="double">
        <color indexed="64"/>
      </bottom>
      <diagonal/>
    </border>
    <border>
      <left style="hair">
        <color indexed="64"/>
      </left>
      <right style="double">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medium">
        <color indexed="64"/>
      </top>
      <bottom style="thin">
        <color indexed="64"/>
      </bottom>
      <diagonal/>
    </border>
    <border>
      <left/>
      <right style="double">
        <color indexed="64"/>
      </right>
      <top/>
      <bottom style="thin">
        <color indexed="64"/>
      </bottom>
      <diagonal/>
    </border>
    <border>
      <left/>
      <right style="double">
        <color indexed="64"/>
      </right>
      <top style="double">
        <color indexed="64"/>
      </top>
      <bottom/>
      <diagonal/>
    </border>
    <border>
      <left/>
      <right/>
      <top style="double">
        <color indexed="64"/>
      </top>
      <bottom/>
      <diagonal/>
    </border>
    <border>
      <left/>
      <right style="double">
        <color indexed="64"/>
      </right>
      <top style="thin">
        <color indexed="64"/>
      </top>
      <bottom style="double">
        <color indexed="64"/>
      </bottom>
      <diagonal/>
    </border>
    <border diagonalUp="1">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style="thin">
        <color indexed="64"/>
      </left>
      <right style="double">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bottom style="medium">
        <color indexed="64"/>
      </bottom>
      <diagonal/>
    </border>
    <border>
      <left style="medium">
        <color indexed="64"/>
      </left>
      <right/>
      <top style="double">
        <color indexed="64"/>
      </top>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bottom style="hair">
        <color indexed="64"/>
      </bottom>
      <diagonal/>
    </border>
    <border>
      <left/>
      <right/>
      <top style="hair">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dashed">
        <color indexed="8"/>
      </bottom>
      <diagonal/>
    </border>
    <border>
      <left style="thin">
        <color indexed="8"/>
      </left>
      <right/>
      <top/>
      <bottom/>
      <diagonal/>
    </border>
    <border>
      <left style="thin">
        <color indexed="8"/>
      </left>
      <right style="thin">
        <color indexed="8"/>
      </right>
      <top style="dashed">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dashed">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dashed">
        <color indexed="8"/>
      </left>
      <right style="thin">
        <color indexed="8"/>
      </right>
      <top style="thin">
        <color indexed="8"/>
      </top>
      <bottom/>
      <diagonal/>
    </border>
    <border>
      <left style="thin">
        <color indexed="8"/>
      </left>
      <right/>
      <top/>
      <bottom style="thin">
        <color indexed="8"/>
      </bottom>
      <diagonal/>
    </border>
    <border>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right style="dashed">
        <color indexed="8"/>
      </right>
      <top/>
      <bottom style="thin">
        <color indexed="8"/>
      </bottom>
      <diagonal/>
    </border>
    <border>
      <left/>
      <right style="dashed">
        <color indexed="8"/>
      </right>
      <top/>
      <bottom style="double">
        <color indexed="8"/>
      </bottom>
      <diagonal/>
    </border>
    <border>
      <left style="dashed">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right style="dashed">
        <color indexed="8"/>
      </right>
      <top style="double">
        <color indexed="8"/>
      </top>
      <bottom style="thin">
        <color indexed="8"/>
      </bottom>
      <diagonal/>
    </border>
    <border>
      <left style="dashed">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dashed">
        <color indexed="8"/>
      </left>
      <right/>
      <top style="thin">
        <color indexed="8"/>
      </top>
      <bottom/>
      <diagonal/>
    </border>
    <border>
      <left/>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s>
  <cellStyleXfs count="67">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48"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9" fillId="3" borderId="49" applyNumberFormat="0" applyFont="0" applyAlignment="0" applyProtection="0">
      <alignment vertical="center"/>
    </xf>
    <xf numFmtId="0" fontId="24" fillId="0" borderId="50" applyNumberFormat="0" applyFill="0" applyAlignment="0" applyProtection="0">
      <alignment vertical="center"/>
    </xf>
    <xf numFmtId="0" fontId="25" fillId="30" borderId="0" applyNumberFormat="0" applyBorder="0" applyAlignment="0" applyProtection="0">
      <alignment vertical="center"/>
    </xf>
    <xf numFmtId="0" fontId="26" fillId="31" borderId="51"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52" applyNumberFormat="0" applyFill="0" applyAlignment="0" applyProtection="0">
      <alignment vertical="center"/>
    </xf>
    <xf numFmtId="0" fontId="29" fillId="0" borderId="53" applyNumberFormat="0" applyFill="0" applyAlignment="0" applyProtection="0">
      <alignment vertical="center"/>
    </xf>
    <xf numFmtId="0" fontId="30" fillId="0" borderId="54" applyNumberFormat="0" applyFill="0" applyAlignment="0" applyProtection="0">
      <alignment vertical="center"/>
    </xf>
    <xf numFmtId="0" fontId="30" fillId="0" borderId="0" applyNumberFormat="0" applyFill="0" applyBorder="0" applyAlignment="0" applyProtection="0">
      <alignment vertical="center"/>
    </xf>
    <xf numFmtId="0" fontId="31" fillId="0" borderId="55" applyNumberFormat="0" applyFill="0" applyAlignment="0" applyProtection="0">
      <alignment vertical="center"/>
    </xf>
    <xf numFmtId="0" fontId="32" fillId="31" borderId="56" applyNumberFormat="0" applyAlignment="0" applyProtection="0">
      <alignment vertical="center"/>
    </xf>
    <xf numFmtId="0" fontId="33" fillId="0" borderId="0" applyNumberFormat="0" applyFill="0" applyBorder="0" applyAlignment="0" applyProtection="0">
      <alignment vertical="center"/>
    </xf>
    <xf numFmtId="0" fontId="34" fillId="2" borderId="51" applyNumberFormat="0" applyAlignment="0" applyProtection="0">
      <alignment vertical="center"/>
    </xf>
    <xf numFmtId="0" fontId="9" fillId="0" borderId="0"/>
    <xf numFmtId="0" fontId="9"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xf numFmtId="0" fontId="42" fillId="0" borderId="0">
      <alignment vertical="center"/>
    </xf>
    <xf numFmtId="0" fontId="1" fillId="0" borderId="0">
      <alignment vertical="center"/>
    </xf>
    <xf numFmtId="38" fontId="1"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9" fontId="77" fillId="0" borderId="0" applyFont="0" applyFill="0" applyBorder="0" applyAlignment="0" applyProtection="0">
      <alignment vertical="center"/>
    </xf>
    <xf numFmtId="0" fontId="9" fillId="0" borderId="0">
      <alignment vertical="center"/>
    </xf>
    <xf numFmtId="0" fontId="9" fillId="0" borderId="0">
      <alignment vertical="center"/>
    </xf>
    <xf numFmtId="38" fontId="77" fillId="0" borderId="0" applyFont="0" applyFill="0" applyBorder="0" applyAlignment="0" applyProtection="0">
      <alignment vertical="center"/>
    </xf>
    <xf numFmtId="0" fontId="9" fillId="0" borderId="0"/>
    <xf numFmtId="38" fontId="81" fillId="0" borderId="0" applyFont="0" applyFill="0" applyBorder="0" applyAlignment="0" applyProtection="0">
      <alignment vertical="center"/>
    </xf>
    <xf numFmtId="38" fontId="9" fillId="0" borderId="0" applyFont="0" applyFill="0" applyBorder="0" applyAlignment="0" applyProtection="0"/>
    <xf numFmtId="0" fontId="9" fillId="0" borderId="0">
      <alignment vertical="center"/>
    </xf>
  </cellStyleXfs>
  <cellXfs count="179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7" xfId="0" applyFont="1" applyBorder="1"/>
    <xf numFmtId="0" fontId="4" fillId="0" borderId="8" xfId="0" applyFont="1" applyBorder="1"/>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0" xfId="0" applyFont="1" applyAlignment="1">
      <alignment horizontal="right" vertical="center"/>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2" xfId="0" applyFont="1" applyBorder="1"/>
    <xf numFmtId="0" fontId="4" fillId="0" borderId="0" xfId="0" applyFont="1" applyAlignment="1">
      <alignment vertical="top"/>
    </xf>
    <xf numFmtId="0" fontId="4" fillId="0" borderId="20" xfId="0" applyFont="1" applyBorder="1" applyAlignment="1">
      <alignment vertical="center"/>
    </xf>
    <xf numFmtId="0" fontId="4" fillId="0" borderId="0" xfId="0" applyFont="1" applyAlignment="1">
      <alignment horizontal="center"/>
    </xf>
    <xf numFmtId="0" fontId="4" fillId="0" borderId="14" xfId="0" applyFont="1" applyBorder="1" applyAlignment="1">
      <alignment vertical="center"/>
    </xf>
    <xf numFmtId="0" fontId="14"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3" xfId="45" applyFont="1" applyBorder="1" applyAlignment="1">
      <alignment horizontal="center"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2" xfId="0" applyFont="1" applyBorder="1" applyAlignment="1">
      <alignment vertical="center"/>
    </xf>
    <xf numFmtId="0" fontId="16" fillId="0" borderId="20" xfId="0" applyFont="1" applyBorder="1" applyAlignment="1">
      <alignment vertical="center" shrinkToFit="1"/>
    </xf>
    <xf numFmtId="177" fontId="4" fillId="0" borderId="14" xfId="0" applyNumberFormat="1" applyFont="1" applyBorder="1" applyAlignment="1">
      <alignment horizontal="center" vertical="center"/>
    </xf>
    <xf numFmtId="177" fontId="4" fillId="0" borderId="0" xfId="0" applyNumberFormat="1" applyFont="1" applyAlignment="1">
      <alignment vertical="center"/>
    </xf>
    <xf numFmtId="177" fontId="4" fillId="0" borderId="5" xfId="0" applyNumberFormat="1" applyFont="1" applyBorder="1" applyAlignment="1">
      <alignment vertical="center"/>
    </xf>
    <xf numFmtId="0" fontId="15" fillId="0" borderId="0" xfId="0" applyFont="1" applyAlignment="1">
      <alignment vertical="top"/>
    </xf>
    <xf numFmtId="0" fontId="7" fillId="0" borderId="13" xfId="0" applyFont="1" applyBorder="1" applyAlignment="1">
      <alignment horizontal="left" vertical="center"/>
    </xf>
    <xf numFmtId="0" fontId="4" fillId="0" borderId="14" xfId="0" applyFont="1" applyBorder="1" applyAlignment="1">
      <alignment horizontal="left" vertical="center" indent="1"/>
    </xf>
    <xf numFmtId="0" fontId="5" fillId="0" borderId="0" xfId="0" applyFont="1" applyAlignment="1">
      <alignment horizontal="left" vertical="center"/>
    </xf>
    <xf numFmtId="178" fontId="4" fillId="0" borderId="0" xfId="0" applyNumberFormat="1" applyFont="1" applyAlignment="1">
      <alignment horizontal="left" vertical="center"/>
    </xf>
    <xf numFmtId="0" fontId="23" fillId="0" borderId="0" xfId="49">
      <alignment vertical="center"/>
    </xf>
    <xf numFmtId="0" fontId="23" fillId="0" borderId="0" xfId="49" applyAlignment="1">
      <alignment horizontal="right" vertical="center"/>
    </xf>
    <xf numFmtId="0" fontId="23" fillId="0" borderId="0" xfId="49" applyAlignment="1">
      <alignment horizontal="center" vertical="center"/>
    </xf>
    <xf numFmtId="0" fontId="23" fillId="34" borderId="0" xfId="49" applyFill="1" applyAlignment="1">
      <alignment horizontal="center" vertical="center"/>
    </xf>
    <xf numFmtId="0" fontId="23" fillId="0" borderId="8" xfId="49" applyBorder="1">
      <alignment vertical="center"/>
    </xf>
    <xf numFmtId="0" fontId="4" fillId="0" borderId="22" xfId="0" applyFont="1" applyBorder="1" applyAlignment="1">
      <alignment horizontal="center" vertical="center"/>
    </xf>
    <xf numFmtId="0" fontId="4" fillId="33" borderId="0" xfId="0" applyFont="1" applyFill="1" applyAlignment="1">
      <alignment horizontal="left" vertical="center"/>
    </xf>
    <xf numFmtId="0" fontId="4" fillId="0" borderId="13" xfId="0" applyFont="1" applyBorder="1" applyAlignment="1">
      <alignment horizontal="center" vertical="center"/>
    </xf>
    <xf numFmtId="0" fontId="4" fillId="0" borderId="12" xfId="0" applyFont="1" applyBorder="1" applyAlignment="1">
      <alignment horizontal="left" vertical="center"/>
    </xf>
    <xf numFmtId="0" fontId="4" fillId="33" borderId="4" xfId="0" applyFont="1" applyFill="1" applyBorder="1" applyAlignment="1">
      <alignment vertical="center"/>
    </xf>
    <xf numFmtId="0" fontId="4" fillId="33" borderId="4" xfId="0" applyFont="1" applyFill="1" applyBorder="1" applyAlignment="1">
      <alignment vertical="center" wrapText="1"/>
    </xf>
    <xf numFmtId="0" fontId="4" fillId="33" borderId="1" xfId="0" applyFont="1" applyFill="1" applyBorder="1" applyAlignment="1">
      <alignment vertical="center" wrapText="1"/>
    </xf>
    <xf numFmtId="0" fontId="4" fillId="33" borderId="0" xfId="0" applyFont="1" applyFill="1" applyAlignment="1">
      <alignment vertical="center"/>
    </xf>
    <xf numFmtId="0" fontId="4" fillId="33" borderId="20" xfId="0" applyFont="1" applyFill="1" applyBorder="1" applyAlignment="1">
      <alignment vertical="center" wrapText="1"/>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3" xfId="0" applyFont="1" applyFill="1" applyBorder="1" applyAlignment="1">
      <alignment horizontal="left" vertical="center"/>
    </xf>
    <xf numFmtId="0" fontId="4" fillId="33" borderId="3" xfId="0" applyFont="1" applyFill="1" applyBorder="1" applyAlignment="1">
      <alignment horizontal="left" vertical="center" wrapText="1"/>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4" xfId="0" applyFont="1" applyFill="1" applyBorder="1" applyAlignment="1">
      <alignment vertical="center"/>
    </xf>
    <xf numFmtId="0" fontId="4" fillId="33" borderId="20" xfId="0" applyFont="1" applyFill="1" applyBorder="1" applyAlignment="1">
      <alignment horizontal="center" vertical="center"/>
    </xf>
    <xf numFmtId="0" fontId="4" fillId="33" borderId="22" xfId="0" applyFont="1" applyFill="1" applyBorder="1" applyAlignment="1">
      <alignment vertical="center"/>
    </xf>
    <xf numFmtId="0" fontId="4" fillId="33" borderId="14" xfId="0" applyFont="1" applyFill="1" applyBorder="1" applyAlignment="1">
      <alignment horizontal="left" vertical="center"/>
    </xf>
    <xf numFmtId="0" fontId="4" fillId="33" borderId="14" xfId="0" applyFont="1" applyFill="1" applyBorder="1" applyAlignment="1">
      <alignment horizontal="left" vertical="center" wrapText="1"/>
    </xf>
    <xf numFmtId="0" fontId="4" fillId="33" borderId="20" xfId="0" applyFont="1" applyFill="1" applyBorder="1" applyAlignment="1">
      <alignment vertical="center"/>
    </xf>
    <xf numFmtId="0" fontId="4" fillId="33" borderId="0" xfId="0" applyFont="1" applyFill="1" applyAlignment="1">
      <alignment vertical="top"/>
    </xf>
    <xf numFmtId="0" fontId="4" fillId="33" borderId="20" xfId="0" applyFont="1" applyFill="1" applyBorder="1" applyAlignment="1">
      <alignment vertical="top"/>
    </xf>
    <xf numFmtId="0" fontId="4" fillId="33" borderId="24" xfId="0" applyFont="1" applyFill="1" applyBorder="1" applyAlignment="1">
      <alignment horizontal="left" vertical="center"/>
    </xf>
    <xf numFmtId="0" fontId="4" fillId="33" borderId="14" xfId="0" applyFont="1" applyFill="1" applyBorder="1" applyAlignment="1">
      <alignment vertical="top"/>
    </xf>
    <xf numFmtId="0" fontId="4" fillId="33" borderId="31" xfId="0" applyFont="1" applyFill="1" applyBorder="1" applyAlignment="1">
      <alignment horizontal="left" vertical="center" wrapText="1"/>
    </xf>
    <xf numFmtId="0" fontId="4" fillId="33" borderId="29" xfId="0" applyFont="1" applyFill="1" applyBorder="1" applyAlignment="1">
      <alignment vertical="center"/>
    </xf>
    <xf numFmtId="0" fontId="4" fillId="33" borderId="30" xfId="0" applyFont="1" applyFill="1" applyBorder="1" applyAlignment="1">
      <alignment vertical="center"/>
    </xf>
    <xf numFmtId="0" fontId="4" fillId="33" borderId="32" xfId="0" applyFont="1" applyFill="1" applyBorder="1" applyAlignment="1">
      <alignment vertical="center"/>
    </xf>
    <xf numFmtId="0" fontId="4" fillId="33" borderId="24" xfId="0" applyFont="1" applyFill="1" applyBorder="1" applyAlignment="1">
      <alignment vertical="center"/>
    </xf>
    <xf numFmtId="0" fontId="4" fillId="33" borderId="27" xfId="0" applyFont="1" applyFill="1" applyBorder="1" applyAlignment="1">
      <alignment vertical="center"/>
    </xf>
    <xf numFmtId="0" fontId="4" fillId="33" borderId="33" xfId="0" applyFont="1" applyFill="1" applyBorder="1" applyAlignment="1">
      <alignment vertical="center"/>
    </xf>
    <xf numFmtId="0" fontId="4" fillId="33" borderId="31" xfId="0" applyFont="1" applyFill="1" applyBorder="1" applyAlignment="1">
      <alignment vertical="center" wrapText="1"/>
    </xf>
    <xf numFmtId="0" fontId="4" fillId="33" borderId="13" xfId="0" applyFont="1" applyFill="1" applyBorder="1" applyAlignment="1">
      <alignment vertical="center"/>
    </xf>
    <xf numFmtId="0" fontId="4" fillId="33" borderId="12" xfId="0" applyFont="1" applyFill="1" applyBorder="1" applyAlignment="1">
      <alignment horizontal="center" vertical="center"/>
    </xf>
    <xf numFmtId="0" fontId="4" fillId="33" borderId="23" xfId="0" applyFont="1" applyFill="1" applyBorder="1" applyAlignment="1">
      <alignment vertical="center"/>
    </xf>
    <xf numFmtId="0" fontId="4" fillId="33" borderId="13" xfId="0" applyFont="1" applyFill="1" applyBorder="1" applyAlignment="1">
      <alignment horizontal="left" vertical="center"/>
    </xf>
    <xf numFmtId="0" fontId="4" fillId="33" borderId="12" xfId="0" applyFont="1" applyFill="1" applyBorder="1" applyAlignment="1">
      <alignment vertical="center" wrapText="1"/>
    </xf>
    <xf numFmtId="0" fontId="4" fillId="33" borderId="13" xfId="0" applyFont="1" applyFill="1" applyBorder="1" applyAlignment="1">
      <alignment horizontal="left" vertical="center" wrapText="1"/>
    </xf>
    <xf numFmtId="0" fontId="4" fillId="33" borderId="12" xfId="0" applyFont="1" applyFill="1" applyBorder="1" applyAlignment="1">
      <alignment vertical="center"/>
    </xf>
    <xf numFmtId="0" fontId="4" fillId="33" borderId="10" xfId="0" applyFont="1" applyFill="1" applyBorder="1" applyAlignment="1">
      <alignment vertical="center"/>
    </xf>
    <xf numFmtId="0" fontId="4" fillId="33" borderId="11" xfId="0" applyFont="1" applyFill="1" applyBorder="1" applyAlignment="1">
      <alignment vertical="center"/>
    </xf>
    <xf numFmtId="0" fontId="4" fillId="33" borderId="13" xfId="0" applyFont="1" applyFill="1" applyBorder="1" applyAlignment="1">
      <alignment vertical="top"/>
    </xf>
    <xf numFmtId="0" fontId="4" fillId="33" borderId="5" xfId="0" applyFont="1" applyFill="1" applyBorder="1" applyAlignment="1">
      <alignment vertical="top"/>
    </xf>
    <xf numFmtId="0" fontId="4" fillId="33" borderId="12" xfId="0" applyFont="1" applyFill="1" applyBorder="1" applyAlignment="1">
      <alignment vertical="top"/>
    </xf>
    <xf numFmtId="0" fontId="4" fillId="33" borderId="31" xfId="0" applyFont="1" applyFill="1" applyBorder="1" applyAlignment="1">
      <alignment vertical="center"/>
    </xf>
    <xf numFmtId="0" fontId="4" fillId="33" borderId="37" xfId="0" applyFont="1" applyFill="1" applyBorder="1" applyAlignment="1">
      <alignment vertical="center"/>
    </xf>
    <xf numFmtId="0" fontId="4" fillId="33" borderId="29" xfId="0" applyFont="1" applyFill="1" applyBorder="1" applyAlignment="1">
      <alignment horizontal="left" vertical="center" wrapText="1"/>
    </xf>
    <xf numFmtId="0" fontId="4" fillId="33" borderId="29" xfId="0" applyFont="1" applyFill="1" applyBorder="1" applyAlignment="1">
      <alignment horizontal="left" vertical="center"/>
    </xf>
    <xf numFmtId="0" fontId="4" fillId="33" borderId="30" xfId="0" applyFont="1" applyFill="1" applyBorder="1" applyAlignment="1">
      <alignment horizontal="left" vertical="center"/>
    </xf>
    <xf numFmtId="0" fontId="4" fillId="33" borderId="32" xfId="0" applyFont="1" applyFill="1" applyBorder="1" applyAlignment="1">
      <alignment horizontal="left" vertical="center"/>
    </xf>
    <xf numFmtId="0" fontId="4" fillId="33" borderId="33" xfId="0" applyFont="1" applyFill="1" applyBorder="1" applyAlignment="1">
      <alignment horizontal="left" vertical="center"/>
    </xf>
    <xf numFmtId="0" fontId="4" fillId="33" borderId="20" xfId="0" applyFont="1" applyFill="1" applyBorder="1" applyAlignment="1">
      <alignment horizontal="left" vertical="center"/>
    </xf>
    <xf numFmtId="0" fontId="4" fillId="33" borderId="27" xfId="0" applyFont="1" applyFill="1" applyBorder="1" applyAlignment="1">
      <alignment horizontal="left" vertical="center"/>
    </xf>
    <xf numFmtId="0" fontId="4" fillId="33" borderId="1" xfId="0" applyFont="1" applyFill="1" applyBorder="1" applyAlignment="1">
      <alignment horizontal="left" vertical="center"/>
    </xf>
    <xf numFmtId="0" fontId="4" fillId="33" borderId="12" xfId="0" applyFont="1" applyFill="1" applyBorder="1" applyAlignment="1">
      <alignment horizontal="left" vertical="center"/>
    </xf>
    <xf numFmtId="0" fontId="4" fillId="33" borderId="18" xfId="0" applyFont="1" applyFill="1" applyBorder="1" applyAlignment="1">
      <alignment vertical="center" wrapText="1"/>
    </xf>
    <xf numFmtId="0" fontId="4" fillId="33" borderId="37" xfId="0" applyFont="1" applyFill="1" applyBorder="1" applyAlignment="1">
      <alignment horizontal="left" vertical="center" wrapText="1"/>
    </xf>
    <xf numFmtId="0" fontId="4" fillId="33" borderId="37" xfId="0" applyFont="1" applyFill="1" applyBorder="1" applyAlignment="1">
      <alignment horizontal="left" vertical="center"/>
    </xf>
    <xf numFmtId="0" fontId="4" fillId="33" borderId="38" xfId="0" applyFont="1" applyFill="1" applyBorder="1" applyAlignment="1">
      <alignment horizontal="left" vertical="center"/>
    </xf>
    <xf numFmtId="0" fontId="4" fillId="33" borderId="22" xfId="0" applyFont="1" applyFill="1" applyBorder="1" applyAlignment="1">
      <alignment vertical="center" wrapText="1"/>
    </xf>
    <xf numFmtId="0" fontId="11" fillId="33" borderId="29" xfId="0" applyFont="1" applyFill="1" applyBorder="1" applyAlignment="1">
      <alignment horizontal="left" vertical="center"/>
    </xf>
    <xf numFmtId="0" fontId="11" fillId="33" borderId="30" xfId="0" applyFont="1" applyFill="1" applyBorder="1" applyAlignment="1">
      <alignment horizontal="left" vertical="center"/>
    </xf>
    <xf numFmtId="0" fontId="4" fillId="33" borderId="31" xfId="0" applyFont="1" applyFill="1" applyBorder="1" applyAlignment="1">
      <alignment horizontal="left" vertical="center"/>
    </xf>
    <xf numFmtId="0" fontId="4" fillId="33" borderId="31" xfId="0" applyFont="1" applyFill="1" applyBorder="1" applyAlignment="1">
      <alignment horizontal="left" vertical="center" shrinkToFit="1"/>
    </xf>
    <xf numFmtId="0" fontId="4" fillId="33" borderId="24" xfId="0" applyFont="1" applyFill="1" applyBorder="1" applyAlignment="1">
      <alignment horizontal="left" vertical="center" wrapText="1"/>
    </xf>
    <xf numFmtId="0" fontId="0" fillId="33" borderId="0" xfId="0" applyFill="1" applyAlignment="1">
      <alignment horizontal="center" vertical="center"/>
    </xf>
    <xf numFmtId="0" fontId="0" fillId="33" borderId="14" xfId="0" applyFill="1" applyBorder="1" applyAlignment="1">
      <alignment horizontal="center"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0" xfId="0" applyFill="1" applyBorder="1" applyAlignment="1">
      <alignment horizontal="left" vertical="center"/>
    </xf>
    <xf numFmtId="0" fontId="0" fillId="33" borderId="26" xfId="0" applyFill="1" applyBorder="1" applyAlignment="1">
      <alignment horizontal="center" vertical="center"/>
    </xf>
    <xf numFmtId="0" fontId="0" fillId="33" borderId="24" xfId="0" applyFill="1" applyBorder="1" applyAlignment="1">
      <alignment horizontal="left" vertical="center"/>
    </xf>
    <xf numFmtId="0" fontId="0" fillId="33" borderId="27" xfId="0" applyFill="1" applyBorder="1" applyAlignment="1">
      <alignment horizontal="left" vertical="center"/>
    </xf>
    <xf numFmtId="0" fontId="0" fillId="33" borderId="28" xfId="0" applyFill="1" applyBorder="1" applyAlignment="1">
      <alignment horizontal="center" vertical="center"/>
    </xf>
    <xf numFmtId="0" fontId="0" fillId="33" borderId="29" xfId="0" applyFill="1" applyBorder="1" applyAlignment="1">
      <alignment vertical="center"/>
    </xf>
    <xf numFmtId="0" fontId="0" fillId="33" borderId="29" xfId="0" applyFill="1" applyBorder="1" applyAlignment="1">
      <alignment horizontal="center" vertical="center"/>
    </xf>
    <xf numFmtId="0" fontId="0" fillId="33" borderId="29" xfId="0" applyFill="1" applyBorder="1" applyAlignment="1">
      <alignment horizontal="left" vertical="center"/>
    </xf>
    <xf numFmtId="0" fontId="0" fillId="33" borderId="30" xfId="0" applyFill="1" applyBorder="1" applyAlignment="1">
      <alignment horizontal="left" vertical="center"/>
    </xf>
    <xf numFmtId="0" fontId="0" fillId="33" borderId="34" xfId="0" applyFill="1" applyBorder="1" applyAlignment="1">
      <alignment horizontal="center" vertical="center"/>
    </xf>
    <xf numFmtId="0" fontId="0" fillId="33" borderId="32" xfId="0" applyFill="1" applyBorder="1" applyAlignment="1">
      <alignment horizontal="center" vertical="center"/>
    </xf>
    <xf numFmtId="0" fontId="0" fillId="33" borderId="9" xfId="0" applyFill="1" applyBorder="1" applyAlignment="1">
      <alignment horizontal="center" vertical="center"/>
    </xf>
    <xf numFmtId="0" fontId="0" fillId="33" borderId="10" xfId="0"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24"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2" xfId="0" applyFill="1" applyBorder="1" applyAlignment="1">
      <alignment horizontal="left" vertical="center"/>
    </xf>
    <xf numFmtId="0" fontId="11" fillId="33" borderId="29" xfId="0" applyFont="1" applyFill="1" applyBorder="1" applyAlignment="1">
      <alignment vertical="center"/>
    </xf>
    <xf numFmtId="0" fontId="0" fillId="33" borderId="12" xfId="0" applyFill="1" applyBorder="1" applyAlignment="1">
      <alignment vertical="center"/>
    </xf>
    <xf numFmtId="0" fontId="0" fillId="33" borderId="20" xfId="0" applyFill="1" applyBorder="1" applyAlignment="1">
      <alignment vertical="center"/>
    </xf>
    <xf numFmtId="0" fontId="0" fillId="33" borderId="10" xfId="0" applyFill="1" applyBorder="1" applyAlignment="1">
      <alignment vertical="center"/>
    </xf>
    <xf numFmtId="0" fontId="4" fillId="33" borderId="0" xfId="0" applyFont="1" applyFill="1" applyAlignment="1">
      <alignment horizontal="center" vertical="center"/>
    </xf>
    <xf numFmtId="0" fontId="4" fillId="33" borderId="3" xfId="0" applyFont="1" applyFill="1" applyBorder="1" applyAlignment="1">
      <alignment horizontal="center" vertical="center"/>
    </xf>
    <xf numFmtId="0" fontId="4" fillId="33" borderId="13" xfId="0" applyFont="1" applyFill="1" applyBorder="1" applyAlignment="1">
      <alignment horizontal="center" vertical="center"/>
    </xf>
    <xf numFmtId="0" fontId="4" fillId="33" borderId="5" xfId="0" applyFont="1" applyFill="1" applyBorder="1" applyAlignment="1">
      <alignment vertical="center"/>
    </xf>
    <xf numFmtId="0" fontId="4" fillId="33" borderId="5" xfId="0" applyFont="1" applyFill="1" applyBorder="1" applyAlignment="1">
      <alignment vertical="center" wrapText="1"/>
    </xf>
    <xf numFmtId="0" fontId="4" fillId="33" borderId="5" xfId="0" applyFont="1" applyFill="1" applyBorder="1" applyAlignment="1">
      <alignment horizontal="left" vertical="center"/>
    </xf>
    <xf numFmtId="0" fontId="4" fillId="33" borderId="0" xfId="0" applyFont="1" applyFill="1" applyAlignment="1">
      <alignment horizontal="center"/>
    </xf>
    <xf numFmtId="0" fontId="4" fillId="33" borderId="0" xfId="0" applyFont="1" applyFill="1"/>
    <xf numFmtId="0" fontId="0" fillId="33" borderId="13" xfId="0" applyFill="1" applyBorder="1" applyAlignment="1">
      <alignment horizontal="center" vertical="center"/>
    </xf>
    <xf numFmtId="0" fontId="0" fillId="33" borderId="1" xfId="0" applyFill="1" applyBorder="1" applyAlignment="1">
      <alignment horizontal="left" vertical="center"/>
    </xf>
    <xf numFmtId="0" fontId="4" fillId="33" borderId="23" xfId="0" applyFont="1" applyFill="1" applyBorder="1" applyAlignment="1">
      <alignment vertical="center" wrapText="1"/>
    </xf>
    <xf numFmtId="0" fontId="4" fillId="33" borderId="10" xfId="0" applyFont="1" applyFill="1" applyBorder="1" applyAlignment="1">
      <alignment horizontal="left" vertical="center"/>
    </xf>
    <xf numFmtId="0" fontId="0" fillId="33" borderId="0" xfId="0" applyFill="1"/>
    <xf numFmtId="0" fontId="4" fillId="33" borderId="40" xfId="0" applyFont="1" applyFill="1" applyBorder="1" applyAlignment="1">
      <alignment horizontal="left" vertical="center" wrapText="1"/>
    </xf>
    <xf numFmtId="0" fontId="4" fillId="33" borderId="35" xfId="0" applyFont="1" applyFill="1" applyBorder="1" applyAlignment="1">
      <alignment vertical="center" wrapText="1"/>
    </xf>
    <xf numFmtId="0" fontId="13" fillId="33" borderId="0" xfId="0" applyFont="1" applyFill="1" applyAlignment="1">
      <alignment horizontal="left" vertical="center"/>
    </xf>
    <xf numFmtId="0" fontId="4" fillId="33" borderId="39" xfId="0" applyFont="1" applyFill="1" applyBorder="1" applyAlignment="1">
      <alignment horizontal="left" vertical="center" shrinkToFit="1"/>
    </xf>
    <xf numFmtId="0" fontId="4" fillId="33" borderId="32" xfId="0" applyFont="1" applyFill="1" applyBorder="1" applyAlignment="1">
      <alignment horizontal="center" vertical="center" wrapText="1"/>
    </xf>
    <xf numFmtId="0" fontId="4" fillId="33" borderId="5" xfId="0" applyFont="1" applyFill="1" applyBorder="1" applyAlignment="1">
      <alignment horizontal="center" vertical="center"/>
    </xf>
    <xf numFmtId="0" fontId="4" fillId="33" borderId="31" xfId="0" applyFont="1" applyFill="1" applyBorder="1" applyAlignment="1">
      <alignment vertical="center" shrinkToFit="1"/>
    </xf>
    <xf numFmtId="0" fontId="4" fillId="33" borderId="25" xfId="0" applyFont="1" applyFill="1" applyBorder="1" applyAlignment="1">
      <alignment vertical="center"/>
    </xf>
    <xf numFmtId="0" fontId="11" fillId="33" borderId="30" xfId="0" applyFont="1" applyFill="1" applyBorder="1" applyAlignment="1">
      <alignment vertical="center"/>
    </xf>
    <xf numFmtId="0" fontId="10" fillId="33" borderId="0" xfId="0" applyFont="1" applyFill="1" applyAlignment="1">
      <alignment horizontal="left"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4" fillId="0" borderId="20" xfId="0" applyFont="1" applyBorder="1" applyAlignment="1">
      <alignment horizontal="left" vertical="center" wrapText="1"/>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4" fillId="0" borderId="20" xfId="0" applyFont="1" applyBorder="1" applyAlignment="1">
      <alignment horizontal="left" vertical="center"/>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23" xfId="0" applyFont="1" applyBorder="1" applyAlignment="1">
      <alignment horizontal="center" vertical="center"/>
    </xf>
    <xf numFmtId="0" fontId="4" fillId="0" borderId="8" xfId="0" applyFont="1" applyBorder="1" applyAlignment="1">
      <alignment vertical="center"/>
    </xf>
    <xf numFmtId="0" fontId="4" fillId="0" borderId="12" xfId="0" applyFont="1" applyBorder="1" applyAlignment="1">
      <alignment vertical="center"/>
    </xf>
    <xf numFmtId="0" fontId="23" fillId="0" borderId="8" xfId="49" applyBorder="1" applyAlignment="1">
      <alignment horizontal="center" vertical="center"/>
    </xf>
    <xf numFmtId="0" fontId="6" fillId="0" borderId="0" xfId="0" applyFont="1" applyAlignment="1">
      <alignment horizontal="center" vertical="center"/>
    </xf>
    <xf numFmtId="0" fontId="4" fillId="0" borderId="18" xfId="0" applyFont="1" applyBorder="1" applyAlignment="1">
      <alignment horizontal="center" vertical="center"/>
    </xf>
    <xf numFmtId="0" fontId="23" fillId="0" borderId="5" xfId="49" applyBorder="1">
      <alignment vertical="center"/>
    </xf>
    <xf numFmtId="0" fontId="23" fillId="0" borderId="5" xfId="49" applyBorder="1" applyAlignment="1">
      <alignment horizontal="center" vertical="center" wrapText="1"/>
    </xf>
    <xf numFmtId="0" fontId="23" fillId="0" borderId="5" xfId="49" applyBorder="1" applyAlignment="1">
      <alignment horizontal="center" vertical="center"/>
    </xf>
    <xf numFmtId="176" fontId="23"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23" fillId="0" borderId="4" xfId="49" applyBorder="1">
      <alignment vertical="center"/>
    </xf>
    <xf numFmtId="0" fontId="10" fillId="0" borderId="0" xfId="52" applyFont="1">
      <alignment vertical="center"/>
    </xf>
    <xf numFmtId="0" fontId="10" fillId="0" borderId="0" xfId="52" applyFont="1" applyAlignment="1">
      <alignment horizontal="left" vertical="center"/>
    </xf>
    <xf numFmtId="0" fontId="45" fillId="0" borderId="0" xfId="52" applyFont="1" applyAlignment="1">
      <alignment horizontal="left" vertical="center"/>
    </xf>
    <xf numFmtId="0" fontId="46" fillId="0" borderId="0" xfId="52" applyFont="1" applyAlignment="1">
      <alignment horizontal="left" vertical="center"/>
    </xf>
    <xf numFmtId="0" fontId="45" fillId="0" borderId="0" xfId="52" applyFont="1" applyAlignment="1">
      <alignment horizontal="right" vertical="center"/>
    </xf>
    <xf numFmtId="0" fontId="45" fillId="0" borderId="0" xfId="52" applyFont="1" applyAlignment="1">
      <alignment horizontal="center" vertical="center"/>
    </xf>
    <xf numFmtId="0" fontId="45" fillId="0" borderId="0" xfId="52" applyFont="1">
      <alignment vertical="center"/>
    </xf>
    <xf numFmtId="0" fontId="45" fillId="33" borderId="0" xfId="52" applyFont="1" applyFill="1">
      <alignment vertical="center"/>
    </xf>
    <xf numFmtId="0" fontId="45" fillId="33" borderId="0" xfId="52" applyFont="1" applyFill="1" applyAlignment="1">
      <alignment horizontal="center" vertical="center"/>
    </xf>
    <xf numFmtId="0" fontId="10" fillId="33" borderId="0" xfId="52" quotePrefix="1" applyFont="1" applyFill="1">
      <alignment vertical="center"/>
    </xf>
    <xf numFmtId="0" fontId="10" fillId="0" borderId="0" xfId="52" applyFont="1" applyAlignment="1">
      <alignment horizontal="right" vertical="center"/>
    </xf>
    <xf numFmtId="0" fontId="10" fillId="0" borderId="0" xfId="52" applyFont="1" applyAlignment="1">
      <alignment horizontal="center" vertical="center"/>
    </xf>
    <xf numFmtId="0" fontId="10" fillId="33" borderId="0" xfId="52" applyFont="1" applyFill="1">
      <alignment vertical="center"/>
    </xf>
    <xf numFmtId="0" fontId="8" fillId="0" borderId="0" xfId="52" applyFont="1">
      <alignment vertical="center"/>
    </xf>
    <xf numFmtId="0" fontId="10" fillId="33" borderId="0" xfId="52" applyFont="1" applyFill="1" applyAlignment="1">
      <alignment horizontal="center" vertical="center"/>
    </xf>
    <xf numFmtId="20" fontId="10" fillId="33" borderId="0" xfId="52" applyNumberFormat="1" applyFont="1" applyFill="1">
      <alignment vertical="center"/>
    </xf>
    <xf numFmtId="0" fontId="10" fillId="33" borderId="0" xfId="52" applyFont="1" applyFill="1" applyAlignment="1">
      <alignment horizontal="right" vertical="center"/>
    </xf>
    <xf numFmtId="176" fontId="10" fillId="33" borderId="0" xfId="52" applyNumberFormat="1" applyFont="1" applyFill="1">
      <alignment vertical="center"/>
    </xf>
    <xf numFmtId="0" fontId="10" fillId="33" borderId="0" xfId="52" applyFont="1" applyFill="1" applyAlignment="1">
      <alignment horizontal="left" vertical="center"/>
    </xf>
    <xf numFmtId="176" fontId="10" fillId="0" borderId="0" xfId="52" applyNumberFormat="1" applyFont="1">
      <alignment vertical="center"/>
    </xf>
    <xf numFmtId="20" fontId="10" fillId="0" borderId="0" xfId="52" applyNumberFormat="1" applyFont="1">
      <alignment vertical="center"/>
    </xf>
    <xf numFmtId="0" fontId="8" fillId="0" borderId="0" xfId="52" applyFont="1" applyAlignment="1">
      <alignment horizontal="left" vertical="center"/>
    </xf>
    <xf numFmtId="0" fontId="10" fillId="33" borderId="0" xfId="52" applyFont="1" applyFill="1" applyProtection="1">
      <alignment vertical="center"/>
      <protection locked="0"/>
    </xf>
    <xf numFmtId="1" fontId="10" fillId="33" borderId="0" xfId="52" applyNumberFormat="1" applyFont="1" applyFill="1">
      <alignment vertical="center"/>
    </xf>
    <xf numFmtId="0" fontId="8" fillId="0" borderId="0" xfId="52" applyFont="1" applyAlignment="1">
      <alignment horizontal="right" vertical="center"/>
    </xf>
    <xf numFmtId="0" fontId="8" fillId="0" borderId="0" xfId="52" applyFont="1" applyAlignment="1"/>
    <xf numFmtId="0" fontId="8" fillId="0" borderId="0" xfId="52" applyFont="1" applyAlignment="1">
      <alignment horizontal="center" vertical="center"/>
    </xf>
    <xf numFmtId="0" fontId="5" fillId="33" borderId="0" xfId="52" applyFont="1" applyFill="1">
      <alignment vertical="center"/>
    </xf>
    <xf numFmtId="0" fontId="5" fillId="0" borderId="0" xfId="52" applyFont="1">
      <alignment vertical="center"/>
    </xf>
    <xf numFmtId="0" fontId="8" fillId="0" borderId="0" xfId="52" applyFont="1" applyAlignment="1">
      <alignment horizontal="left"/>
    </xf>
    <xf numFmtId="0" fontId="5" fillId="0" borderId="0" xfId="52" applyFont="1" applyAlignment="1">
      <alignment horizontal="left" vertical="center"/>
    </xf>
    <xf numFmtId="20" fontId="45" fillId="0" borderId="0" xfId="52" applyNumberFormat="1" applyFont="1">
      <alignment vertical="center"/>
    </xf>
    <xf numFmtId="0" fontId="46" fillId="0" borderId="0" xfId="52" applyFont="1" applyAlignment="1">
      <alignment horizontal="right" vertical="center"/>
    </xf>
    <xf numFmtId="0" fontId="12" fillId="0" borderId="0" xfId="52" applyFont="1" applyAlignment="1"/>
    <xf numFmtId="0" fontId="5" fillId="0" borderId="0" xfId="52" applyFont="1" applyAlignment="1">
      <alignment horizontal="right" vertical="center"/>
    </xf>
    <xf numFmtId="0" fontId="10" fillId="0" borderId="64" xfId="52" applyFont="1" applyBorder="1" applyAlignment="1">
      <alignment horizontal="center" vertical="center" wrapText="1"/>
    </xf>
    <xf numFmtId="0" fontId="10" fillId="0" borderId="20" xfId="52" applyFont="1" applyBorder="1" applyAlignment="1">
      <alignment horizontal="center" vertical="center" wrapText="1"/>
    </xf>
    <xf numFmtId="0" fontId="8" fillId="0" borderId="73" xfId="52" applyFont="1" applyBorder="1" applyAlignment="1">
      <alignment horizontal="center" vertical="center"/>
    </xf>
    <xf numFmtId="0" fontId="8" fillId="0" borderId="2" xfId="52" applyFont="1" applyBorder="1" applyAlignment="1">
      <alignment horizontal="center" vertical="center"/>
    </xf>
    <xf numFmtId="0" fontId="8" fillId="0" borderId="74" xfId="52" applyFont="1" applyBorder="1" applyAlignment="1">
      <alignment horizontal="center" vertical="center"/>
    </xf>
    <xf numFmtId="0" fontId="8" fillId="0" borderId="8" xfId="52" applyFont="1" applyBorder="1" applyAlignment="1">
      <alignment horizontal="center" vertical="center"/>
    </xf>
    <xf numFmtId="0" fontId="10" fillId="0" borderId="78" xfId="52" applyFont="1" applyBorder="1" applyAlignment="1">
      <alignment horizontal="center" vertical="center" wrapText="1"/>
    </xf>
    <xf numFmtId="0" fontId="8" fillId="0" borderId="82" xfId="52" applyFont="1" applyBorder="1" applyAlignment="1">
      <alignment horizontal="center" vertical="center" wrapText="1"/>
    </xf>
    <xf numFmtId="0" fontId="8" fillId="0" borderId="83" xfId="52" applyFont="1" applyBorder="1" applyAlignment="1">
      <alignment horizontal="center" vertical="center" wrapText="1"/>
    </xf>
    <xf numFmtId="0" fontId="8" fillId="0" borderId="84" xfId="52" applyFont="1" applyBorder="1" applyAlignment="1">
      <alignment horizontal="center" vertical="center" wrapText="1"/>
    </xf>
    <xf numFmtId="0" fontId="10" fillId="36" borderId="64" xfId="52" applyFont="1" applyFill="1" applyBorder="1" applyAlignment="1" applyProtection="1">
      <alignment horizontal="center" vertical="center" wrapText="1"/>
      <protection locked="0"/>
    </xf>
    <xf numFmtId="0" fontId="10" fillId="36" borderId="92" xfId="52" applyFont="1" applyFill="1" applyBorder="1" applyAlignment="1" applyProtection="1">
      <alignment horizontal="center" vertical="center" shrinkToFit="1"/>
      <protection locked="0"/>
    </xf>
    <xf numFmtId="0" fontId="10" fillId="36" borderId="93" xfId="52" applyFont="1" applyFill="1" applyBorder="1" applyAlignment="1" applyProtection="1">
      <alignment horizontal="center" vertical="center" shrinkToFit="1"/>
      <protection locked="0"/>
    </xf>
    <xf numFmtId="0" fontId="10" fillId="36" borderId="94" xfId="52" applyFont="1" applyFill="1" applyBorder="1" applyAlignment="1" applyProtection="1">
      <alignment horizontal="center" vertical="center" shrinkToFit="1"/>
      <protection locked="0"/>
    </xf>
    <xf numFmtId="0" fontId="10" fillId="36" borderId="20" xfId="52" applyFont="1" applyFill="1" applyBorder="1" applyAlignment="1" applyProtection="1">
      <alignment horizontal="center" vertical="center" wrapText="1"/>
      <protection locked="0"/>
    </xf>
    <xf numFmtId="179" fontId="10" fillId="0" borderId="103" xfId="52" applyNumberFormat="1" applyFont="1" applyBorder="1" applyAlignment="1">
      <alignment horizontal="center" vertical="center" shrinkToFit="1"/>
    </xf>
    <xf numFmtId="179" fontId="10" fillId="0" borderId="104" xfId="52" applyNumberFormat="1" applyFont="1" applyBorder="1" applyAlignment="1">
      <alignment horizontal="center" vertical="center" shrinkToFit="1"/>
    </xf>
    <xf numFmtId="179" fontId="10" fillId="0" borderId="105" xfId="52" applyNumberFormat="1" applyFont="1" applyBorder="1" applyAlignment="1">
      <alignment horizontal="center" vertical="center" shrinkToFit="1"/>
    </xf>
    <xf numFmtId="0" fontId="10" fillId="36" borderId="23" xfId="52" applyFont="1" applyFill="1" applyBorder="1" applyAlignment="1" applyProtection="1">
      <alignment horizontal="center" vertical="center" wrapText="1"/>
      <protection locked="0"/>
    </xf>
    <xf numFmtId="179" fontId="10" fillId="0" borderId="111" xfId="52" applyNumberFormat="1" applyFont="1" applyBorder="1" applyAlignment="1">
      <alignment horizontal="center" vertical="center" shrinkToFit="1"/>
    </xf>
    <xf numFmtId="179" fontId="10" fillId="0" borderId="112" xfId="52" applyNumberFormat="1" applyFont="1" applyBorder="1" applyAlignment="1">
      <alignment horizontal="center" vertical="center" shrinkToFit="1"/>
    </xf>
    <xf numFmtId="179" fontId="10" fillId="0" borderId="113" xfId="52" applyNumberFormat="1" applyFont="1" applyBorder="1" applyAlignment="1">
      <alignment horizontal="center" vertical="center" shrinkToFit="1"/>
    </xf>
    <xf numFmtId="0" fontId="10" fillId="36" borderId="18" xfId="52" applyFont="1" applyFill="1" applyBorder="1" applyAlignment="1" applyProtection="1">
      <alignment horizontal="center" vertical="center" wrapText="1"/>
      <protection locked="0"/>
    </xf>
    <xf numFmtId="0" fontId="10" fillId="36" borderId="78" xfId="52" applyFont="1" applyFill="1" applyBorder="1" applyAlignment="1" applyProtection="1">
      <alignment horizontal="center" vertical="center" wrapText="1"/>
      <protection locked="0"/>
    </xf>
    <xf numFmtId="0" fontId="5" fillId="33" borderId="130" xfId="52" applyFont="1" applyFill="1" applyBorder="1">
      <alignment vertical="center"/>
    </xf>
    <xf numFmtId="0" fontId="49" fillId="33" borderId="131" xfId="52" applyFont="1" applyFill="1" applyBorder="1" applyAlignment="1">
      <alignment horizontal="center" vertical="center"/>
    </xf>
    <xf numFmtId="0" fontId="5" fillId="33" borderId="131" xfId="52" applyFont="1" applyFill="1" applyBorder="1" applyAlignment="1">
      <alignment horizontal="center" vertical="center" wrapText="1"/>
    </xf>
    <xf numFmtId="0" fontId="5" fillId="33" borderId="131" xfId="52" applyFont="1" applyFill="1" applyBorder="1" applyAlignment="1">
      <alignment horizontal="center" vertical="center" shrinkToFit="1"/>
    </xf>
    <xf numFmtId="0" fontId="48" fillId="33" borderId="131" xfId="52" applyFont="1" applyFill="1" applyBorder="1" applyAlignment="1">
      <alignment horizontal="center" vertical="center" wrapText="1"/>
    </xf>
    <xf numFmtId="1" fontId="5" fillId="33" borderId="131" xfId="52" applyNumberFormat="1" applyFont="1" applyFill="1" applyBorder="1" applyAlignment="1">
      <alignment horizontal="center" vertical="center" wrapText="1"/>
    </xf>
    <xf numFmtId="0" fontId="5" fillId="33" borderId="132" xfId="52" applyFont="1" applyFill="1" applyBorder="1" applyAlignment="1">
      <alignment horizontal="center" vertical="center" wrapText="1"/>
    </xf>
    <xf numFmtId="0" fontId="8" fillId="0" borderId="62" xfId="52" applyFont="1" applyBorder="1">
      <alignment vertical="center"/>
    </xf>
    <xf numFmtId="0" fontId="8" fillId="0" borderId="63" xfId="52" applyFont="1" applyBorder="1" applyAlignment="1">
      <alignment vertical="center" wrapText="1"/>
    </xf>
    <xf numFmtId="0" fontId="8" fillId="0" borderId="87" xfId="52" applyFont="1" applyBorder="1" applyAlignment="1">
      <alignment vertical="center" wrapText="1"/>
    </xf>
    <xf numFmtId="0" fontId="8" fillId="0" borderId="133" xfId="52" applyFont="1" applyBorder="1" applyAlignment="1">
      <alignment vertical="center" wrapText="1"/>
    </xf>
    <xf numFmtId="179" fontId="8" fillId="33" borderId="134" xfId="52" applyNumberFormat="1" applyFont="1" applyFill="1" applyBorder="1" applyAlignment="1">
      <alignment horizontal="center" vertical="center" shrinkToFit="1"/>
    </xf>
    <xf numFmtId="179" fontId="8" fillId="33" borderId="135" xfId="52" applyNumberFormat="1" applyFont="1" applyFill="1" applyBorder="1" applyAlignment="1">
      <alignment horizontal="center" vertical="center" shrinkToFit="1"/>
    </xf>
    <xf numFmtId="179" fontId="8" fillId="33" borderId="136" xfId="52" applyNumberFormat="1" applyFont="1" applyFill="1" applyBorder="1" applyAlignment="1">
      <alignment horizontal="center" vertical="center" shrinkToFit="1"/>
    </xf>
    <xf numFmtId="0" fontId="8" fillId="0" borderId="69" xfId="52" applyFont="1" applyBorder="1">
      <alignment vertical="center"/>
    </xf>
    <xf numFmtId="0" fontId="8" fillId="0" borderId="0" xfId="52" applyFont="1" applyAlignment="1">
      <alignment vertical="center" wrapText="1"/>
    </xf>
    <xf numFmtId="0" fontId="8" fillId="0" borderId="7" xfId="52" applyFont="1" applyBorder="1" applyAlignment="1">
      <alignment vertical="center" wrapText="1"/>
    </xf>
    <xf numFmtId="0" fontId="8" fillId="0" borderId="107" xfId="52" applyFont="1" applyBorder="1" applyAlignment="1">
      <alignment vertical="center" wrapText="1"/>
    </xf>
    <xf numFmtId="0" fontId="8" fillId="0" borderId="108" xfId="52" applyFont="1" applyBorder="1">
      <alignment vertical="center"/>
    </xf>
    <xf numFmtId="0" fontId="8" fillId="0" borderId="5" xfId="52" applyFont="1" applyBorder="1" applyAlignment="1">
      <alignment vertical="center" wrapText="1"/>
    </xf>
    <xf numFmtId="0" fontId="5" fillId="0" borderId="71" xfId="52" applyFont="1" applyBorder="1">
      <alignment vertical="center"/>
    </xf>
    <xf numFmtId="0" fontId="5" fillId="0" borderId="7" xfId="52" applyFont="1" applyBorder="1" applyAlignment="1">
      <alignment vertical="center" wrapText="1"/>
    </xf>
    <xf numFmtId="179" fontId="8" fillId="37" borderId="73" xfId="52" applyNumberFormat="1" applyFont="1" applyFill="1" applyBorder="1" applyAlignment="1" applyProtection="1">
      <alignment horizontal="center" vertical="center" shrinkToFit="1"/>
      <protection locked="0"/>
    </xf>
    <xf numFmtId="179" fontId="8" fillId="37" borderId="2" xfId="52" applyNumberFormat="1" applyFont="1" applyFill="1" applyBorder="1" applyAlignment="1" applyProtection="1">
      <alignment horizontal="center" vertical="center" shrinkToFit="1"/>
      <protection locked="0"/>
    </xf>
    <xf numFmtId="179" fontId="8" fillId="37" borderId="74" xfId="52" applyNumberFormat="1" applyFont="1" applyFill="1" applyBorder="1" applyAlignment="1" applyProtection="1">
      <alignment horizontal="center" vertical="center" shrinkToFit="1"/>
      <protection locked="0"/>
    </xf>
    <xf numFmtId="0" fontId="5" fillId="0" borderId="150" xfId="52" applyFont="1" applyBorder="1">
      <alignment vertical="center"/>
    </xf>
    <xf numFmtId="0" fontId="5" fillId="0" borderId="125" xfId="52" applyFont="1" applyBorder="1" applyAlignment="1">
      <alignment vertical="center" wrapText="1"/>
    </xf>
    <xf numFmtId="179" fontId="8" fillId="0" borderId="73" xfId="52" applyNumberFormat="1" applyFont="1" applyBorder="1" applyAlignment="1">
      <alignment horizontal="center" vertical="center" shrinkToFit="1"/>
    </xf>
    <xf numFmtId="179" fontId="8" fillId="0" borderId="2" xfId="52" applyNumberFormat="1" applyFont="1" applyBorder="1" applyAlignment="1">
      <alignment horizontal="center" vertical="center" shrinkToFit="1"/>
    </xf>
    <xf numFmtId="179" fontId="8" fillId="0" borderId="74" xfId="52" applyNumberFormat="1" applyFont="1" applyBorder="1" applyAlignment="1">
      <alignment horizontal="center" vertical="center" shrinkToFit="1"/>
    </xf>
    <xf numFmtId="179" fontId="8" fillId="33" borderId="73" xfId="52" applyNumberFormat="1" applyFont="1" applyFill="1" applyBorder="1" applyAlignment="1">
      <alignment horizontal="center" vertical="center" shrinkToFit="1"/>
    </xf>
    <xf numFmtId="179" fontId="8" fillId="33" borderId="2" xfId="52" applyNumberFormat="1" applyFont="1" applyFill="1" applyBorder="1" applyAlignment="1">
      <alignment horizontal="center" vertical="center" shrinkToFit="1"/>
    </xf>
    <xf numFmtId="179" fontId="8" fillId="33" borderId="74" xfId="52" applyNumberFormat="1" applyFont="1" applyFill="1" applyBorder="1" applyAlignment="1">
      <alignment horizontal="center" vertical="center" shrinkToFit="1"/>
    </xf>
    <xf numFmtId="179" fontId="8" fillId="33" borderId="152" xfId="52" applyNumberFormat="1" applyFont="1" applyFill="1" applyBorder="1" applyAlignment="1">
      <alignment horizontal="center" vertical="center" shrinkToFit="1"/>
    </xf>
    <xf numFmtId="179" fontId="8" fillId="33" borderId="153" xfId="52" applyNumberFormat="1" applyFont="1" applyFill="1" applyBorder="1" applyAlignment="1">
      <alignment horizontal="center" vertical="center" shrinkToFit="1"/>
    </xf>
    <xf numFmtId="179" fontId="8" fillId="33" borderId="154" xfId="52" applyNumberFormat="1" applyFont="1" applyFill="1" applyBorder="1" applyAlignment="1">
      <alignment horizontal="center" vertical="center" shrinkToFit="1"/>
    </xf>
    <xf numFmtId="179" fontId="8" fillId="33" borderId="88" xfId="52" applyNumberFormat="1" applyFont="1" applyFill="1" applyBorder="1" applyAlignment="1">
      <alignment horizontal="center" vertical="center" shrinkToFit="1"/>
    </xf>
    <xf numFmtId="179" fontId="8" fillId="33" borderId="8" xfId="52" applyNumberFormat="1" applyFont="1" applyFill="1" applyBorder="1" applyAlignment="1">
      <alignment horizontal="center" vertical="center" shrinkToFit="1"/>
    </xf>
    <xf numFmtId="179" fontId="8" fillId="33" borderId="82" xfId="52" applyNumberFormat="1" applyFont="1" applyFill="1" applyBorder="1" applyAlignment="1">
      <alignment horizontal="center" vertical="center" shrinkToFit="1"/>
    </xf>
    <xf numFmtId="179" fontId="8" fillId="33" borderId="83" xfId="52" applyNumberFormat="1" applyFont="1" applyFill="1" applyBorder="1" applyAlignment="1">
      <alignment horizontal="center" vertical="center" shrinkToFit="1"/>
    </xf>
    <xf numFmtId="179" fontId="8" fillId="33" borderId="84" xfId="52" applyNumberFormat="1" applyFont="1" applyFill="1" applyBorder="1" applyAlignment="1">
      <alignment horizontal="center" vertical="center" shrinkToFit="1"/>
    </xf>
    <xf numFmtId="179" fontId="8" fillId="33" borderId="126" xfId="52" applyNumberFormat="1" applyFont="1" applyFill="1" applyBorder="1" applyAlignment="1">
      <alignment horizontal="center" vertical="center" shrinkToFit="1"/>
    </xf>
    <xf numFmtId="0" fontId="12" fillId="0" borderId="0" xfId="52" applyFont="1">
      <alignment vertical="center"/>
    </xf>
    <xf numFmtId="0" fontId="5" fillId="0" borderId="0" xfId="52" applyFont="1" applyAlignment="1">
      <alignment vertical="center" shrinkToFit="1"/>
    </xf>
    <xf numFmtId="0" fontId="4" fillId="0" borderId="0" xfId="52" applyFont="1" applyAlignment="1">
      <alignment vertical="center" shrinkToFit="1"/>
    </xf>
    <xf numFmtId="0" fontId="5" fillId="0" borderId="0" xfId="52" applyFont="1" applyAlignment="1">
      <alignment vertical="center" wrapText="1"/>
    </xf>
    <xf numFmtId="0" fontId="8" fillId="0" borderId="0" xfId="52" applyFont="1" applyAlignment="1">
      <alignment horizontal="justify" vertical="center" wrapText="1"/>
    </xf>
    <xf numFmtId="0" fontId="5" fillId="0" borderId="0" xfId="52" applyFont="1" applyAlignment="1">
      <alignment vertical="center" textRotation="90"/>
    </xf>
    <xf numFmtId="0" fontId="50" fillId="33" borderId="0" xfId="52" applyFont="1" applyFill="1" applyAlignment="1">
      <alignment horizontal="left" vertical="center"/>
    </xf>
    <xf numFmtId="0" fontId="51" fillId="33" borderId="0" xfId="52" applyFont="1" applyFill="1" applyAlignment="1">
      <alignment horizontal="center" vertical="center"/>
    </xf>
    <xf numFmtId="0" fontId="51" fillId="33" borderId="0" xfId="52" applyFont="1" applyFill="1">
      <alignment vertical="center"/>
    </xf>
    <xf numFmtId="0" fontId="51" fillId="33" borderId="0" xfId="52" applyFont="1" applyFill="1" applyAlignment="1">
      <alignment horizontal="left" vertical="center"/>
    </xf>
    <xf numFmtId="0" fontId="52" fillId="33" borderId="0" xfId="52" applyFont="1" applyFill="1">
      <alignment vertical="center"/>
    </xf>
    <xf numFmtId="0" fontId="52" fillId="33" borderId="0" xfId="52" applyFont="1" applyFill="1" applyAlignment="1">
      <alignment horizontal="left" vertical="center"/>
    </xf>
    <xf numFmtId="0" fontId="51" fillId="33" borderId="2" xfId="52" applyFont="1" applyFill="1" applyBorder="1" applyAlignment="1">
      <alignment horizontal="center" vertical="center"/>
    </xf>
    <xf numFmtId="0" fontId="51" fillId="37" borderId="2" xfId="52" applyFont="1" applyFill="1" applyBorder="1" applyAlignment="1" applyProtection="1">
      <alignment horizontal="center" vertical="center"/>
      <protection locked="0"/>
    </xf>
    <xf numFmtId="20" fontId="51" fillId="37" borderId="2" xfId="52" applyNumberFormat="1" applyFont="1" applyFill="1" applyBorder="1" applyAlignment="1" applyProtection="1">
      <alignment horizontal="center" vertical="center"/>
      <protection locked="0"/>
    </xf>
    <xf numFmtId="180" fontId="51" fillId="33" borderId="2" xfId="52" applyNumberFormat="1" applyFont="1" applyFill="1" applyBorder="1" applyAlignment="1">
      <alignment horizontal="center" vertical="center"/>
    </xf>
    <xf numFmtId="0" fontId="51" fillId="37" borderId="2" xfId="52" applyFont="1" applyFill="1" applyBorder="1" applyAlignment="1" applyProtection="1">
      <alignment horizontal="left" vertical="center"/>
      <protection locked="0"/>
    </xf>
    <xf numFmtId="0" fontId="51" fillId="33" borderId="2" xfId="53" applyNumberFormat="1" applyFont="1" applyFill="1" applyBorder="1" applyAlignment="1" applyProtection="1">
      <alignment horizontal="center" vertical="center"/>
    </xf>
    <xf numFmtId="20" fontId="51" fillId="33" borderId="2" xfId="52" applyNumberFormat="1" applyFont="1" applyFill="1" applyBorder="1" applyAlignment="1">
      <alignment horizontal="center" vertical="center"/>
    </xf>
    <xf numFmtId="0" fontId="53" fillId="33" borderId="0" xfId="52" applyFont="1" applyFill="1" applyAlignment="1">
      <alignment horizontal="left" vertical="center"/>
    </xf>
    <xf numFmtId="0" fontId="8" fillId="0" borderId="71" xfId="52" applyFont="1" applyBorder="1">
      <alignment vertical="center"/>
    </xf>
    <xf numFmtId="0" fontId="8" fillId="0" borderId="150" xfId="52" applyFont="1" applyBorder="1">
      <alignment vertical="center"/>
    </xf>
    <xf numFmtId="0" fontId="8" fillId="0" borderId="125" xfId="52" applyFont="1" applyBorder="1" applyAlignment="1">
      <alignment vertical="center" wrapText="1"/>
    </xf>
    <xf numFmtId="0" fontId="1" fillId="33" borderId="0" xfId="52" applyFill="1">
      <alignment vertical="center"/>
    </xf>
    <xf numFmtId="0" fontId="5" fillId="33" borderId="0" xfId="52" applyFont="1" applyFill="1" applyAlignment="1">
      <alignment horizontal="left" vertical="center"/>
    </xf>
    <xf numFmtId="0" fontId="46" fillId="33" borderId="0" xfId="52" applyFont="1" applyFill="1" applyAlignment="1">
      <alignment horizontal="left" vertical="center"/>
    </xf>
    <xf numFmtId="0" fontId="5" fillId="37" borderId="2" xfId="52" applyFont="1" applyFill="1" applyBorder="1" applyAlignment="1">
      <alignment horizontal="left" vertical="center"/>
    </xf>
    <xf numFmtId="0" fontId="5" fillId="36" borderId="2" xfId="52" applyFont="1" applyFill="1" applyBorder="1" applyAlignment="1">
      <alignment horizontal="left" vertical="center"/>
    </xf>
    <xf numFmtId="0" fontId="54" fillId="33" borderId="0" xfId="52" applyFont="1" applyFill="1" applyAlignment="1">
      <alignment horizontal="left" vertical="center"/>
    </xf>
    <xf numFmtId="0" fontId="5" fillId="33" borderId="0" xfId="52" applyFont="1" applyFill="1" applyAlignment="1">
      <alignment horizontal="center" vertical="center"/>
    </xf>
    <xf numFmtId="0" fontId="5" fillId="33" borderId="2" xfId="52" applyFont="1" applyFill="1" applyBorder="1" applyAlignment="1">
      <alignment horizontal="center" vertical="center"/>
    </xf>
    <xf numFmtId="0" fontId="5" fillId="33" borderId="2" xfId="52" applyFont="1" applyFill="1" applyBorder="1" applyAlignment="1">
      <alignment horizontal="left" vertical="center"/>
    </xf>
    <xf numFmtId="0" fontId="55" fillId="33" borderId="0" xfId="52" applyFont="1" applyFill="1">
      <alignment vertical="center"/>
    </xf>
    <xf numFmtId="0" fontId="55" fillId="33" borderId="0" xfId="52" applyFont="1" applyFill="1" applyAlignment="1">
      <alignment horizontal="left" vertical="center"/>
    </xf>
    <xf numFmtId="0" fontId="12" fillId="33" borderId="0" xfId="52" applyFont="1" applyFill="1">
      <alignment vertical="center"/>
    </xf>
    <xf numFmtId="0" fontId="55" fillId="33" borderId="0" xfId="52" applyFont="1" applyFill="1" applyAlignment="1">
      <alignment vertical="center" shrinkToFit="1"/>
    </xf>
    <xf numFmtId="0" fontId="5" fillId="33" borderId="0" xfId="52" applyFont="1" applyFill="1" applyAlignment="1">
      <alignment vertical="center" wrapText="1"/>
    </xf>
    <xf numFmtId="0" fontId="8" fillId="33" borderId="0" xfId="52" applyFont="1" applyFill="1" applyAlignment="1"/>
    <xf numFmtId="0" fontId="8" fillId="33" borderId="0" xfId="52" applyFont="1" applyFill="1">
      <alignment vertical="center"/>
    </xf>
    <xf numFmtId="0" fontId="8" fillId="33" borderId="0" xfId="52" applyFont="1" applyFill="1" applyAlignment="1">
      <alignment vertical="center" wrapText="1"/>
    </xf>
    <xf numFmtId="0" fontId="8" fillId="33" borderId="0" xfId="52" applyFont="1" applyFill="1" applyAlignment="1">
      <alignment horizontal="justify" vertical="center" wrapText="1"/>
    </xf>
    <xf numFmtId="0" fontId="58" fillId="33" borderId="0" xfId="52" applyFont="1" applyFill="1">
      <alignment vertical="center"/>
    </xf>
    <xf numFmtId="0" fontId="59" fillId="33" borderId="0" xfId="52" applyFont="1" applyFill="1">
      <alignment vertical="center"/>
    </xf>
    <xf numFmtId="0" fontId="10" fillId="33" borderId="2" xfId="52" applyFont="1" applyFill="1" applyBorder="1" applyAlignment="1">
      <alignment horizontal="center" vertical="center"/>
    </xf>
    <xf numFmtId="0" fontId="10" fillId="33" borderId="2" xfId="52" applyFont="1" applyFill="1" applyBorder="1">
      <alignment vertical="center"/>
    </xf>
    <xf numFmtId="0" fontId="10" fillId="33" borderId="2" xfId="52" applyFont="1" applyFill="1" applyBorder="1" applyAlignment="1">
      <alignment vertical="center" shrinkToFit="1"/>
    </xf>
    <xf numFmtId="0" fontId="59" fillId="33" borderId="158" xfId="52" applyFont="1" applyFill="1" applyBorder="1" applyAlignment="1">
      <alignment horizontal="center" vertical="center"/>
    </xf>
    <xf numFmtId="0" fontId="60" fillId="33" borderId="159" xfId="52" applyFont="1" applyFill="1" applyBorder="1" applyAlignment="1">
      <alignment horizontal="center" vertical="center"/>
    </xf>
    <xf numFmtId="0" fontId="60" fillId="33" borderId="160" xfId="52" applyFont="1" applyFill="1" applyBorder="1" applyAlignment="1">
      <alignment horizontal="center" vertical="center"/>
    </xf>
    <xf numFmtId="0" fontId="60" fillId="33" borderId="161" xfId="52" applyFont="1" applyFill="1" applyBorder="1" applyAlignment="1">
      <alignment horizontal="center" vertical="center"/>
    </xf>
    <xf numFmtId="0" fontId="59" fillId="33" borderId="160" xfId="52" applyFont="1" applyFill="1" applyBorder="1" applyAlignment="1">
      <alignment horizontal="center" vertical="center"/>
    </xf>
    <xf numFmtId="0" fontId="59" fillId="33" borderId="162" xfId="52" applyFont="1" applyFill="1" applyBorder="1" applyAlignment="1">
      <alignment horizontal="center" vertical="center"/>
    </xf>
    <xf numFmtId="0" fontId="60" fillId="33" borderId="152" xfId="52" applyFont="1" applyFill="1" applyBorder="1">
      <alignment vertical="center"/>
    </xf>
    <xf numFmtId="0" fontId="60" fillId="33" borderId="153" xfId="52" applyFont="1" applyFill="1" applyBorder="1">
      <alignment vertical="center"/>
    </xf>
    <xf numFmtId="0" fontId="60" fillId="33" borderId="86" xfId="52" applyFont="1" applyFill="1" applyBorder="1">
      <alignment vertical="center"/>
    </xf>
    <xf numFmtId="0" fontId="59" fillId="33" borderId="153" xfId="52" applyFont="1" applyFill="1" applyBorder="1">
      <alignment vertical="center"/>
    </xf>
    <xf numFmtId="0" fontId="59" fillId="33" borderId="154" xfId="52" applyFont="1" applyFill="1" applyBorder="1">
      <alignment vertical="center"/>
    </xf>
    <xf numFmtId="0" fontId="60" fillId="33" borderId="73" xfId="52" applyFont="1" applyFill="1" applyBorder="1">
      <alignment vertical="center"/>
    </xf>
    <xf numFmtId="0" fontId="60" fillId="33" borderId="2" xfId="52" applyFont="1" applyFill="1" applyBorder="1">
      <alignment vertical="center"/>
    </xf>
    <xf numFmtId="0" fontId="60" fillId="33" borderId="6" xfId="52" applyFont="1" applyFill="1" applyBorder="1">
      <alignment vertical="center"/>
    </xf>
    <xf numFmtId="0" fontId="60" fillId="33" borderId="74" xfId="52" applyFont="1" applyFill="1" applyBorder="1">
      <alignment vertical="center"/>
    </xf>
    <xf numFmtId="0" fontId="59" fillId="33" borderId="2" xfId="52" applyFont="1" applyFill="1" applyBorder="1">
      <alignment vertical="center"/>
    </xf>
    <xf numFmtId="0" fontId="59" fillId="33" borderId="74" xfId="52" applyFont="1" applyFill="1" applyBorder="1">
      <alignment vertical="center"/>
    </xf>
    <xf numFmtId="0" fontId="59" fillId="33" borderId="82" xfId="52" applyFont="1" applyFill="1" applyBorder="1">
      <alignment vertical="center"/>
    </xf>
    <xf numFmtId="0" fontId="59" fillId="33" borderId="83" xfId="52" applyFont="1" applyFill="1" applyBorder="1">
      <alignment vertical="center"/>
    </xf>
    <xf numFmtId="0" fontId="59" fillId="33" borderId="84" xfId="52" applyFont="1" applyFill="1" applyBorder="1">
      <alignment vertical="center"/>
    </xf>
    <xf numFmtId="0" fontId="39" fillId="0" borderId="0" xfId="54" applyFont="1">
      <alignment vertical="center"/>
    </xf>
    <xf numFmtId="0" fontId="39" fillId="0" borderId="0" xfId="54" applyFont="1" applyAlignment="1">
      <alignment vertical="center" wrapText="1"/>
    </xf>
    <xf numFmtId="0" fontId="39" fillId="0" borderId="0" xfId="54" applyFont="1" applyAlignment="1">
      <alignment horizontal="left" vertical="center"/>
    </xf>
    <xf numFmtId="0" fontId="39" fillId="0" borderId="0" xfId="54" applyFont="1" applyAlignment="1">
      <alignment horizontal="center" vertical="center"/>
    </xf>
    <xf numFmtId="0" fontId="39" fillId="0" borderId="5" xfId="54" applyFont="1" applyBorder="1" applyAlignment="1">
      <alignment horizontal="center" vertical="center" wrapText="1"/>
    </xf>
    <xf numFmtId="0" fontId="39" fillId="0" borderId="13" xfId="54" applyFont="1" applyBorder="1">
      <alignment vertical="center"/>
    </xf>
    <xf numFmtId="0" fontId="39" fillId="0" borderId="171" xfId="54" applyFont="1" applyBorder="1">
      <alignment vertical="center"/>
    </xf>
    <xf numFmtId="0" fontId="39" fillId="0" borderId="21" xfId="54" applyFont="1" applyBorder="1" applyAlignment="1">
      <alignment horizontal="center" vertical="center" wrapText="1"/>
    </xf>
    <xf numFmtId="0" fontId="39" fillId="0" borderId="47" xfId="54" applyFont="1" applyBorder="1" applyAlignment="1">
      <alignment horizontal="center" vertical="center" wrapText="1"/>
    </xf>
    <xf numFmtId="0" fontId="39" fillId="0" borderId="138" xfId="54" applyFont="1" applyBorder="1" applyAlignment="1">
      <alignment horizontal="center" vertical="center" wrapText="1"/>
    </xf>
    <xf numFmtId="0" fontId="39" fillId="0" borderId="138" xfId="55" applyFont="1" applyBorder="1" applyAlignment="1">
      <alignment horizontal="center" vertical="center"/>
    </xf>
    <xf numFmtId="0" fontId="39" fillId="0" borderId="177" xfId="55" applyFont="1" applyBorder="1" applyAlignment="1">
      <alignment vertical="center" wrapText="1"/>
    </xf>
    <xf numFmtId="0" fontId="39" fillId="0" borderId="14" xfId="55" applyFont="1" applyBorder="1">
      <alignment vertical="center"/>
    </xf>
    <xf numFmtId="0" fontId="39" fillId="0" borderId="174" xfId="55" applyFont="1" applyBorder="1" applyAlignment="1">
      <alignment horizontal="center" vertical="center"/>
    </xf>
    <xf numFmtId="0" fontId="39" fillId="39" borderId="2" xfId="55" applyFont="1" applyFill="1" applyBorder="1" applyAlignment="1">
      <alignment horizontal="center" vertical="center" wrapText="1"/>
    </xf>
    <xf numFmtId="0" fontId="61" fillId="39" borderId="6" xfId="55" applyFont="1" applyFill="1" applyBorder="1" applyAlignment="1">
      <alignment horizontal="center" vertical="center" wrapText="1"/>
    </xf>
    <xf numFmtId="0" fontId="39" fillId="0" borderId="0" xfId="51" applyFont="1">
      <alignment vertical="center"/>
    </xf>
    <xf numFmtId="0" fontId="9" fillId="0" borderId="0" xfId="57">
      <alignment vertical="center"/>
    </xf>
    <xf numFmtId="0" fontId="9" fillId="0" borderId="0" xfId="58"/>
    <xf numFmtId="0" fontId="38" fillId="0" borderId="0" xfId="58" applyFont="1"/>
    <xf numFmtId="0" fontId="63" fillId="0" borderId="0" xfId="58" applyFont="1" applyAlignment="1">
      <alignment vertical="center"/>
    </xf>
    <xf numFmtId="49" fontId="64" fillId="38" borderId="184" xfId="58" applyNumberFormat="1" applyFont="1" applyFill="1" applyBorder="1" applyAlignment="1">
      <alignment horizontal="center" vertical="center"/>
    </xf>
    <xf numFmtId="49" fontId="64" fillId="38" borderId="185" xfId="58" applyNumberFormat="1" applyFont="1" applyFill="1" applyBorder="1" applyAlignment="1">
      <alignment horizontal="center" vertical="center"/>
    </xf>
    <xf numFmtId="49" fontId="64" fillId="38" borderId="186" xfId="58" applyNumberFormat="1" applyFont="1" applyFill="1" applyBorder="1" applyAlignment="1">
      <alignment horizontal="center" vertical="center"/>
    </xf>
    <xf numFmtId="49" fontId="64" fillId="38" borderId="183" xfId="58" applyNumberFormat="1" applyFont="1" applyFill="1" applyBorder="1" applyAlignment="1">
      <alignment horizontal="center" vertical="center"/>
    </xf>
    <xf numFmtId="0" fontId="64" fillId="0" borderId="138" xfId="58" applyFont="1" applyBorder="1" applyAlignment="1">
      <alignment horizontal="left" vertical="center"/>
    </xf>
    <xf numFmtId="0" fontId="38" fillId="0" borderId="135" xfId="58" applyFont="1" applyBorder="1" applyAlignment="1">
      <alignment horizontal="left" vertical="center" shrinkToFit="1"/>
    </xf>
    <xf numFmtId="49" fontId="64" fillId="38" borderId="188" xfId="58" applyNumberFormat="1" applyFont="1" applyFill="1" applyBorder="1" applyAlignment="1">
      <alignment horizontal="center" vertical="center"/>
    </xf>
    <xf numFmtId="49" fontId="64" fillId="38" borderId="189" xfId="58" applyNumberFormat="1" applyFont="1" applyFill="1" applyBorder="1" applyAlignment="1">
      <alignment horizontal="center" vertical="center"/>
    </xf>
    <xf numFmtId="49" fontId="64" fillId="38" borderId="190" xfId="58" applyNumberFormat="1" applyFont="1" applyFill="1" applyBorder="1" applyAlignment="1">
      <alignment horizontal="center" vertical="center"/>
    </xf>
    <xf numFmtId="49" fontId="64" fillId="38" borderId="177" xfId="58" applyNumberFormat="1" applyFont="1" applyFill="1" applyBorder="1" applyAlignment="1">
      <alignment horizontal="center" vertical="center"/>
    </xf>
    <xf numFmtId="0" fontId="38" fillId="0" borderId="166" xfId="58" applyFont="1" applyBorder="1" applyAlignment="1">
      <alignment horizontal="left" vertical="center" shrinkToFit="1"/>
    </xf>
    <xf numFmtId="49" fontId="64" fillId="38" borderId="192" xfId="58" applyNumberFormat="1" applyFont="1" applyFill="1" applyBorder="1" applyAlignment="1">
      <alignment horizontal="center" vertical="center"/>
    </xf>
    <xf numFmtId="49" fontId="64" fillId="38" borderId="193" xfId="58" applyNumberFormat="1" applyFont="1" applyFill="1" applyBorder="1" applyAlignment="1">
      <alignment horizontal="center" vertical="center"/>
    </xf>
    <xf numFmtId="49" fontId="64" fillId="38" borderId="194" xfId="58" applyNumberFormat="1" applyFont="1" applyFill="1" applyBorder="1" applyAlignment="1">
      <alignment horizontal="center" vertical="center"/>
    </xf>
    <xf numFmtId="49" fontId="64" fillId="38" borderId="191" xfId="58" applyNumberFormat="1" applyFont="1" applyFill="1" applyBorder="1" applyAlignment="1">
      <alignment horizontal="center" vertical="center"/>
    </xf>
    <xf numFmtId="0" fontId="64" fillId="0" borderId="167" xfId="58" applyFont="1" applyBorder="1" applyAlignment="1">
      <alignment horizontal="left" vertical="center"/>
    </xf>
    <xf numFmtId="0" fontId="63" fillId="0" borderId="196" xfId="58" applyFont="1" applyBorder="1" applyAlignment="1">
      <alignment horizontal="center" vertical="center"/>
    </xf>
    <xf numFmtId="0" fontId="63" fillId="0" borderId="197" xfId="58" applyFont="1" applyBorder="1" applyAlignment="1">
      <alignment horizontal="center" vertical="center"/>
    </xf>
    <xf numFmtId="0" fontId="63" fillId="0" borderId="198" xfId="58" applyFont="1" applyBorder="1" applyAlignment="1">
      <alignment horizontal="center" vertical="center"/>
    </xf>
    <xf numFmtId="0" fontId="63" fillId="0" borderId="23" xfId="58" applyFont="1" applyBorder="1" applyAlignment="1">
      <alignment horizontal="right" vertical="center"/>
    </xf>
    <xf numFmtId="0" fontId="63" fillId="0" borderId="200" xfId="58" applyFont="1" applyBorder="1" applyAlignment="1">
      <alignment horizontal="center" vertical="center"/>
    </xf>
    <xf numFmtId="0" fontId="63" fillId="0" borderId="201" xfId="58" applyFont="1" applyBorder="1" applyAlignment="1">
      <alignment horizontal="center" vertical="center"/>
    </xf>
    <xf numFmtId="0" fontId="63" fillId="0" borderId="202" xfId="58" applyFont="1" applyBorder="1" applyAlignment="1">
      <alignment horizontal="center" vertical="center"/>
    </xf>
    <xf numFmtId="0" fontId="63" fillId="0" borderId="203" xfId="58" applyFont="1" applyBorder="1" applyAlignment="1">
      <alignment horizontal="center" vertical="center"/>
    </xf>
    <xf numFmtId="0" fontId="67" fillId="0" borderId="0" xfId="58" applyFont="1" applyAlignment="1">
      <alignment vertical="center"/>
    </xf>
    <xf numFmtId="0" fontId="38" fillId="0" borderId="0" xfId="58" applyFont="1" applyAlignment="1">
      <alignment horizontal="left" vertical="center" shrinkToFit="1"/>
    </xf>
    <xf numFmtId="182" fontId="68" fillId="0" borderId="0" xfId="58" applyNumberFormat="1" applyFont="1" applyAlignment="1">
      <alignment horizontal="center" vertical="center"/>
    </xf>
    <xf numFmtId="181" fontId="69" fillId="0" borderId="0" xfId="58" applyNumberFormat="1" applyFont="1" applyAlignment="1">
      <alignment horizontal="center" vertical="center"/>
    </xf>
    <xf numFmtId="49" fontId="64" fillId="38" borderId="132" xfId="58" applyNumberFormat="1" applyFont="1" applyFill="1" applyBorder="1" applyAlignment="1">
      <alignment horizontal="center" vertical="center"/>
    </xf>
    <xf numFmtId="49" fontId="64" fillId="38" borderId="131" xfId="58" applyNumberFormat="1" applyFont="1" applyFill="1" applyBorder="1" applyAlignment="1">
      <alignment horizontal="center" vertical="center"/>
    </xf>
    <xf numFmtId="49" fontId="64" fillId="38" borderId="0" xfId="58" applyNumberFormat="1" applyFont="1" applyFill="1" applyAlignment="1">
      <alignment horizontal="center" vertical="center"/>
    </xf>
    <xf numFmtId="49" fontId="71" fillId="38" borderId="0" xfId="58" applyNumberFormat="1" applyFont="1" applyFill="1" applyAlignment="1">
      <alignment horizontal="left" vertical="center"/>
    </xf>
    <xf numFmtId="181" fontId="64" fillId="0" borderId="0" xfId="58" applyNumberFormat="1" applyFont="1" applyAlignment="1">
      <alignment horizontal="right" vertical="center"/>
    </xf>
    <xf numFmtId="0" fontId="38" fillId="0" borderId="0" xfId="58" applyFont="1" applyAlignment="1">
      <alignment horizontal="center" vertical="center"/>
    </xf>
    <xf numFmtId="0" fontId="73" fillId="0" borderId="17" xfId="58" applyFont="1" applyBorder="1" applyAlignment="1">
      <alignment vertical="center"/>
    </xf>
    <xf numFmtId="181" fontId="64" fillId="40" borderId="158" xfId="58" applyNumberFormat="1" applyFont="1" applyFill="1" applyBorder="1" applyAlignment="1">
      <alignment horizontal="right" vertical="center"/>
    </xf>
    <xf numFmtId="181" fontId="64" fillId="0" borderId="205" xfId="58" applyNumberFormat="1" applyFont="1" applyBorder="1" applyAlignment="1">
      <alignment horizontal="right" vertical="center"/>
    </xf>
    <xf numFmtId="49" fontId="64" fillId="38" borderId="165" xfId="58" applyNumberFormat="1" applyFont="1" applyFill="1" applyBorder="1" applyAlignment="1">
      <alignment horizontal="center" vertical="center"/>
    </xf>
    <xf numFmtId="49" fontId="64" fillId="38" borderId="206" xfId="58" applyNumberFormat="1" applyFont="1" applyFill="1" applyBorder="1" applyAlignment="1">
      <alignment horizontal="center" vertical="center"/>
    </xf>
    <xf numFmtId="49" fontId="64" fillId="38" borderId="207" xfId="58" applyNumberFormat="1" applyFont="1" applyFill="1" applyBorder="1" applyAlignment="1">
      <alignment horizontal="center" vertical="center"/>
    </xf>
    <xf numFmtId="0" fontId="63" fillId="0" borderId="208" xfId="58" applyFont="1" applyBorder="1" applyAlignment="1">
      <alignment horizontal="left" vertical="center" shrinkToFit="1"/>
    </xf>
    <xf numFmtId="181" fontId="64" fillId="0" borderId="209" xfId="58" applyNumberFormat="1" applyFont="1" applyBorder="1" applyAlignment="1">
      <alignment horizontal="right" vertical="center"/>
    </xf>
    <xf numFmtId="181" fontId="64" fillId="0" borderId="210" xfId="58" applyNumberFormat="1" applyFont="1" applyBorder="1" applyAlignment="1">
      <alignment horizontal="right" vertical="center"/>
    </xf>
    <xf numFmtId="49" fontId="64" fillId="38" borderId="211" xfId="58" applyNumberFormat="1" applyFont="1" applyFill="1" applyBorder="1" applyAlignment="1">
      <alignment horizontal="center" vertical="center"/>
    </xf>
    <xf numFmtId="49" fontId="64" fillId="38" borderId="212" xfId="58" applyNumberFormat="1" applyFont="1" applyFill="1" applyBorder="1" applyAlignment="1">
      <alignment horizontal="center" vertical="center"/>
    </xf>
    <xf numFmtId="49" fontId="64" fillId="38" borderId="213" xfId="58" applyNumberFormat="1" applyFont="1" applyFill="1" applyBorder="1" applyAlignment="1">
      <alignment horizontal="center" vertical="center"/>
    </xf>
    <xf numFmtId="0" fontId="38" fillId="0" borderId="181" xfId="58" applyFont="1" applyBorder="1" applyAlignment="1">
      <alignment horizontal="left" vertical="center" shrinkToFit="1"/>
    </xf>
    <xf numFmtId="181" fontId="64" fillId="0" borderId="217" xfId="58" applyNumberFormat="1" applyFont="1" applyBorder="1" applyAlignment="1">
      <alignment horizontal="right" vertical="center"/>
    </xf>
    <xf numFmtId="181" fontId="64" fillId="0" borderId="218" xfId="58" applyNumberFormat="1" applyFont="1" applyBorder="1" applyAlignment="1">
      <alignment horizontal="right" vertical="center"/>
    </xf>
    <xf numFmtId="183" fontId="64" fillId="38" borderId="217" xfId="58" applyNumberFormat="1" applyFont="1" applyFill="1" applyBorder="1" applyAlignment="1">
      <alignment horizontal="center" vertical="center" shrinkToFit="1"/>
    </xf>
    <xf numFmtId="183" fontId="64" fillId="38" borderId="219" xfId="58" applyNumberFormat="1" applyFont="1" applyFill="1" applyBorder="1" applyAlignment="1">
      <alignment horizontal="center" vertical="center" shrinkToFit="1"/>
    </xf>
    <xf numFmtId="183" fontId="64" fillId="38" borderId="220" xfId="58" applyNumberFormat="1" applyFont="1" applyFill="1" applyBorder="1" applyAlignment="1">
      <alignment horizontal="center" vertical="center" shrinkToFit="1"/>
    </xf>
    <xf numFmtId="0" fontId="64" fillId="40" borderId="158" xfId="58" applyFont="1" applyFill="1" applyBorder="1" applyAlignment="1">
      <alignment vertical="center"/>
    </xf>
    <xf numFmtId="0" fontId="64" fillId="0" borderId="232" xfId="58" applyFont="1" applyBorder="1" applyAlignment="1">
      <alignment vertical="center"/>
    </xf>
    <xf numFmtId="0" fontId="64" fillId="0" borderId="233" xfId="58" applyFont="1" applyBorder="1" applyAlignment="1">
      <alignment horizontal="center" vertical="center"/>
    </xf>
    <xf numFmtId="0" fontId="64" fillId="0" borderId="234" xfId="58" applyFont="1" applyBorder="1" applyAlignment="1">
      <alignment horizontal="center" vertical="center"/>
    </xf>
    <xf numFmtId="0" fontId="64" fillId="0" borderId="235" xfId="58" applyFont="1" applyBorder="1" applyAlignment="1">
      <alignment horizontal="center" vertical="center"/>
    </xf>
    <xf numFmtId="0" fontId="64" fillId="0" borderId="236" xfId="58" applyFont="1" applyBorder="1" applyAlignment="1">
      <alignment horizontal="center" vertical="center"/>
    </xf>
    <xf numFmtId="0" fontId="63" fillId="0" borderId="182" xfId="58" applyFont="1" applyBorder="1" applyAlignment="1">
      <alignment vertical="center"/>
    </xf>
    <xf numFmtId="0" fontId="64" fillId="13" borderId="239" xfId="58" applyFont="1" applyFill="1" applyBorder="1" applyAlignment="1">
      <alignment horizontal="center" vertical="center"/>
    </xf>
    <xf numFmtId="0" fontId="64" fillId="13" borderId="240" xfId="58" applyFont="1" applyFill="1" applyBorder="1" applyAlignment="1">
      <alignment horizontal="center" vertical="center"/>
    </xf>
    <xf numFmtId="0" fontId="64" fillId="13" borderId="241" xfId="58" applyFont="1" applyFill="1" applyBorder="1" applyAlignment="1">
      <alignment horizontal="center" vertical="center"/>
    </xf>
    <xf numFmtId="0" fontId="64" fillId="13" borderId="242" xfId="58" applyFont="1" applyFill="1" applyBorder="1" applyAlignment="1">
      <alignment horizontal="center" vertical="center"/>
    </xf>
    <xf numFmtId="0" fontId="63" fillId="0" borderId="135" xfId="58" applyFont="1" applyBorder="1" applyAlignment="1">
      <alignment vertical="center"/>
    </xf>
    <xf numFmtId="49" fontId="64" fillId="38" borderId="248" xfId="58" applyNumberFormat="1" applyFont="1" applyFill="1" applyBorder="1" applyAlignment="1">
      <alignment horizontal="center" vertical="center"/>
    </xf>
    <xf numFmtId="49" fontId="64" fillId="38" borderId="249" xfId="58" applyNumberFormat="1" applyFont="1" applyFill="1" applyBorder="1" applyAlignment="1">
      <alignment horizontal="center" vertical="center"/>
    </xf>
    <xf numFmtId="49" fontId="64" fillId="38" borderId="250" xfId="58" applyNumberFormat="1" applyFont="1" applyFill="1" applyBorder="1" applyAlignment="1">
      <alignment horizontal="center" vertical="center"/>
    </xf>
    <xf numFmtId="49" fontId="64" fillId="38" borderId="172" xfId="58" applyNumberFormat="1" applyFont="1" applyFill="1" applyBorder="1" applyAlignment="1">
      <alignment horizontal="center" vertical="center"/>
    </xf>
    <xf numFmtId="0" fontId="64" fillId="0" borderId="163" xfId="58" applyFont="1" applyBorder="1" applyAlignment="1">
      <alignment horizontal="left" vertical="center" shrinkToFit="1"/>
    </xf>
    <xf numFmtId="0" fontId="64" fillId="41" borderId="177" xfId="58" applyFont="1" applyFill="1" applyBorder="1" applyAlignment="1">
      <alignment vertical="center"/>
    </xf>
    <xf numFmtId="0" fontId="64" fillId="41" borderId="187" xfId="58" applyFont="1" applyFill="1" applyBorder="1" applyAlignment="1">
      <alignment vertical="center"/>
    </xf>
    <xf numFmtId="49" fontId="64" fillId="41" borderId="188" xfId="58" applyNumberFormat="1" applyFont="1" applyFill="1" applyBorder="1" applyAlignment="1">
      <alignment horizontal="center" vertical="center"/>
    </xf>
    <xf numFmtId="49" fontId="64" fillId="41" borderId="189" xfId="58" applyNumberFormat="1" applyFont="1" applyFill="1" applyBorder="1" applyAlignment="1">
      <alignment horizontal="center" vertical="center"/>
    </xf>
    <xf numFmtId="49" fontId="64" fillId="41" borderId="190" xfId="58" applyNumberFormat="1" applyFont="1" applyFill="1" applyBorder="1" applyAlignment="1">
      <alignment horizontal="center" vertical="center"/>
    </xf>
    <xf numFmtId="49" fontId="64" fillId="41" borderId="177" xfId="58" applyNumberFormat="1" applyFont="1" applyFill="1" applyBorder="1" applyAlignment="1">
      <alignment horizontal="center" vertical="center"/>
    </xf>
    <xf numFmtId="0" fontId="64" fillId="41" borderId="138" xfId="58" applyFont="1" applyFill="1" applyBorder="1" applyAlignment="1">
      <alignment horizontal="left" vertical="center"/>
    </xf>
    <xf numFmtId="0" fontId="63" fillId="0" borderId="135" xfId="58" applyFont="1" applyBorder="1" applyAlignment="1">
      <alignment vertical="center" wrapText="1"/>
    </xf>
    <xf numFmtId="0" fontId="64" fillId="41" borderId="177" xfId="58" applyFont="1" applyFill="1" applyBorder="1" applyAlignment="1">
      <alignment vertical="center" wrapText="1"/>
    </xf>
    <xf numFmtId="0" fontId="64" fillId="41" borderId="187" xfId="57" applyFont="1" applyFill="1" applyBorder="1">
      <alignment vertical="center"/>
    </xf>
    <xf numFmtId="0" fontId="63" fillId="0" borderId="251" xfId="58" applyFont="1" applyBorder="1" applyAlignment="1">
      <alignment vertical="center" wrapText="1"/>
    </xf>
    <xf numFmtId="49" fontId="64" fillId="0" borderId="254" xfId="58" applyNumberFormat="1" applyFont="1" applyBorder="1" applyAlignment="1">
      <alignment horizontal="center" vertical="center"/>
    </xf>
    <xf numFmtId="49" fontId="64" fillId="0" borderId="255" xfId="58" applyNumberFormat="1" applyFont="1" applyBorder="1" applyAlignment="1">
      <alignment horizontal="center" vertical="center"/>
    </xf>
    <xf numFmtId="49" fontId="64" fillId="0" borderId="256" xfId="58" applyNumberFormat="1" applyFont="1" applyBorder="1" applyAlignment="1">
      <alignment horizontal="center" vertical="center"/>
    </xf>
    <xf numFmtId="49" fontId="64" fillId="0" borderId="257" xfId="58" applyNumberFormat="1" applyFont="1" applyBorder="1" applyAlignment="1">
      <alignment horizontal="center" vertical="center"/>
    </xf>
    <xf numFmtId="0" fontId="64" fillId="0" borderId="258" xfId="58" applyFont="1" applyBorder="1" applyAlignment="1">
      <alignment horizontal="left" vertical="center"/>
    </xf>
    <xf numFmtId="0" fontId="38" fillId="0" borderId="179" xfId="58" applyFont="1" applyBorder="1" applyAlignment="1">
      <alignment horizontal="left" vertical="center" shrinkToFit="1"/>
    </xf>
    <xf numFmtId="0" fontId="64" fillId="0" borderId="178" xfId="58" applyFont="1" applyBorder="1" applyAlignment="1">
      <alignment horizontal="left" vertical="center"/>
    </xf>
    <xf numFmtId="181" fontId="64" fillId="41" borderId="172" xfId="58" applyNumberFormat="1" applyFont="1" applyFill="1" applyBorder="1" applyAlignment="1">
      <alignment horizontal="right" vertical="center"/>
    </xf>
    <xf numFmtId="181" fontId="64" fillId="41" borderId="263" xfId="58" applyNumberFormat="1" applyFont="1" applyFill="1" applyBorder="1" applyAlignment="1">
      <alignment horizontal="right" vertical="center"/>
    </xf>
    <xf numFmtId="49" fontId="64" fillId="41" borderId="248" xfId="58" applyNumberFormat="1" applyFont="1" applyFill="1" applyBorder="1" applyAlignment="1">
      <alignment horizontal="center" vertical="center"/>
    </xf>
    <xf numFmtId="49" fontId="64" fillId="41" borderId="249" xfId="58" applyNumberFormat="1" applyFont="1" applyFill="1" applyBorder="1" applyAlignment="1">
      <alignment horizontal="center" vertical="center"/>
    </xf>
    <xf numFmtId="49" fontId="64" fillId="41" borderId="250" xfId="58" applyNumberFormat="1" applyFont="1" applyFill="1" applyBorder="1" applyAlignment="1">
      <alignment horizontal="center" vertical="center"/>
    </xf>
    <xf numFmtId="49" fontId="64" fillId="41" borderId="172" xfId="58" applyNumberFormat="1" applyFont="1" applyFill="1" applyBorder="1" applyAlignment="1">
      <alignment horizontal="center" vertical="center"/>
    </xf>
    <xf numFmtId="0" fontId="64" fillId="41" borderId="178" xfId="58" applyFont="1" applyFill="1" applyBorder="1" applyAlignment="1">
      <alignment horizontal="left" vertical="center"/>
    </xf>
    <xf numFmtId="0" fontId="38" fillId="41" borderId="178" xfId="58" applyFont="1" applyFill="1" applyBorder="1" applyAlignment="1">
      <alignment horizontal="center" vertical="center"/>
    </xf>
    <xf numFmtId="0" fontId="38" fillId="41" borderId="264" xfId="58" applyFont="1" applyFill="1" applyBorder="1" applyAlignment="1">
      <alignment horizontal="center" vertical="center"/>
    </xf>
    <xf numFmtId="181" fontId="64" fillId="41" borderId="177" xfId="58" applyNumberFormat="1" applyFont="1" applyFill="1" applyBorder="1" applyAlignment="1">
      <alignment horizontal="right" vertical="center"/>
    </xf>
    <xf numFmtId="181" fontId="64" fillId="41" borderId="187" xfId="58" applyNumberFormat="1" applyFont="1" applyFill="1" applyBorder="1" applyAlignment="1">
      <alignment horizontal="right" vertical="center"/>
    </xf>
    <xf numFmtId="0" fontId="65" fillId="0" borderId="12" xfId="58" applyFont="1" applyBorder="1" applyAlignment="1">
      <alignment horizontal="center" vertical="center"/>
    </xf>
    <xf numFmtId="0" fontId="65" fillId="0" borderId="267" xfId="58" applyFont="1" applyBorder="1" applyAlignment="1">
      <alignment horizontal="center" vertical="center"/>
    </xf>
    <xf numFmtId="0" fontId="65" fillId="0" borderId="20" xfId="58" applyFont="1" applyBorder="1" applyAlignment="1">
      <alignment horizontal="center" vertical="center"/>
    </xf>
    <xf numFmtId="0" fontId="65" fillId="0" borderId="268" xfId="58" applyFont="1" applyBorder="1" applyAlignment="1">
      <alignment horizontal="center" vertical="center"/>
    </xf>
    <xf numFmtId="0" fontId="66" fillId="0" borderId="0" xfId="58" applyFont="1"/>
    <xf numFmtId="184" fontId="64" fillId="40" borderId="158" xfId="58" applyNumberFormat="1" applyFont="1" applyFill="1" applyBorder="1" applyAlignment="1">
      <alignment horizontal="right" vertical="center"/>
    </xf>
    <xf numFmtId="182" fontId="64" fillId="0" borderId="205" xfId="58" applyNumberFormat="1" applyFont="1" applyBorder="1" applyAlignment="1">
      <alignment horizontal="right" vertical="center"/>
    </xf>
    <xf numFmtId="185" fontId="64" fillId="38" borderId="234" xfId="58" applyNumberFormat="1" applyFont="1" applyFill="1" applyBorder="1" applyAlignment="1">
      <alignment horizontal="center" vertical="center" shrinkToFit="1"/>
    </xf>
    <xf numFmtId="185" fontId="64" fillId="38" borderId="235" xfId="58" applyNumberFormat="1" applyFont="1" applyFill="1" applyBorder="1" applyAlignment="1">
      <alignment horizontal="center" vertical="center" shrinkToFit="1"/>
    </xf>
    <xf numFmtId="184" fontId="64" fillId="0" borderId="209" xfId="58" applyNumberFormat="1" applyFont="1" applyBorder="1" applyAlignment="1">
      <alignment horizontal="right" vertical="center"/>
    </xf>
    <xf numFmtId="182" fontId="64" fillId="0" borderId="210" xfId="58" applyNumberFormat="1" applyFont="1" applyBorder="1" applyAlignment="1">
      <alignment horizontal="right" vertical="center"/>
    </xf>
    <xf numFmtId="49" fontId="64" fillId="38" borderId="185" xfId="58" applyNumberFormat="1" applyFont="1" applyFill="1" applyBorder="1" applyAlignment="1">
      <alignment horizontal="center" vertical="center" shrinkToFit="1"/>
    </xf>
    <xf numFmtId="49" fontId="64" fillId="38" borderId="186" xfId="58" applyNumberFormat="1" applyFont="1" applyFill="1" applyBorder="1" applyAlignment="1">
      <alignment horizontal="center" vertical="center" shrinkToFit="1"/>
    </xf>
    <xf numFmtId="182" fontId="64" fillId="0" borderId="217" xfId="58" applyNumberFormat="1" applyFont="1" applyBorder="1" applyAlignment="1">
      <alignment horizontal="right" vertical="center"/>
    </xf>
    <xf numFmtId="182" fontId="64" fillId="0" borderId="218" xfId="58" applyNumberFormat="1" applyFont="1" applyBorder="1" applyAlignment="1">
      <alignment horizontal="right" vertical="center"/>
    </xf>
    <xf numFmtId="186" fontId="64" fillId="38" borderId="219" xfId="58" applyNumberFormat="1" applyFont="1" applyFill="1" applyBorder="1" applyAlignment="1">
      <alignment horizontal="center" vertical="center" shrinkToFit="1"/>
    </xf>
    <xf numFmtId="186" fontId="64" fillId="38" borderId="220" xfId="58" applyNumberFormat="1" applyFont="1" applyFill="1" applyBorder="1" applyAlignment="1">
      <alignment horizontal="center" vertical="center" shrinkToFit="1"/>
    </xf>
    <xf numFmtId="186" fontId="64" fillId="38" borderId="217" xfId="58" applyNumberFormat="1" applyFont="1" applyFill="1" applyBorder="1" applyAlignment="1">
      <alignment horizontal="center" vertical="center" shrinkToFit="1"/>
    </xf>
    <xf numFmtId="0" fontId="64" fillId="13" borderId="270" xfId="58" applyFont="1" applyFill="1" applyBorder="1" applyAlignment="1">
      <alignment horizontal="center" vertical="center"/>
    </xf>
    <xf numFmtId="0" fontId="64" fillId="13" borderId="219" xfId="58" applyFont="1" applyFill="1" applyBorder="1" applyAlignment="1">
      <alignment horizontal="center" vertical="center"/>
    </xf>
    <xf numFmtId="0" fontId="64" fillId="13" borderId="220" xfId="58" applyFont="1" applyFill="1" applyBorder="1" applyAlignment="1">
      <alignment horizontal="center" vertical="center"/>
    </xf>
    <xf numFmtId="0" fontId="64" fillId="13" borderId="217" xfId="58" applyFont="1" applyFill="1" applyBorder="1" applyAlignment="1">
      <alignment horizontal="center" vertical="center"/>
    </xf>
    <xf numFmtId="49" fontId="64" fillId="38" borderId="271" xfId="58" applyNumberFormat="1" applyFont="1" applyFill="1" applyBorder="1" applyAlignment="1">
      <alignment horizontal="center" vertical="center"/>
    </xf>
    <xf numFmtId="49" fontId="64" fillId="38" borderId="272" xfId="58" applyNumberFormat="1" applyFont="1" applyFill="1" applyBorder="1" applyAlignment="1">
      <alignment horizontal="center" vertical="center"/>
    </xf>
    <xf numFmtId="49" fontId="64" fillId="38" borderId="273" xfId="58" applyNumberFormat="1" applyFont="1" applyFill="1" applyBorder="1" applyAlignment="1">
      <alignment horizontal="center" vertical="center"/>
    </xf>
    <xf numFmtId="49" fontId="64" fillId="38" borderId="274" xfId="58" applyNumberFormat="1" applyFont="1" applyFill="1" applyBorder="1" applyAlignment="1">
      <alignment horizontal="center" vertical="center"/>
    </xf>
    <xf numFmtId="0" fontId="63" fillId="0" borderId="271" xfId="58" applyFont="1" applyBorder="1" applyAlignment="1">
      <alignment horizontal="center" vertical="center"/>
    </xf>
    <xf numFmtId="0" fontId="63" fillId="0" borderId="272" xfId="58" applyFont="1" applyBorder="1" applyAlignment="1">
      <alignment horizontal="center" vertical="center"/>
    </xf>
    <xf numFmtId="0" fontId="63" fillId="0" borderId="273" xfId="58" applyFont="1" applyBorder="1" applyAlignment="1">
      <alignment horizontal="center" vertical="center"/>
    </xf>
    <xf numFmtId="0" fontId="63" fillId="0" borderId="274" xfId="58" applyFont="1" applyBorder="1" applyAlignment="1">
      <alignment horizontal="center" vertical="center"/>
    </xf>
    <xf numFmtId="0" fontId="63" fillId="0" borderId="192" xfId="58" applyFont="1" applyBorder="1" applyAlignment="1">
      <alignment horizontal="center" vertical="center"/>
    </xf>
    <xf numFmtId="0" fontId="63" fillId="0" borderId="193" xfId="58" applyFont="1" applyBorder="1" applyAlignment="1">
      <alignment horizontal="center" vertical="center"/>
    </xf>
    <xf numFmtId="0" fontId="63" fillId="0" borderId="194" xfId="58" applyFont="1" applyBorder="1" applyAlignment="1">
      <alignment horizontal="center" vertical="center"/>
    </xf>
    <xf numFmtId="0" fontId="63" fillId="0" borderId="191" xfId="58" applyFont="1" applyBorder="1" applyAlignment="1">
      <alignment horizontal="center" vertical="center"/>
    </xf>
    <xf numFmtId="0" fontId="9" fillId="0" borderId="0" xfId="45"/>
    <xf numFmtId="0" fontId="78" fillId="0" borderId="0" xfId="45" applyFont="1"/>
    <xf numFmtId="0" fontId="78" fillId="0" borderId="0" xfId="45" applyFont="1" applyAlignment="1">
      <alignment horizontal="center"/>
    </xf>
    <xf numFmtId="0" fontId="9" fillId="0" borderId="81" xfId="45" applyBorder="1"/>
    <xf numFmtId="0" fontId="9" fillId="0" borderId="77" xfId="45" applyBorder="1"/>
    <xf numFmtId="0" fontId="9" fillId="0" borderId="76" xfId="45" applyBorder="1"/>
    <xf numFmtId="0" fontId="9" fillId="0" borderId="70" xfId="45" applyBorder="1"/>
    <xf numFmtId="0" fontId="9" fillId="0" borderId="69" xfId="45" applyBorder="1"/>
    <xf numFmtId="0" fontId="9" fillId="0" borderId="281" xfId="45" applyBorder="1" applyAlignment="1">
      <alignment horizontal="right" vertical="center" shrinkToFit="1"/>
    </xf>
    <xf numFmtId="0" fontId="79" fillId="0" borderId="283" xfId="45" applyFont="1" applyBorder="1" applyAlignment="1">
      <alignment horizontal="left" vertical="center" shrinkToFit="1"/>
    </xf>
    <xf numFmtId="0" fontId="61" fillId="0" borderId="283" xfId="45" applyFont="1" applyBorder="1" applyAlignment="1">
      <alignment horizontal="left" vertical="center" shrinkToFit="1"/>
    </xf>
    <xf numFmtId="0" fontId="9" fillId="0" borderId="74" xfId="45" applyBorder="1" applyAlignment="1">
      <alignment horizontal="center" vertical="center"/>
    </xf>
    <xf numFmtId="0" fontId="9" fillId="0" borderId="116" xfId="45" applyBorder="1" applyAlignment="1">
      <alignment vertical="center"/>
    </xf>
    <xf numFmtId="0" fontId="9" fillId="0" borderId="4" xfId="45" applyBorder="1" applyAlignment="1">
      <alignment vertical="center"/>
    </xf>
    <xf numFmtId="0" fontId="39" fillId="0" borderId="0" xfId="45" applyFont="1"/>
    <xf numFmtId="0" fontId="9" fillId="0" borderId="87" xfId="45" applyBorder="1"/>
    <xf numFmtId="0" fontId="9" fillId="0" borderId="63" xfId="45" applyBorder="1"/>
    <xf numFmtId="0" fontId="9" fillId="0" borderId="62" xfId="45" applyBorder="1"/>
    <xf numFmtId="0" fontId="9" fillId="0" borderId="0" xfId="61">
      <alignment vertical="center"/>
    </xf>
    <xf numFmtId="0" fontId="43" fillId="0" borderId="0" xfId="61" applyFont="1">
      <alignment vertical="center"/>
    </xf>
    <xf numFmtId="0" fontId="78" fillId="0" borderId="0" xfId="61" applyFont="1">
      <alignment vertical="center"/>
    </xf>
    <xf numFmtId="0" fontId="43" fillId="0" borderId="0" xfId="61" applyFont="1" applyAlignment="1">
      <alignment horizontal="right" vertical="center"/>
    </xf>
    <xf numFmtId="0" fontId="9" fillId="0" borderId="0" xfId="61" applyAlignment="1">
      <alignment horizontal="center" vertical="center"/>
    </xf>
    <xf numFmtId="0" fontId="9" fillId="0" borderId="287" xfId="61" applyBorder="1" applyAlignment="1">
      <alignment horizontal="center" vertical="center"/>
    </xf>
    <xf numFmtId="0" fontId="9" fillId="0" borderId="292" xfId="61" applyBorder="1">
      <alignment vertical="center"/>
    </xf>
    <xf numFmtId="0" fontId="9" fillId="0" borderId="199" xfId="61" applyBorder="1">
      <alignment vertical="center"/>
    </xf>
    <xf numFmtId="0" fontId="78" fillId="0" borderId="2" xfId="61" applyFont="1" applyBorder="1" applyAlignment="1">
      <alignment horizontal="center" vertical="center"/>
    </xf>
    <xf numFmtId="0" fontId="9" fillId="0" borderId="199" xfId="61" applyBorder="1" applyAlignment="1">
      <alignment horizontal="right" vertical="center"/>
    </xf>
    <xf numFmtId="0" fontId="9" fillId="0" borderId="295" xfId="61" applyBorder="1">
      <alignment vertical="center"/>
    </xf>
    <xf numFmtId="0" fontId="78" fillId="0" borderId="18" xfId="61" applyFont="1" applyBorder="1" applyAlignment="1">
      <alignment vertical="center" shrinkToFit="1"/>
    </xf>
    <xf numFmtId="0" fontId="9" fillId="0" borderId="299" xfId="61" applyBorder="1">
      <alignment vertical="center"/>
    </xf>
    <xf numFmtId="0" fontId="9" fillId="0" borderId="303" xfId="61" applyBorder="1">
      <alignment vertical="center"/>
    </xf>
    <xf numFmtId="0" fontId="78" fillId="0" borderId="12" xfId="61" applyFont="1" applyBorder="1" applyAlignment="1">
      <alignment horizontal="center" vertical="center"/>
    </xf>
    <xf numFmtId="0" fontId="78" fillId="0" borderId="5" xfId="61" applyFont="1" applyBorder="1" applyAlignment="1">
      <alignment horizontal="left" vertical="center"/>
    </xf>
    <xf numFmtId="0" fontId="78" fillId="0" borderId="5" xfId="61" applyFont="1" applyBorder="1" applyAlignment="1">
      <alignment horizontal="right" vertical="center"/>
    </xf>
    <xf numFmtId="0" fontId="78" fillId="0" borderId="5" xfId="61" applyFont="1" applyBorder="1" applyAlignment="1">
      <alignment horizontal="center" vertical="center"/>
    </xf>
    <xf numFmtId="0" fontId="78" fillId="0" borderId="13" xfId="61" applyFont="1" applyBorder="1" applyAlignment="1">
      <alignment horizontal="right" vertical="center"/>
    </xf>
    <xf numFmtId="0" fontId="78" fillId="0" borderId="20" xfId="61" applyFont="1" applyBorder="1" applyAlignment="1">
      <alignment horizontal="center" vertical="center"/>
    </xf>
    <xf numFmtId="0" fontId="78" fillId="0" borderId="0" xfId="61" applyFont="1" applyAlignment="1">
      <alignment horizontal="left" vertical="center"/>
    </xf>
    <xf numFmtId="0" fontId="78" fillId="0" borderId="0" xfId="61" applyFont="1" applyAlignment="1">
      <alignment horizontal="right" vertical="center"/>
    </xf>
    <xf numFmtId="0" fontId="78" fillId="0" borderId="0" xfId="61" applyFont="1" applyAlignment="1">
      <alignment horizontal="center" vertical="center"/>
    </xf>
    <xf numFmtId="0" fontId="78" fillId="0" borderId="14" xfId="61" applyFont="1" applyBorder="1" applyAlignment="1">
      <alignment horizontal="right" vertical="center"/>
    </xf>
    <xf numFmtId="0" fontId="78" fillId="0" borderId="1" xfId="61" applyFont="1" applyBorder="1" applyAlignment="1">
      <alignment horizontal="center" vertical="center"/>
    </xf>
    <xf numFmtId="0" fontId="78" fillId="0" borderId="4" xfId="61" applyFont="1" applyBorder="1" applyAlignment="1">
      <alignment horizontal="left" vertical="center"/>
    </xf>
    <xf numFmtId="0" fontId="78" fillId="0" borderId="4" xfId="61" applyFont="1" applyBorder="1" applyAlignment="1">
      <alignment horizontal="right" vertical="center"/>
    </xf>
    <xf numFmtId="0" fontId="78" fillId="0" borderId="4" xfId="61" applyFont="1" applyBorder="1" applyAlignment="1">
      <alignment horizontal="center" vertical="center"/>
    </xf>
    <xf numFmtId="0" fontId="78" fillId="0" borderId="3" xfId="61" applyFont="1" applyBorder="1" applyAlignment="1">
      <alignment horizontal="right" vertical="center"/>
    </xf>
    <xf numFmtId="0" fontId="78" fillId="0" borderId="6" xfId="61" applyFont="1" applyBorder="1" applyAlignment="1">
      <alignment horizontal="center" vertical="center"/>
    </xf>
    <xf numFmtId="0" fontId="9" fillId="0" borderId="7" xfId="61" applyBorder="1" applyAlignment="1">
      <alignment horizontal="center" vertical="center"/>
    </xf>
    <xf numFmtId="0" fontId="62" fillId="0" borderId="0" xfId="61" applyFont="1">
      <alignment vertical="center"/>
    </xf>
    <xf numFmtId="0" fontId="44" fillId="0" borderId="0" xfId="61" applyFont="1">
      <alignment vertical="center"/>
    </xf>
    <xf numFmtId="0" fontId="78" fillId="0" borderId="164" xfId="61" applyFont="1" applyBorder="1" applyAlignment="1">
      <alignment horizontal="center" vertical="center"/>
    </xf>
    <xf numFmtId="0" fontId="78" fillId="0" borderId="164" xfId="61" applyFont="1" applyBorder="1" applyAlignment="1">
      <alignment horizontal="left" vertical="center"/>
    </xf>
    <xf numFmtId="0" fontId="78" fillId="0" borderId="164" xfId="61" applyFont="1" applyBorder="1" applyAlignment="1">
      <alignment horizontal="right" vertical="center"/>
    </xf>
    <xf numFmtId="0" fontId="78" fillId="0" borderId="282" xfId="61" applyFont="1" applyBorder="1" applyAlignment="1">
      <alignment horizontal="right" vertical="center"/>
    </xf>
    <xf numFmtId="0" fontId="78" fillId="0" borderId="47" xfId="61" applyFont="1" applyBorder="1" applyAlignment="1">
      <alignment horizontal="center" vertical="center"/>
    </xf>
    <xf numFmtId="0" fontId="78" fillId="0" borderId="47" xfId="61" applyFont="1" applyBorder="1" applyAlignment="1">
      <alignment horizontal="left" vertical="center"/>
    </xf>
    <xf numFmtId="0" fontId="78" fillId="0" borderId="47" xfId="61" applyFont="1" applyBorder="1" applyAlignment="1">
      <alignment horizontal="right" vertical="center"/>
    </xf>
    <xf numFmtId="0" fontId="78" fillId="0" borderId="139" xfId="61" applyFont="1" applyBorder="1" applyAlignment="1">
      <alignment horizontal="right" vertical="center"/>
    </xf>
    <xf numFmtId="0" fontId="78" fillId="0" borderId="168" xfId="61" applyFont="1" applyBorder="1" applyAlignment="1">
      <alignment horizontal="center" vertical="center"/>
    </xf>
    <xf numFmtId="0" fontId="78" fillId="0" borderId="168" xfId="61" applyFont="1" applyBorder="1" applyAlignment="1">
      <alignment horizontal="left" vertical="center"/>
    </xf>
    <xf numFmtId="0" fontId="78" fillId="0" borderId="168" xfId="61" applyFont="1" applyBorder="1" applyAlignment="1">
      <alignment horizontal="right" vertical="center"/>
    </xf>
    <xf numFmtId="0" fontId="78" fillId="0" borderId="169" xfId="61" applyFont="1" applyBorder="1" applyAlignment="1">
      <alignment horizontal="right" vertical="center"/>
    </xf>
    <xf numFmtId="0" fontId="79" fillId="0" borderId="0" xfId="61" applyFont="1">
      <alignment vertical="center"/>
    </xf>
    <xf numFmtId="0" fontId="9" fillId="0" borderId="0" xfId="61" applyAlignment="1">
      <alignment horizontal="right" vertical="center"/>
    </xf>
    <xf numFmtId="0" fontId="9" fillId="0" borderId="123" xfId="61" applyBorder="1" applyAlignment="1">
      <alignment horizontal="center" vertical="center"/>
    </xf>
    <xf numFmtId="0" fontId="9" fillId="0" borderId="6" xfId="61" applyBorder="1">
      <alignment vertical="center"/>
    </xf>
    <xf numFmtId="0" fontId="9" fillId="0" borderId="2" xfId="61" applyBorder="1">
      <alignment vertical="center"/>
    </xf>
    <xf numFmtId="0" fontId="78" fillId="0" borderId="85" xfId="61" applyFont="1" applyBorder="1" applyAlignment="1">
      <alignment horizontal="center" vertical="center" wrapText="1" shrinkToFit="1"/>
    </xf>
    <xf numFmtId="0" fontId="44" fillId="0" borderId="0" xfId="61" applyFont="1" applyAlignment="1">
      <alignment horizontal="right" vertical="center"/>
    </xf>
    <xf numFmtId="0" fontId="9" fillId="0" borderId="20" xfId="61" applyBorder="1" applyAlignment="1">
      <alignment horizontal="center" vertical="center"/>
    </xf>
    <xf numFmtId="0" fontId="78" fillId="0" borderId="316" xfId="61" applyFont="1" applyBorder="1" applyAlignment="1">
      <alignment vertical="center" shrinkToFit="1"/>
    </xf>
    <xf numFmtId="0" fontId="39" fillId="0" borderId="207" xfId="54" applyFont="1" applyBorder="1">
      <alignment vertical="center"/>
    </xf>
    <xf numFmtId="0" fontId="39" fillId="0" borderId="175" xfId="55" applyFont="1" applyBorder="1" applyAlignment="1">
      <alignment horizontal="center" vertical="center" wrapText="1"/>
    </xf>
    <xf numFmtId="0" fontId="39" fillId="0" borderId="264" xfId="55" applyFont="1" applyBorder="1" applyAlignment="1">
      <alignment horizontal="center" vertical="center" wrapText="1"/>
    </xf>
    <xf numFmtId="0" fontId="39" fillId="0" borderId="318" xfId="54" applyFont="1" applyBorder="1">
      <alignment vertical="center"/>
    </xf>
    <xf numFmtId="0" fontId="4" fillId="33" borderId="0" xfId="0" applyFont="1" applyFill="1" applyAlignment="1">
      <alignment horizontal="left" vertical="center"/>
    </xf>
    <xf numFmtId="0" fontId="39" fillId="0" borderId="178" xfId="54" applyFont="1" applyBorder="1" applyAlignment="1">
      <alignment vertical="center" wrapText="1"/>
    </xf>
    <xf numFmtId="0" fontId="39" fillId="0" borderId="14" xfId="55" applyFont="1" applyBorder="1" applyAlignment="1">
      <alignment horizontal="center" vertical="center" wrapText="1"/>
    </xf>
    <xf numFmtId="0" fontId="39" fillId="0" borderId="20" xfId="54" applyFont="1" applyBorder="1" applyAlignment="1">
      <alignment vertical="center" wrapText="1"/>
    </xf>
    <xf numFmtId="0" fontId="39" fillId="0" borderId="170" xfId="54" applyFont="1" applyBorder="1" applyAlignment="1">
      <alignment vertical="center" wrapText="1"/>
    </xf>
    <xf numFmtId="0" fontId="39" fillId="0" borderId="165" xfId="54" applyFont="1" applyBorder="1" applyAlignment="1">
      <alignment vertical="center" wrapText="1"/>
    </xf>
    <xf numFmtId="0" fontId="39" fillId="0" borderId="172" xfId="54" applyFont="1" applyBorder="1" applyAlignment="1">
      <alignment vertical="center" wrapText="1"/>
    </xf>
    <xf numFmtId="0" fontId="39" fillId="0" borderId="172" xfId="51" applyFont="1" applyBorder="1" applyAlignment="1">
      <alignment horizontal="left" vertical="center" wrapText="1"/>
    </xf>
    <xf numFmtId="0" fontId="4" fillId="0" borderId="0" xfId="45" applyFont="1" applyAlignment="1">
      <alignment horizontal="center" vertical="center"/>
    </xf>
    <xf numFmtId="0" fontId="9" fillId="0" borderId="71" xfId="45" applyBorder="1" applyAlignment="1">
      <alignment horizontal="center" vertical="center"/>
    </xf>
    <xf numFmtId="0" fontId="4" fillId="0" borderId="6" xfId="45"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xf>
    <xf numFmtId="0" fontId="4" fillId="0" borderId="13"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left" vertical="top" wrapText="1"/>
    </xf>
    <xf numFmtId="0" fontId="4" fillId="0" borderId="0" xfId="0" applyFont="1" applyAlignment="1">
      <alignment horizontal="left" vertical="center"/>
    </xf>
    <xf numFmtId="0" fontId="39" fillId="0" borderId="177" xfId="54" applyFont="1" applyBorder="1" applyAlignment="1">
      <alignment vertical="center" wrapText="1"/>
    </xf>
    <xf numFmtId="0" fontId="39" fillId="0" borderId="135" xfId="54" applyFont="1" applyBorder="1" applyAlignment="1">
      <alignment horizontal="center" vertical="center" wrapText="1"/>
    </xf>
    <xf numFmtId="0" fontId="39" fillId="0" borderId="173" xfId="54" applyFont="1" applyBorder="1" applyAlignment="1">
      <alignment horizontal="center" vertical="center" wrapText="1"/>
    </xf>
    <xf numFmtId="0" fontId="4" fillId="0" borderId="7" xfId="45" applyFont="1" applyBorder="1" applyAlignment="1">
      <alignment horizontal="center" vertical="center"/>
    </xf>
    <xf numFmtId="0" fontId="4" fillId="0" borderId="14" xfId="0" applyFont="1" applyBorder="1" applyAlignment="1">
      <alignment horizontal="center" vertical="top"/>
    </xf>
    <xf numFmtId="0" fontId="4" fillId="0" borderId="20" xfId="0" applyFont="1" applyBorder="1"/>
    <xf numFmtId="0" fontId="4" fillId="0" borderId="14" xfId="0" applyFont="1" applyBorder="1" applyAlignment="1">
      <alignment horizontal="center"/>
    </xf>
    <xf numFmtId="0" fontId="4" fillId="0" borderId="14" xfId="0" applyFont="1" applyBorder="1"/>
    <xf numFmtId="0" fontId="4" fillId="0" borderId="14" xfId="0" applyFont="1" applyBorder="1" applyAlignment="1">
      <alignment vertical="top"/>
    </xf>
    <xf numFmtId="0" fontId="4" fillId="0" borderId="20" xfId="0" applyFont="1" applyBorder="1" applyAlignment="1">
      <alignment vertical="top"/>
    </xf>
    <xf numFmtId="0" fontId="4" fillId="0" borderId="20" xfId="0" applyFont="1" applyBorder="1" applyAlignment="1">
      <alignment vertical="center" wrapText="1"/>
    </xf>
    <xf numFmtId="0" fontId="4" fillId="0" borderId="5" xfId="0" applyFont="1" applyBorder="1" applyAlignment="1">
      <alignment horizontal="right" vertical="center"/>
    </xf>
    <xf numFmtId="0" fontId="4" fillId="0" borderId="22" xfId="0" applyFont="1" applyBorder="1"/>
    <xf numFmtId="0" fontId="4" fillId="0" borderId="13" xfId="0" applyFont="1" applyBorder="1"/>
    <xf numFmtId="0" fontId="4" fillId="0" borderId="0" xfId="0" applyFont="1" applyAlignment="1">
      <alignment vertical="center" wrapText="1"/>
    </xf>
    <xf numFmtId="0" fontId="6" fillId="0" borderId="0" xfId="0" applyFont="1"/>
    <xf numFmtId="0" fontId="4" fillId="0" borderId="0" xfId="0" applyFont="1" applyAlignment="1">
      <alignment vertical="top" wrapText="1"/>
    </xf>
    <xf numFmtId="0" fontId="4" fillId="42" borderId="26" xfId="0" applyFont="1" applyFill="1" applyBorder="1" applyAlignment="1">
      <alignment vertical="center"/>
    </xf>
    <xf numFmtId="0" fontId="0" fillId="42" borderId="26" xfId="0" applyFill="1" applyBorder="1" applyAlignment="1">
      <alignment horizontal="center" vertical="center"/>
    </xf>
    <xf numFmtId="0" fontId="4" fillId="42" borderId="24" xfId="0" applyFont="1" applyFill="1" applyBorder="1" applyAlignment="1">
      <alignment vertical="center"/>
    </xf>
    <xf numFmtId="0" fontId="0" fillId="42" borderId="24" xfId="0" applyFill="1" applyBorder="1" applyAlignment="1">
      <alignment vertical="center"/>
    </xf>
    <xf numFmtId="0" fontId="4" fillId="42" borderId="24" xfId="0" applyFont="1" applyFill="1" applyBorder="1" applyAlignment="1">
      <alignment horizontal="left" vertical="center" wrapText="1"/>
    </xf>
    <xf numFmtId="0" fontId="0" fillId="42" borderId="24" xfId="0" applyFill="1" applyBorder="1" applyAlignment="1">
      <alignment horizontal="center" vertical="center"/>
    </xf>
    <xf numFmtId="0" fontId="0" fillId="42" borderId="24" xfId="0" applyFill="1" applyBorder="1" applyAlignment="1">
      <alignment horizontal="left" vertical="center"/>
    </xf>
    <xf numFmtId="0" fontId="0" fillId="42" borderId="27" xfId="0" applyFill="1" applyBorder="1" applyAlignment="1">
      <alignment horizontal="left" vertical="center"/>
    </xf>
    <xf numFmtId="0" fontId="4" fillId="42" borderId="28" xfId="0" applyFont="1" applyFill="1" applyBorder="1" applyAlignment="1">
      <alignment vertical="center"/>
    </xf>
    <xf numFmtId="0" fontId="0" fillId="42" borderId="28" xfId="0" applyFill="1" applyBorder="1" applyAlignment="1">
      <alignment horizontal="center" vertical="center"/>
    </xf>
    <xf numFmtId="0" fontId="4" fillId="42" borderId="29" xfId="0" applyFont="1" applyFill="1" applyBorder="1" applyAlignment="1">
      <alignment vertical="center"/>
    </xf>
    <xf numFmtId="0" fontId="0" fillId="42" borderId="29" xfId="0" applyFill="1" applyBorder="1" applyAlignment="1">
      <alignment vertical="center"/>
    </xf>
    <xf numFmtId="0" fontId="4" fillId="42" borderId="29" xfId="0" applyFont="1" applyFill="1" applyBorder="1" applyAlignment="1">
      <alignment horizontal="left" vertical="center" wrapText="1"/>
    </xf>
    <xf numFmtId="0" fontId="0" fillId="42" borderId="29" xfId="0" applyFill="1" applyBorder="1" applyAlignment="1">
      <alignment horizontal="center" vertical="center"/>
    </xf>
    <xf numFmtId="0" fontId="0" fillId="42" borderId="29" xfId="0" applyFill="1" applyBorder="1" applyAlignment="1">
      <alignment horizontal="left" vertical="center"/>
    </xf>
    <xf numFmtId="0" fontId="0" fillId="42" borderId="30" xfId="0" applyFill="1" applyBorder="1" applyAlignment="1">
      <alignment horizontal="left" vertical="center"/>
    </xf>
    <xf numFmtId="0" fontId="4" fillId="42" borderId="30" xfId="0" applyFont="1" applyFill="1" applyBorder="1" applyAlignment="1">
      <alignment vertical="top"/>
    </xf>
    <xf numFmtId="0" fontId="4" fillId="42" borderId="31" xfId="0" applyFont="1" applyFill="1" applyBorder="1" applyAlignment="1">
      <alignment vertical="center"/>
    </xf>
    <xf numFmtId="0" fontId="4" fillId="36" borderId="31" xfId="0" applyFont="1" applyFill="1" applyBorder="1" applyAlignment="1">
      <alignment horizontal="left" vertical="center" wrapText="1"/>
    </xf>
    <xf numFmtId="0" fontId="0" fillId="36" borderId="28" xfId="0" applyFill="1" applyBorder="1" applyAlignment="1">
      <alignment horizontal="center" vertical="center"/>
    </xf>
    <xf numFmtId="0" fontId="4" fillId="36" borderId="29" xfId="0" applyFont="1" applyFill="1" applyBorder="1" applyAlignment="1">
      <alignment vertical="center"/>
    </xf>
    <xf numFmtId="0" fontId="0" fillId="36" borderId="29" xfId="0" applyFill="1" applyBorder="1" applyAlignment="1">
      <alignment horizontal="center" vertical="center"/>
    </xf>
    <xf numFmtId="0" fontId="0" fillId="36" borderId="29" xfId="0" applyFill="1" applyBorder="1" applyAlignment="1">
      <alignment horizontal="left" vertical="center"/>
    </xf>
    <xf numFmtId="0" fontId="0" fillId="36" borderId="30" xfId="0" applyFill="1" applyBorder="1" applyAlignment="1">
      <alignment horizontal="left" vertical="center"/>
    </xf>
    <xf numFmtId="0" fontId="4" fillId="36" borderId="40" xfId="0" applyFont="1" applyFill="1" applyBorder="1" applyAlignment="1">
      <alignment horizontal="left" vertical="center" wrapText="1"/>
    </xf>
    <xf numFmtId="0" fontId="0" fillId="36" borderId="34" xfId="0" applyFill="1" applyBorder="1" applyAlignment="1">
      <alignment horizontal="center" vertical="center"/>
    </xf>
    <xf numFmtId="0" fontId="4" fillId="36" borderId="32" xfId="0" applyFont="1" applyFill="1" applyBorder="1" applyAlignment="1">
      <alignment vertical="center"/>
    </xf>
    <xf numFmtId="0" fontId="0" fillId="36" borderId="32" xfId="0" applyFill="1" applyBorder="1" applyAlignment="1">
      <alignment horizontal="center" vertical="center"/>
    </xf>
    <xf numFmtId="0" fontId="0" fillId="36" borderId="32" xfId="0" applyFill="1" applyBorder="1" applyAlignment="1">
      <alignment horizontal="left" vertical="center"/>
    </xf>
    <xf numFmtId="0" fontId="0" fillId="36" borderId="33" xfId="0" applyFill="1" applyBorder="1" applyAlignment="1">
      <alignment horizontal="left" vertical="center"/>
    </xf>
    <xf numFmtId="0" fontId="4" fillId="36" borderId="35" xfId="0" applyFont="1" applyFill="1" applyBorder="1" applyAlignment="1">
      <alignment vertical="center" wrapText="1"/>
    </xf>
    <xf numFmtId="0" fontId="0" fillId="36" borderId="9" xfId="0" applyFill="1" applyBorder="1" applyAlignment="1">
      <alignment horizontal="center" vertical="center"/>
    </xf>
    <xf numFmtId="0" fontId="4" fillId="36" borderId="10" xfId="0" applyFont="1" applyFill="1" applyBorder="1" applyAlignment="1">
      <alignment vertical="center"/>
    </xf>
    <xf numFmtId="0" fontId="0" fillId="36" borderId="10" xfId="0" applyFill="1" applyBorder="1" applyAlignment="1">
      <alignment horizontal="center" vertical="center"/>
    </xf>
    <xf numFmtId="0" fontId="4" fillId="36" borderId="10" xfId="0" applyFont="1" applyFill="1" applyBorder="1" applyAlignment="1">
      <alignment horizontal="left" vertical="center"/>
    </xf>
    <xf numFmtId="0" fontId="4" fillId="36" borderId="11" xfId="0" applyFont="1" applyFill="1" applyBorder="1" applyAlignment="1">
      <alignment horizontal="left" vertical="center"/>
    </xf>
    <xf numFmtId="0" fontId="4" fillId="0" borderId="0" xfId="51" applyFont="1" applyAlignment="1">
      <alignment vertical="center"/>
    </xf>
    <xf numFmtId="0" fontId="4" fillId="0" borderId="0" xfId="51" applyFont="1" applyBorder="1" applyAlignment="1">
      <alignment horizontal="justify" vertical="center" wrapText="1"/>
    </xf>
    <xf numFmtId="0" fontId="4" fillId="0" borderId="0" xfId="51" applyFont="1" applyAlignment="1">
      <alignment horizontal="left" vertical="center"/>
    </xf>
    <xf numFmtId="0" fontId="42" fillId="0" borderId="0" xfId="51" applyAlignment="1"/>
    <xf numFmtId="0" fontId="4" fillId="0" borderId="0" xfId="51" applyFont="1" applyAlignment="1">
      <alignment horizontal="left" vertical="center" wrapText="1"/>
    </xf>
    <xf numFmtId="0" fontId="4" fillId="0" borderId="0" xfId="51" applyFont="1" applyAlignment="1"/>
    <xf numFmtId="0" fontId="5" fillId="0" borderId="0" xfId="51" applyFont="1" applyAlignment="1">
      <alignment horizontal="center" vertical="center"/>
    </xf>
    <xf numFmtId="0" fontId="4" fillId="0" borderId="0" xfId="51" applyFont="1" applyAlignment="1">
      <alignment horizontal="right" vertical="center"/>
    </xf>
    <xf numFmtId="0" fontId="82" fillId="0" borderId="0" xfId="51" applyFont="1" applyAlignment="1">
      <alignment horizontal="right" vertical="center"/>
    </xf>
    <xf numFmtId="0" fontId="82" fillId="0" borderId="0" xfId="51" applyFont="1" applyAlignment="1">
      <alignment vertical="center"/>
    </xf>
    <xf numFmtId="0" fontId="4" fillId="0" borderId="0" xfId="51" applyFont="1" applyAlignment="1">
      <alignment horizontal="center" vertical="center"/>
    </xf>
    <xf numFmtId="0" fontId="82" fillId="0" borderId="0" xfId="51" applyFont="1" applyAlignment="1">
      <alignment horizontal="left" vertical="center"/>
    </xf>
    <xf numFmtId="0" fontId="4" fillId="0" borderId="328" xfId="51" applyFont="1" applyBorder="1" applyAlignment="1">
      <alignment horizontal="center" vertical="center" textRotation="255" wrapText="1"/>
    </xf>
    <xf numFmtId="0" fontId="4" fillId="0" borderId="321" xfId="51" applyFont="1" applyBorder="1" applyAlignment="1">
      <alignment horizontal="center" vertical="center" textRotation="255" wrapText="1"/>
    </xf>
    <xf numFmtId="0" fontId="4" fillId="0" borderId="339" xfId="51" applyFont="1" applyBorder="1" applyAlignment="1">
      <alignment horizontal="center" vertical="center" textRotation="255" wrapText="1"/>
    </xf>
    <xf numFmtId="0" fontId="4" fillId="0" borderId="323" xfId="51" applyFont="1" applyBorder="1" applyAlignment="1">
      <alignment horizontal="center" vertical="center" textRotation="255" shrinkToFit="1"/>
    </xf>
    <xf numFmtId="0" fontId="4" fillId="0" borderId="344" xfId="51" applyFont="1" applyBorder="1" applyAlignment="1">
      <alignment horizontal="center" vertical="center" textRotation="255"/>
    </xf>
    <xf numFmtId="0" fontId="4" fillId="0" borderId="345" xfId="51" applyFont="1" applyBorder="1" applyAlignment="1">
      <alignment horizontal="justify" vertical="center" wrapText="1"/>
    </xf>
    <xf numFmtId="0" fontId="4" fillId="0" borderId="345" xfId="51" applyFont="1" applyBorder="1" applyAlignment="1">
      <alignment horizontal="left" vertical="center"/>
    </xf>
    <xf numFmtId="0" fontId="4" fillId="0" borderId="346" xfId="51" applyFont="1" applyBorder="1" applyAlignment="1">
      <alignment horizontal="left" vertical="center"/>
    </xf>
    <xf numFmtId="0" fontId="4" fillId="0" borderId="328" xfId="51" applyFont="1" applyBorder="1" applyAlignment="1">
      <alignment horizontal="left" vertical="center"/>
    </xf>
    <xf numFmtId="0" fontId="4" fillId="0" borderId="347" xfId="51" applyFont="1" applyBorder="1" applyAlignment="1">
      <alignment horizontal="left" vertical="center"/>
    </xf>
    <xf numFmtId="0" fontId="4" fillId="0" borderId="347" xfId="51" applyFont="1" applyBorder="1" applyAlignment="1">
      <alignment horizontal="justify" vertical="center"/>
    </xf>
    <xf numFmtId="0" fontId="4" fillId="0" borderId="347" xfId="51" applyFont="1" applyBorder="1" applyAlignment="1">
      <alignment vertical="center"/>
    </xf>
    <xf numFmtId="0" fontId="4" fillId="0" borderId="329" xfId="51" applyFont="1" applyBorder="1" applyAlignment="1">
      <alignment vertical="center"/>
    </xf>
    <xf numFmtId="0" fontId="4" fillId="0" borderId="328" xfId="51" applyFont="1" applyBorder="1" applyAlignment="1">
      <alignment horizontal="center" vertical="center" textRotation="255"/>
    </xf>
    <xf numFmtId="0" fontId="4" fillId="0" borderId="347" xfId="51" applyFont="1" applyBorder="1" applyAlignment="1">
      <alignment horizontal="justify" vertical="center" wrapText="1"/>
    </xf>
    <xf numFmtId="0" fontId="4" fillId="0" borderId="348" xfId="51" applyFont="1" applyBorder="1" applyAlignment="1">
      <alignment horizontal="left" vertical="center"/>
    </xf>
    <xf numFmtId="0" fontId="4" fillId="0" borderId="348" xfId="51" applyFont="1" applyBorder="1" applyAlignment="1">
      <alignment horizontal="justify" vertical="center"/>
    </xf>
    <xf numFmtId="0" fontId="4" fillId="0" borderId="348" xfId="51" applyFont="1" applyBorder="1" applyAlignment="1">
      <alignment vertical="center"/>
    </xf>
    <xf numFmtId="0" fontId="4" fillId="0" borderId="349" xfId="51" applyFont="1" applyBorder="1" applyAlignment="1">
      <alignment vertical="center"/>
    </xf>
    <xf numFmtId="0" fontId="82" fillId="0" borderId="328" xfId="51" applyFont="1" applyBorder="1" applyAlignment="1">
      <alignment horizontal="left" vertical="center"/>
    </xf>
    <xf numFmtId="0" fontId="4" fillId="0" borderId="347" xfId="51" applyFont="1" applyBorder="1" applyAlignment="1">
      <alignment horizontal="left" vertical="center" wrapText="1"/>
    </xf>
    <xf numFmtId="0" fontId="4" fillId="0" borderId="350" xfId="51" applyFont="1" applyBorder="1" applyAlignment="1">
      <alignment horizontal="left" vertical="center"/>
    </xf>
    <xf numFmtId="0" fontId="4" fillId="0" borderId="350" xfId="51" applyFont="1" applyBorder="1" applyAlignment="1">
      <alignment horizontal="justify" vertical="center"/>
    </xf>
    <xf numFmtId="0" fontId="4" fillId="0" borderId="350" xfId="51" applyFont="1" applyBorder="1" applyAlignment="1">
      <alignment vertical="center"/>
    </xf>
    <xf numFmtId="0" fontId="4" fillId="0" borderId="351" xfId="51" applyFont="1" applyBorder="1" applyAlignment="1">
      <alignment vertical="center"/>
    </xf>
    <xf numFmtId="0" fontId="4" fillId="0" borderId="352" xfId="51" applyFont="1" applyBorder="1" applyAlignment="1">
      <alignment horizontal="left" vertical="center"/>
    </xf>
    <xf numFmtId="0" fontId="4" fillId="0" borderId="353" xfId="51" applyFont="1" applyBorder="1" applyAlignment="1">
      <alignment horizontal="justify" vertical="center" wrapText="1"/>
    </xf>
    <xf numFmtId="0" fontId="4" fillId="0" borderId="353" xfId="51" applyFont="1" applyBorder="1" applyAlignment="1">
      <alignment vertical="center"/>
    </xf>
    <xf numFmtId="0" fontId="4" fillId="0" borderId="353" xfId="51" applyFont="1" applyBorder="1" applyAlignment="1">
      <alignment horizontal="left" vertical="center"/>
    </xf>
    <xf numFmtId="0" fontId="4" fillId="0" borderId="0" xfId="51" applyFont="1" applyBorder="1" applyAlignment="1">
      <alignment horizontal="center" vertical="center" wrapText="1"/>
    </xf>
    <xf numFmtId="0" fontId="4" fillId="0" borderId="0" xfId="51" applyFont="1" applyBorder="1" applyAlignment="1">
      <alignment horizontal="left" wrapText="1"/>
    </xf>
    <xf numFmtId="0" fontId="82" fillId="0" borderId="0" xfId="51" applyFont="1" applyAlignment="1"/>
    <xf numFmtId="0" fontId="82" fillId="0" borderId="0" xfId="51" applyFont="1" applyAlignment="1">
      <alignment horizontal="left"/>
    </xf>
    <xf numFmtId="0" fontId="4" fillId="0" borderId="0" xfId="51" applyFont="1" applyAlignment="1">
      <alignment horizontal="left"/>
    </xf>
    <xf numFmtId="0" fontId="39" fillId="0" borderId="0" xfId="0" applyFont="1" applyBorder="1" applyAlignment="1">
      <alignment horizontal="right" vertical="center"/>
    </xf>
    <xf numFmtId="0" fontId="39" fillId="0" borderId="0" xfId="0" applyFont="1" applyBorder="1" applyAlignment="1">
      <alignment wrapText="1"/>
    </xf>
    <xf numFmtId="0" fontId="43" fillId="0" borderId="139" xfId="55" applyFont="1" applyBorder="1" applyAlignment="1">
      <alignment horizontal="center" vertical="center"/>
    </xf>
    <xf numFmtId="0" fontId="85" fillId="0" borderId="135" xfId="55" applyFont="1" applyBorder="1" applyAlignment="1">
      <alignment vertical="center" wrapText="1"/>
    </xf>
    <xf numFmtId="0" fontId="85" fillId="38" borderId="135" xfId="55" applyFont="1" applyFill="1" applyBorder="1" applyAlignment="1">
      <alignment vertical="center" wrapText="1"/>
    </xf>
    <xf numFmtId="0" fontId="43" fillId="0" borderId="139" xfId="51" applyFont="1" applyBorder="1" applyAlignment="1">
      <alignment horizontal="center" vertical="center"/>
    </xf>
    <xf numFmtId="0" fontId="85" fillId="38" borderId="135" xfId="56" applyFont="1" applyFill="1" applyBorder="1" applyAlignment="1">
      <alignment horizontal="left" vertical="center" wrapText="1"/>
    </xf>
    <xf numFmtId="0" fontId="85" fillId="38" borderId="173" xfId="51" applyFont="1" applyFill="1" applyBorder="1" applyAlignment="1">
      <alignment vertical="center" wrapText="1"/>
    </xf>
    <xf numFmtId="0" fontId="43" fillId="0" borderId="139" xfId="56" applyFont="1" applyBorder="1" applyAlignment="1">
      <alignment horizontal="center" vertical="center"/>
    </xf>
    <xf numFmtId="0" fontId="85" fillId="38" borderId="135" xfId="51" applyFont="1" applyFill="1" applyBorder="1" applyAlignment="1">
      <alignment vertical="center" wrapText="1"/>
    </xf>
    <xf numFmtId="0" fontId="43" fillId="0" borderId="139" xfId="54" applyFont="1" applyBorder="1" applyAlignment="1">
      <alignment horizontal="center" vertical="center"/>
    </xf>
    <xf numFmtId="0" fontId="85" fillId="38" borderId="135" xfId="54" applyFont="1" applyFill="1" applyBorder="1" applyAlignment="1">
      <alignment vertical="center" wrapText="1"/>
    </xf>
    <xf numFmtId="0" fontId="43" fillId="0" borderId="175" xfId="54" applyFont="1" applyBorder="1" applyAlignment="1">
      <alignment horizontal="center" vertical="center"/>
    </xf>
    <xf numFmtId="0" fontId="85" fillId="38" borderId="173" xfId="54" applyFont="1" applyFill="1" applyBorder="1" applyAlignment="1">
      <alignment vertical="center" wrapText="1"/>
    </xf>
    <xf numFmtId="0" fontId="87" fillId="38" borderId="135" xfId="51" applyFont="1" applyFill="1" applyBorder="1" applyAlignment="1">
      <alignment vertical="center" wrapText="1"/>
    </xf>
    <xf numFmtId="0" fontId="85" fillId="38" borderId="22" xfId="54" applyFont="1" applyFill="1" applyBorder="1" applyAlignment="1">
      <alignment vertical="center" wrapText="1"/>
    </xf>
    <xf numFmtId="0" fontId="43" fillId="0" borderId="282" xfId="54" applyFont="1" applyBorder="1" applyAlignment="1">
      <alignment horizontal="center" vertical="center"/>
    </xf>
    <xf numFmtId="0" fontId="85" fillId="38" borderId="23" xfId="51" applyFont="1" applyFill="1" applyBorder="1" applyAlignment="1">
      <alignment vertical="center" wrapText="1"/>
    </xf>
    <xf numFmtId="0" fontId="43" fillId="0" borderId="13" xfId="54" applyFont="1" applyBorder="1" applyAlignment="1">
      <alignment horizontal="center" vertical="center"/>
    </xf>
    <xf numFmtId="0" fontId="85" fillId="38" borderId="23" xfId="54" applyFont="1" applyFill="1" applyBorder="1" applyAlignment="1">
      <alignment vertical="center" wrapText="1"/>
    </xf>
    <xf numFmtId="0" fontId="8" fillId="0" borderId="0" xfId="0" applyFont="1" applyAlignment="1">
      <alignment horizontal="left" vertical="top"/>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Alignment="1">
      <alignment horizontal="center" vertical="top"/>
    </xf>
    <xf numFmtId="0" fontId="8" fillId="0" borderId="0" xfId="0" applyFont="1" applyAlignment="1">
      <alignment horizontal="left"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20" xfId="0" applyFont="1" applyBorder="1" applyAlignment="1">
      <alignment horizontal="left" vertical="center"/>
    </xf>
    <xf numFmtId="0" fontId="8" fillId="0" borderId="13" xfId="0" applyFont="1" applyBorder="1" applyAlignment="1">
      <alignment horizontal="center" vertical="center"/>
    </xf>
    <xf numFmtId="0" fontId="8" fillId="0" borderId="5" xfId="0" applyFont="1" applyBorder="1" applyAlignment="1">
      <alignment horizontal="left" vertical="center"/>
    </xf>
    <xf numFmtId="0" fontId="8" fillId="0" borderId="245" xfId="0" applyFont="1" applyBorder="1" applyAlignment="1">
      <alignment horizontal="center" vertical="center"/>
    </xf>
    <xf numFmtId="0" fontId="8" fillId="0" borderId="244" xfId="0" applyFont="1" applyBorder="1" applyAlignment="1">
      <alignment horizontal="left" vertical="center"/>
    </xf>
    <xf numFmtId="0" fontId="8" fillId="0" borderId="15" xfId="0" applyFont="1" applyBorder="1" applyAlignment="1">
      <alignment horizontal="center" vertical="center"/>
    </xf>
    <xf numFmtId="0" fontId="8" fillId="0" borderId="16" xfId="0" applyFont="1" applyBorder="1" applyAlignment="1">
      <alignment horizontal="left" vertical="center"/>
    </xf>
    <xf numFmtId="0" fontId="8" fillId="0" borderId="21" xfId="0" applyFont="1" applyBorder="1" applyAlignment="1">
      <alignment horizontal="left" vertical="top"/>
    </xf>
    <xf numFmtId="0" fontId="8" fillId="0" borderId="24" xfId="0" applyFont="1" applyBorder="1" applyAlignment="1">
      <alignment horizontal="left" vertical="top"/>
    </xf>
    <xf numFmtId="0" fontId="8" fillId="0" borderId="5" xfId="0" applyFont="1" applyBorder="1" applyAlignment="1">
      <alignment horizontal="left" vertical="top"/>
    </xf>
    <xf numFmtId="0" fontId="8" fillId="0" borderId="4" xfId="0" applyFont="1" applyBorder="1" applyAlignment="1">
      <alignment horizontal="left" vertical="top"/>
    </xf>
    <xf numFmtId="0" fontId="8" fillId="0" borderId="13" xfId="0" applyFont="1" applyBorder="1" applyAlignment="1">
      <alignment horizontal="left" vertical="top"/>
    </xf>
    <xf numFmtId="0" fontId="90" fillId="0" borderId="0" xfId="51" applyFont="1">
      <alignment vertical="center"/>
    </xf>
    <xf numFmtId="0" fontId="42" fillId="0" borderId="0" xfId="51">
      <alignment vertical="center"/>
    </xf>
    <xf numFmtId="0" fontId="90" fillId="0" borderId="2" xfId="51" applyFont="1" applyBorder="1">
      <alignment vertical="center"/>
    </xf>
    <xf numFmtId="0" fontId="90" fillId="0" borderId="0" xfId="51" applyFont="1" applyAlignment="1">
      <alignment horizontal="left" vertical="center"/>
    </xf>
    <xf numFmtId="0" fontId="91" fillId="0" borderId="0" xfId="51" applyFont="1">
      <alignment vertical="center"/>
    </xf>
    <xf numFmtId="0" fontId="90" fillId="0" borderId="0" xfId="51" applyFont="1" applyAlignment="1">
      <alignment horizontal="right" vertical="center"/>
    </xf>
    <xf numFmtId="0" fontId="90" fillId="0" borderId="2" xfId="51" applyFont="1" applyBorder="1" applyAlignment="1">
      <alignment horizontal="left" vertical="center"/>
    </xf>
    <xf numFmtId="0" fontId="90" fillId="0" borderId="7" xfId="51" applyFont="1" applyBorder="1">
      <alignment vertical="center"/>
    </xf>
    <xf numFmtId="0" fontId="90" fillId="0" borderId="8" xfId="51" applyFont="1" applyBorder="1">
      <alignment vertical="center"/>
    </xf>
    <xf numFmtId="0" fontId="93" fillId="0" borderId="0" xfId="51" applyFont="1" applyAlignment="1"/>
    <xf numFmtId="187" fontId="90" fillId="0" borderId="0" xfId="51" applyNumberFormat="1" applyFont="1" applyAlignment="1">
      <alignment horizontal="right" vertical="center"/>
    </xf>
    <xf numFmtId="58" fontId="90" fillId="0" borderId="0" xfId="51" applyNumberFormat="1" applyFont="1">
      <alignment vertical="center"/>
    </xf>
    <xf numFmtId="0" fontId="90" fillId="0" borderId="1" xfId="51" applyFont="1" applyBorder="1" applyAlignment="1">
      <alignment horizontal="center" vertical="center"/>
    </xf>
    <xf numFmtId="0" fontId="90" fillId="0" borderId="0" xfId="51" applyFont="1" applyAlignment="1">
      <alignment horizontal="center" vertical="center"/>
    </xf>
    <xf numFmtId="0" fontId="90" fillId="0" borderId="8" xfId="51" applyFont="1" applyBorder="1" applyAlignment="1">
      <alignment horizontal="center" vertical="center"/>
    </xf>
    <xf numFmtId="188" fontId="90" fillId="0" borderId="0" xfId="62" applyNumberFormat="1" applyFont="1" applyFill="1" applyBorder="1" applyAlignment="1">
      <alignment horizontal="right" vertical="center"/>
    </xf>
    <xf numFmtId="10" fontId="90" fillId="0" borderId="0" xfId="59" applyNumberFormat="1" applyFont="1" applyFill="1" applyBorder="1" applyAlignment="1">
      <alignment horizontal="center" vertical="center"/>
    </xf>
    <xf numFmtId="0" fontId="92" fillId="0" borderId="0" xfId="51" applyFont="1" applyAlignment="1">
      <alignment horizontal="left" vertical="center" wrapText="1"/>
    </xf>
    <xf numFmtId="0" fontId="94" fillId="0" borderId="0" xfId="51" applyFont="1" applyAlignment="1">
      <alignment horizontal="right"/>
    </xf>
    <xf numFmtId="0" fontId="94" fillId="0" borderId="0" xfId="51" applyFont="1" applyAlignment="1">
      <alignment horizontal="left"/>
    </xf>
    <xf numFmtId="0" fontId="94" fillId="0" borderId="0" xfId="51" applyFont="1" applyAlignment="1"/>
    <xf numFmtId="0" fontId="95" fillId="0" borderId="0" xfId="51" applyFont="1">
      <alignment vertical="center"/>
    </xf>
    <xf numFmtId="0" fontId="98" fillId="0" borderId="0" xfId="45" applyFont="1" applyAlignment="1">
      <alignment vertical="center"/>
    </xf>
    <xf numFmtId="0" fontId="78" fillId="0" borderId="0" xfId="63" applyFont="1" applyAlignment="1">
      <alignment horizontal="left" vertical="center"/>
    </xf>
    <xf numFmtId="0" fontId="9" fillId="0" borderId="0" xfId="63" applyAlignment="1">
      <alignment horizontal="left" vertical="center"/>
    </xf>
    <xf numFmtId="0" fontId="99" fillId="0" borderId="0" xfId="60" applyFont="1">
      <alignment vertical="center"/>
    </xf>
    <xf numFmtId="0" fontId="78" fillId="0" borderId="0" xfId="63" applyFont="1" applyAlignment="1">
      <alignment horizontal="center" vertical="center"/>
    </xf>
    <xf numFmtId="0" fontId="98" fillId="0" borderId="0" xfId="45" applyFont="1" applyAlignment="1">
      <alignment vertical="center" wrapText="1"/>
    </xf>
    <xf numFmtId="0" fontId="98" fillId="0" borderId="0" xfId="51" applyFont="1" applyAlignment="1"/>
    <xf numFmtId="0" fontId="103" fillId="0" borderId="0" xfId="63" applyFont="1" applyAlignment="1">
      <alignment vertical="center"/>
    </xf>
    <xf numFmtId="0" fontId="39" fillId="0" borderId="0" xfId="63" applyFont="1" applyAlignment="1">
      <alignment vertical="center"/>
    </xf>
    <xf numFmtId="0" fontId="104" fillId="0" borderId="0" xfId="60" applyFont="1">
      <alignment vertical="center"/>
    </xf>
    <xf numFmtId="0" fontId="39" fillId="33" borderId="3" xfId="63" applyFont="1" applyFill="1" applyBorder="1" applyAlignment="1">
      <alignment vertical="center" textRotation="255"/>
    </xf>
    <xf numFmtId="0" fontId="39" fillId="33" borderId="4" xfId="63" applyFont="1" applyFill="1" applyBorder="1" applyAlignment="1">
      <alignment vertical="center"/>
    </xf>
    <xf numFmtId="0" fontId="39" fillId="33" borderId="4" xfId="63" applyFont="1" applyFill="1" applyBorder="1" applyAlignment="1">
      <alignment horizontal="center" vertical="center"/>
    </xf>
    <xf numFmtId="0" fontId="39" fillId="33" borderId="1" xfId="63" applyFont="1" applyFill="1" applyBorder="1" applyAlignment="1">
      <alignment horizontal="center" vertical="center"/>
    </xf>
    <xf numFmtId="0" fontId="39" fillId="33" borderId="6" xfId="63" applyFont="1" applyFill="1" applyBorder="1"/>
    <xf numFmtId="0" fontId="39" fillId="33" borderId="7" xfId="63" applyFont="1" applyFill="1" applyBorder="1"/>
    <xf numFmtId="0" fontId="39" fillId="33" borderId="7" xfId="63" applyFont="1" applyFill="1" applyBorder="1" applyAlignment="1">
      <alignment horizontal="right"/>
    </xf>
    <xf numFmtId="0" fontId="39" fillId="47" borderId="7" xfId="63" applyFont="1" applyFill="1" applyBorder="1" applyAlignment="1">
      <alignment horizontal="center"/>
    </xf>
    <xf numFmtId="0" fontId="39" fillId="33" borderId="8" xfId="63" applyFont="1" applyFill="1" applyBorder="1"/>
    <xf numFmtId="0" fontId="39" fillId="33" borderId="13" xfId="63" applyFont="1" applyFill="1" applyBorder="1" applyAlignment="1">
      <alignment vertical="center" textRotation="255"/>
    </xf>
    <xf numFmtId="0" fontId="39" fillId="33" borderId="5" xfId="63" applyFont="1" applyFill="1" applyBorder="1" applyAlignment="1">
      <alignment vertical="center"/>
    </xf>
    <xf numFmtId="0" fontId="39" fillId="33" borderId="5" xfId="63" applyFont="1" applyFill="1" applyBorder="1" applyAlignment="1">
      <alignment horizontal="center" vertical="center"/>
    </xf>
    <xf numFmtId="0" fontId="39" fillId="33" borderId="12" xfId="63" applyFont="1" applyFill="1" applyBorder="1" applyAlignment="1">
      <alignment horizontal="center" vertical="center"/>
    </xf>
    <xf numFmtId="0" fontId="39" fillId="33" borderId="7" xfId="63" applyFont="1" applyFill="1" applyBorder="1" applyAlignment="1">
      <alignment horizontal="center"/>
    </xf>
    <xf numFmtId="0" fontId="39" fillId="33" borderId="2" xfId="63" applyFont="1" applyFill="1" applyBorder="1" applyAlignment="1">
      <alignment horizontal="center"/>
    </xf>
    <xf numFmtId="0" fontId="39" fillId="33" borderId="8" xfId="63" applyFont="1" applyFill="1" applyBorder="1" applyAlignment="1">
      <alignment horizontal="center"/>
    </xf>
    <xf numFmtId="12" fontId="78" fillId="0" borderId="22" xfId="63" applyNumberFormat="1" applyFont="1" applyBorder="1" applyAlignment="1">
      <alignment horizontal="center" vertical="center"/>
    </xf>
    <xf numFmtId="190" fontId="9" fillId="47" borderId="1" xfId="64" applyNumberFormat="1" applyFont="1" applyFill="1" applyBorder="1" applyAlignment="1" applyProtection="1">
      <alignment vertical="center"/>
      <protection locked="0"/>
    </xf>
    <xf numFmtId="190" fontId="9" fillId="47" borderId="18" xfId="64" applyNumberFormat="1" applyFont="1" applyFill="1" applyBorder="1" applyAlignment="1" applyProtection="1">
      <alignment vertical="center"/>
      <protection locked="0"/>
    </xf>
    <xf numFmtId="2" fontId="9" fillId="0" borderId="354" xfId="64" applyNumberFormat="1" applyFont="1" applyFill="1" applyBorder="1" applyAlignment="1" applyProtection="1"/>
    <xf numFmtId="12" fontId="78" fillId="0" borderId="135" xfId="63" applyNumberFormat="1" applyFont="1" applyBorder="1" applyAlignment="1">
      <alignment horizontal="center" vertical="center"/>
    </xf>
    <xf numFmtId="190" fontId="9" fillId="47" borderId="138" xfId="64" applyNumberFormat="1" applyFont="1" applyFill="1" applyBorder="1" applyAlignment="1" applyProtection="1">
      <alignment vertical="center"/>
      <protection locked="0"/>
    </xf>
    <xf numFmtId="190" fontId="9" fillId="47" borderId="135" xfId="64" applyNumberFormat="1" applyFont="1" applyFill="1" applyBorder="1" applyAlignment="1" applyProtection="1">
      <alignment vertical="center"/>
      <protection locked="0"/>
    </xf>
    <xf numFmtId="0" fontId="78" fillId="0" borderId="135" xfId="63" applyFont="1" applyBorder="1" applyAlignment="1">
      <alignment horizontal="center" vertical="center"/>
    </xf>
    <xf numFmtId="190" fontId="9" fillId="47" borderId="12" xfId="64" applyNumberFormat="1" applyFont="1" applyFill="1" applyBorder="1" applyAlignment="1" applyProtection="1">
      <alignment vertical="center"/>
      <protection locked="0"/>
    </xf>
    <xf numFmtId="190" fontId="9" fillId="47" borderId="23" xfId="64" applyNumberFormat="1" applyFont="1" applyFill="1" applyBorder="1" applyAlignment="1" applyProtection="1">
      <alignment vertical="center"/>
      <protection locked="0"/>
    </xf>
    <xf numFmtId="12" fontId="78" fillId="33" borderId="18" xfId="63" applyNumberFormat="1" applyFont="1" applyFill="1" applyBorder="1" applyAlignment="1">
      <alignment horizontal="center" vertical="center"/>
    </xf>
    <xf numFmtId="190" fontId="9" fillId="47" borderId="0" xfId="64" applyNumberFormat="1" applyFont="1" applyFill="1" applyBorder="1" applyAlignment="1" applyProtection="1">
      <alignment vertical="center"/>
      <protection locked="0"/>
    </xf>
    <xf numFmtId="190" fontId="9" fillId="47" borderId="22" xfId="64" applyNumberFormat="1" applyFont="1" applyFill="1" applyBorder="1" applyAlignment="1" applyProtection="1">
      <alignment vertical="center"/>
      <protection locked="0"/>
    </xf>
    <xf numFmtId="190" fontId="9" fillId="47" borderId="20" xfId="64" applyNumberFormat="1" applyFont="1" applyFill="1" applyBorder="1" applyAlignment="1" applyProtection="1">
      <alignment vertical="center"/>
      <protection locked="0"/>
    </xf>
    <xf numFmtId="190" fontId="9" fillId="47" borderId="166" xfId="64" applyNumberFormat="1" applyFont="1" applyFill="1" applyBorder="1" applyAlignment="1" applyProtection="1">
      <alignment vertical="center"/>
      <protection locked="0"/>
    </xf>
    <xf numFmtId="12" fontId="78" fillId="33" borderId="135" xfId="63" applyNumberFormat="1" applyFont="1" applyFill="1" applyBorder="1" applyAlignment="1">
      <alignment horizontal="center" vertical="center"/>
    </xf>
    <xf numFmtId="190" fontId="9" fillId="47" borderId="47" xfId="64" applyNumberFormat="1" applyFont="1" applyFill="1" applyBorder="1" applyAlignment="1" applyProtection="1">
      <alignment vertical="center"/>
      <protection locked="0"/>
    </xf>
    <xf numFmtId="0" fontId="78" fillId="0" borderId="179" xfId="63" applyFont="1" applyBorder="1" applyAlignment="1">
      <alignment horizontal="center" vertical="center"/>
    </xf>
    <xf numFmtId="190" fontId="9" fillId="47" borderId="5" xfId="64" applyNumberFormat="1" applyFont="1" applyFill="1" applyBorder="1" applyAlignment="1" applyProtection="1">
      <alignment vertical="center"/>
      <protection locked="0"/>
    </xf>
    <xf numFmtId="0" fontId="78" fillId="0" borderId="3" xfId="63" applyFont="1" applyBorder="1" applyAlignment="1">
      <alignment horizontal="center" vertical="center" shrinkToFit="1"/>
    </xf>
    <xf numFmtId="0" fontId="78" fillId="0" borderId="18" xfId="63" applyFont="1" applyBorder="1" applyAlignment="1">
      <alignment horizontal="center" vertical="center"/>
    </xf>
    <xf numFmtId="0" fontId="78" fillId="0" borderId="6" xfId="63" applyFont="1" applyBorder="1" applyAlignment="1">
      <alignment horizontal="center" vertical="center" textRotation="255"/>
    </xf>
    <xf numFmtId="0" fontId="78" fillId="0" borderId="7" xfId="63" applyFont="1" applyBorder="1" applyAlignment="1">
      <alignment horizontal="center" vertical="center"/>
    </xf>
    <xf numFmtId="0" fontId="39" fillId="0" borderId="7" xfId="63" applyFont="1" applyBorder="1" applyAlignment="1">
      <alignment horizontal="left" vertical="center" wrapText="1"/>
    </xf>
    <xf numFmtId="0" fontId="78" fillId="0" borderId="8" xfId="63" applyFont="1" applyBorder="1" applyAlignment="1">
      <alignment horizontal="center" vertical="center"/>
    </xf>
    <xf numFmtId="190" fontId="9" fillId="0" borderId="8" xfId="64" applyNumberFormat="1" applyFont="1" applyFill="1" applyBorder="1" applyAlignment="1" applyProtection="1">
      <alignment vertical="center"/>
    </xf>
    <xf numFmtId="190" fontId="9" fillId="0" borderId="2" xfId="64" applyNumberFormat="1" applyFont="1" applyFill="1" applyBorder="1" applyAlignment="1" applyProtection="1">
      <alignment vertical="center"/>
    </xf>
    <xf numFmtId="190" fontId="98" fillId="0" borderId="2" xfId="65" applyNumberFormat="1" applyFont="1" applyFill="1" applyBorder="1" applyAlignment="1" applyProtection="1">
      <alignment vertical="center"/>
    </xf>
    <xf numFmtId="0" fontId="78" fillId="33" borderId="6" xfId="63" applyFont="1" applyFill="1" applyBorder="1" applyAlignment="1">
      <alignment horizontal="center" vertical="center" textRotation="255"/>
    </xf>
    <xf numFmtId="0" fontId="78" fillId="33" borderId="8" xfId="63" applyFont="1" applyFill="1" applyBorder="1" applyAlignment="1">
      <alignment horizontal="center"/>
    </xf>
    <xf numFmtId="2" fontId="9" fillId="48" borderId="8" xfId="64" applyNumberFormat="1" applyFont="1" applyFill="1" applyBorder="1" applyAlignment="1" applyProtection="1"/>
    <xf numFmtId="12" fontId="78" fillId="49" borderId="8" xfId="64" applyNumberFormat="1" applyFont="1" applyFill="1" applyBorder="1" applyAlignment="1" applyProtection="1">
      <alignment horizontal="center"/>
      <protection locked="0"/>
    </xf>
    <xf numFmtId="190" fontId="98" fillId="0" borderId="354" xfId="65" applyNumberFormat="1" applyFont="1" applyFill="1" applyBorder="1" applyAlignment="1" applyProtection="1">
      <alignment vertical="center"/>
    </xf>
    <xf numFmtId="178" fontId="9" fillId="48" borderId="7" xfId="64" applyNumberFormat="1" applyFont="1" applyFill="1" applyBorder="1" applyAlignment="1" applyProtection="1"/>
    <xf numFmtId="49" fontId="9" fillId="0" borderId="14" xfId="63" applyNumberFormat="1" applyBorder="1" applyAlignment="1">
      <alignment horizontal="left" shrinkToFit="1"/>
    </xf>
    <xf numFmtId="191" fontId="98" fillId="48" borderId="18" xfId="65" applyNumberFormat="1" applyFont="1" applyFill="1" applyBorder="1" applyAlignment="1" applyProtection="1">
      <alignment vertical="center"/>
    </xf>
    <xf numFmtId="49" fontId="9" fillId="0" borderId="0" xfId="63" applyNumberFormat="1" applyAlignment="1">
      <alignment horizontal="left" shrinkToFit="1"/>
    </xf>
    <xf numFmtId="178" fontId="107" fillId="48" borderId="162" xfId="64" applyNumberFormat="1" applyFont="1" applyFill="1" applyBorder="1" applyAlignment="1" applyProtection="1">
      <alignment vertical="center"/>
    </xf>
    <xf numFmtId="49" fontId="9" fillId="0" borderId="0" xfId="63" quotePrefix="1" applyNumberFormat="1" applyAlignment="1">
      <alignment horizontal="left" shrinkToFit="1"/>
    </xf>
    <xf numFmtId="0" fontId="9" fillId="0" borderId="4" xfId="63" applyBorder="1" applyAlignment="1">
      <alignment vertical="top" wrapText="1"/>
    </xf>
    <xf numFmtId="0" fontId="98" fillId="0" borderId="4" xfId="45" applyFont="1" applyBorder="1" applyAlignment="1">
      <alignment vertical="center"/>
    </xf>
    <xf numFmtId="0" fontId="9" fillId="0" borderId="0" xfId="63" applyAlignment="1">
      <alignment vertical="top" wrapText="1"/>
    </xf>
    <xf numFmtId="0" fontId="9" fillId="0" borderId="0" xfId="63" applyAlignment="1">
      <alignment horizontal="center" vertical="center" wrapText="1"/>
    </xf>
    <xf numFmtId="9" fontId="9" fillId="0" borderId="0" xfId="59" applyFont="1" applyFill="1" applyBorder="1" applyAlignment="1" applyProtection="1">
      <alignment horizontal="center" vertical="center" wrapText="1"/>
    </xf>
    <xf numFmtId="0" fontId="98" fillId="0" borderId="0" xfId="45" applyFont="1"/>
    <xf numFmtId="0" fontId="109" fillId="33" borderId="0" xfId="66" applyFont="1" applyFill="1">
      <alignment vertical="center"/>
    </xf>
    <xf numFmtId="0" fontId="9" fillId="33" borderId="0" xfId="66" applyFill="1">
      <alignment vertical="center"/>
    </xf>
    <xf numFmtId="0" fontId="9" fillId="33" borderId="0" xfId="66" applyFill="1" applyAlignment="1">
      <alignment horizontal="right" vertical="center"/>
    </xf>
    <xf numFmtId="0" fontId="9" fillId="0" borderId="0" xfId="66">
      <alignment vertical="center"/>
    </xf>
    <xf numFmtId="0" fontId="82" fillId="0" borderId="320" xfId="51" applyFont="1" applyBorder="1" applyAlignment="1">
      <alignment horizontal="center" vertical="center" wrapText="1"/>
    </xf>
    <xf numFmtId="0" fontId="4" fillId="0" borderId="320" xfId="51" applyFont="1" applyBorder="1" applyAlignment="1">
      <alignment horizontal="center" vertical="center"/>
    </xf>
    <xf numFmtId="0" fontId="83" fillId="0" borderId="0" xfId="51" applyFont="1" applyBorder="1" applyAlignment="1">
      <alignment horizontal="center" vertical="center"/>
    </xf>
    <xf numFmtId="0" fontId="82" fillId="0" borderId="0" xfId="51" applyFont="1" applyBorder="1" applyAlignment="1">
      <alignment horizontal="center" vertical="center"/>
    </xf>
    <xf numFmtId="0" fontId="4" fillId="0" borderId="0" xfId="51" applyFont="1" applyBorder="1" applyAlignment="1">
      <alignment vertical="center"/>
    </xf>
    <xf numFmtId="0" fontId="82" fillId="0" borderId="327" xfId="51" applyFont="1" applyBorder="1" applyAlignment="1">
      <alignment horizontal="justify" vertical="center" wrapText="1"/>
    </xf>
    <xf numFmtId="0" fontId="82" fillId="0" borderId="320" xfId="51" applyFont="1" applyBorder="1" applyAlignment="1">
      <alignment horizontal="left" vertical="center" wrapText="1"/>
    </xf>
    <xf numFmtId="0" fontId="4" fillId="0" borderId="320" xfId="51" applyFont="1" applyBorder="1" applyAlignment="1">
      <alignment vertical="center"/>
    </xf>
    <xf numFmtId="0" fontId="4" fillId="0" borderId="325" xfId="51" applyFont="1" applyBorder="1" applyAlignment="1">
      <alignment horizontal="center" vertical="center" wrapText="1"/>
    </xf>
    <xf numFmtId="0" fontId="82" fillId="0" borderId="320" xfId="51" applyFont="1" applyBorder="1" applyAlignment="1">
      <alignment horizontal="center" vertical="center" textRotation="255" wrapText="1"/>
    </xf>
    <xf numFmtId="0" fontId="82" fillId="0" borderId="321" xfId="51" applyFont="1" applyBorder="1" applyAlignment="1">
      <alignment horizontal="left" vertical="center" wrapText="1"/>
    </xf>
    <xf numFmtId="0" fontId="4" fillId="0" borderId="322" xfId="51" applyFont="1" applyBorder="1" applyAlignment="1">
      <alignment vertical="center"/>
    </xf>
    <xf numFmtId="0" fontId="82" fillId="0" borderId="323" xfId="51" applyFont="1" applyBorder="1" applyAlignment="1">
      <alignment horizontal="left" vertical="center" wrapText="1"/>
    </xf>
    <xf numFmtId="0" fontId="4" fillId="0" borderId="324" xfId="51" applyFont="1" applyBorder="1" applyAlignment="1">
      <alignment vertical="center"/>
    </xf>
    <xf numFmtId="0" fontId="82" fillId="0" borderId="325" xfId="51" applyFont="1" applyBorder="1" applyAlignment="1">
      <alignment horizontal="justify" vertical="center" wrapText="1"/>
    </xf>
    <xf numFmtId="0" fontId="82" fillId="0" borderId="326" xfId="51" applyFont="1" applyBorder="1" applyAlignment="1">
      <alignment horizontal="justify" vertical="center" wrapText="1"/>
    </xf>
    <xf numFmtId="0" fontId="82" fillId="0" borderId="320" xfId="51" applyFont="1" applyBorder="1" applyAlignment="1">
      <alignment horizontal="center" vertical="center" textRotation="255" shrinkToFit="1"/>
    </xf>
    <xf numFmtId="0" fontId="82" fillId="0" borderId="325" xfId="51" applyFont="1" applyBorder="1" applyAlignment="1">
      <alignment horizontal="left" vertical="center" wrapText="1"/>
    </xf>
    <xf numFmtId="0" fontId="4" fillId="0" borderId="322" xfId="51" applyFont="1" applyBorder="1" applyAlignment="1">
      <alignment horizontal="left" vertical="center" wrapText="1"/>
    </xf>
    <xf numFmtId="0" fontId="82" fillId="0" borderId="330" xfId="51" applyFont="1" applyBorder="1" applyAlignment="1">
      <alignment horizontal="left" vertical="center" wrapText="1"/>
    </xf>
    <xf numFmtId="0" fontId="4" fillId="0" borderId="330" xfId="51" applyFont="1" applyBorder="1" applyAlignment="1">
      <alignment horizontal="left" vertical="center" wrapText="1"/>
    </xf>
    <xf numFmtId="0" fontId="82" fillId="0" borderId="320" xfId="51" applyFont="1" applyBorder="1" applyAlignment="1">
      <alignment horizontal="left" vertical="center" shrinkToFit="1"/>
    </xf>
    <xf numFmtId="0" fontId="4" fillId="0" borderId="320" xfId="51" applyFont="1" applyBorder="1" applyAlignment="1">
      <alignment vertical="center" wrapText="1"/>
    </xf>
    <xf numFmtId="0" fontId="82" fillId="0" borderId="328" xfId="51" applyFont="1" applyBorder="1" applyAlignment="1">
      <alignment horizontal="left" vertical="center" wrapText="1"/>
    </xf>
    <xf numFmtId="0" fontId="82" fillId="0" borderId="329" xfId="51" applyFont="1" applyBorder="1" applyAlignment="1">
      <alignment horizontal="center" vertical="center" wrapText="1"/>
    </xf>
    <xf numFmtId="0" fontId="4" fillId="0" borderId="324" xfId="51" applyFont="1" applyBorder="1" applyAlignment="1">
      <alignment horizontal="justify" vertical="center" wrapText="1"/>
    </xf>
    <xf numFmtId="0" fontId="4" fillId="0" borderId="320" xfId="51" applyFont="1" applyBorder="1" applyAlignment="1">
      <alignment horizontal="center" vertical="center" wrapText="1"/>
    </xf>
    <xf numFmtId="0" fontId="84" fillId="0" borderId="320" xfId="51" applyFont="1" applyBorder="1" applyAlignment="1">
      <alignment horizontal="left" vertical="center" wrapText="1"/>
    </xf>
    <xf numFmtId="0" fontId="82" fillId="0" borderId="321" xfId="51" applyFont="1" applyBorder="1" applyAlignment="1">
      <alignment horizontal="center" vertical="center"/>
    </xf>
    <xf numFmtId="0" fontId="82" fillId="0" borderId="325" xfId="51" applyFont="1" applyBorder="1" applyAlignment="1">
      <alignment horizontal="center" vertical="center" shrinkToFit="1"/>
    </xf>
    <xf numFmtId="0" fontId="82" fillId="0" borderId="330" xfId="51" applyFont="1" applyBorder="1" applyAlignment="1">
      <alignment horizontal="center" vertical="center"/>
    </xf>
    <xf numFmtId="0" fontId="4" fillId="0" borderId="332" xfId="51" applyFont="1" applyBorder="1" applyAlignment="1">
      <alignment horizontal="center" vertical="center" shrinkToFit="1"/>
    </xf>
    <xf numFmtId="0" fontId="4" fillId="0" borderId="330" xfId="51" applyFont="1" applyBorder="1" applyAlignment="1">
      <alignment horizontal="center" vertical="center" shrinkToFit="1"/>
    </xf>
    <xf numFmtId="0" fontId="82" fillId="0" borderId="325" xfId="51" applyFont="1" applyBorder="1" applyAlignment="1">
      <alignment horizontal="center" vertical="center" textRotation="255" shrinkToFit="1"/>
    </xf>
    <xf numFmtId="0" fontId="82" fillId="0" borderId="331" xfId="51" applyFont="1" applyBorder="1" applyAlignment="1">
      <alignment horizontal="center" vertical="center" wrapText="1"/>
    </xf>
    <xf numFmtId="0" fontId="82" fillId="0" borderId="325" xfId="51" applyFont="1" applyBorder="1" applyAlignment="1">
      <alignment horizontal="center" vertical="center"/>
    </xf>
    <xf numFmtId="0" fontId="82" fillId="0" borderId="320" xfId="51" applyFont="1" applyBorder="1" applyAlignment="1">
      <alignment horizontal="center" vertical="center"/>
    </xf>
    <xf numFmtId="0" fontId="82" fillId="0" borderId="330" xfId="51" applyFont="1" applyBorder="1" applyAlignment="1">
      <alignment horizontal="center" vertical="center" textRotation="255" wrapText="1"/>
    </xf>
    <xf numFmtId="0" fontId="82" fillId="0" borderId="333" xfId="51" applyFont="1" applyBorder="1" applyAlignment="1">
      <alignment horizontal="left" vertical="center"/>
    </xf>
    <xf numFmtId="0" fontId="4" fillId="0" borderId="334" xfId="51" applyFont="1" applyBorder="1" applyAlignment="1">
      <alignment horizontal="center" vertical="center" wrapText="1"/>
    </xf>
    <xf numFmtId="0" fontId="82" fillId="0" borderId="333" xfId="51" applyFont="1" applyBorder="1" applyAlignment="1">
      <alignment horizontal="left" vertical="center" shrinkToFit="1"/>
    </xf>
    <xf numFmtId="0" fontId="4" fillId="0" borderId="325" xfId="51" applyFont="1" applyBorder="1" applyAlignment="1">
      <alignment horizontal="center" vertical="center"/>
    </xf>
    <xf numFmtId="0" fontId="82" fillId="0" borderId="335" xfId="51" applyFont="1" applyBorder="1" applyAlignment="1">
      <alignment horizontal="left" vertical="center" shrinkToFit="1"/>
    </xf>
    <xf numFmtId="0" fontId="82" fillId="0" borderId="340" xfId="51" applyFont="1" applyBorder="1" applyAlignment="1">
      <alignment horizontal="left" vertical="center" shrinkToFit="1"/>
    </xf>
    <xf numFmtId="0" fontId="4" fillId="0" borderId="341" xfId="51" applyFont="1" applyBorder="1" applyAlignment="1">
      <alignment horizontal="center" vertical="center" wrapText="1"/>
    </xf>
    <xf numFmtId="0" fontId="4" fillId="0" borderId="342" xfId="51" applyFont="1" applyBorder="1" applyAlignment="1">
      <alignment horizontal="center" vertical="center" wrapText="1"/>
    </xf>
    <xf numFmtId="0" fontId="4" fillId="0" borderId="338" xfId="51" applyFont="1" applyBorder="1" applyAlignment="1">
      <alignment horizontal="center" vertical="center"/>
    </xf>
    <xf numFmtId="0" fontId="4" fillId="0" borderId="342" xfId="51" applyFont="1" applyBorder="1" applyAlignment="1">
      <alignment horizontal="center" vertical="center"/>
    </xf>
    <xf numFmtId="0" fontId="82" fillId="0" borderId="336" xfId="51" applyFont="1" applyBorder="1" applyAlignment="1">
      <alignment horizontal="left" vertical="center" shrinkToFit="1"/>
    </xf>
    <xf numFmtId="0" fontId="4" fillId="0" borderId="337" xfId="51" applyFont="1" applyBorder="1" applyAlignment="1">
      <alignment horizontal="center" vertical="center" wrapText="1"/>
    </xf>
    <xf numFmtId="0" fontId="4" fillId="0" borderId="338" xfId="51" applyFont="1" applyBorder="1" applyAlignment="1">
      <alignment horizontal="center" vertical="center" wrapText="1"/>
    </xf>
    <xf numFmtId="0" fontId="4" fillId="0" borderId="343" xfId="51" applyFont="1" applyBorder="1" applyAlignment="1">
      <alignment horizontal="center" vertical="center"/>
    </xf>
    <xf numFmtId="0" fontId="0" fillId="0" borderId="328" xfId="51" applyFont="1" applyBorder="1" applyAlignment="1">
      <alignment horizontal="left" vertical="center" wrapText="1"/>
    </xf>
    <xf numFmtId="0" fontId="82" fillId="0" borderId="320" xfId="51" applyFont="1" applyBorder="1" applyAlignment="1">
      <alignment horizontal="left" wrapText="1"/>
    </xf>
    <xf numFmtId="0" fontId="4" fillId="0" borderId="329" xfId="51" applyFont="1" applyBorder="1" applyAlignment="1">
      <alignment horizontal="center" vertical="center" wrapText="1"/>
    </xf>
    <xf numFmtId="0" fontId="82" fillId="0" borderId="328" xfId="51" applyFont="1" applyBorder="1" applyAlignment="1">
      <alignment horizontal="left" vertical="center"/>
    </xf>
    <xf numFmtId="0" fontId="82" fillId="0" borderId="320" xfId="51" applyFont="1" applyBorder="1" applyAlignment="1">
      <alignment horizontal="center" wrapText="1"/>
    </xf>
    <xf numFmtId="0" fontId="4" fillId="0" borderId="320" xfId="51" applyFont="1" applyBorder="1" applyAlignment="1">
      <alignment horizontal="center" wrapText="1"/>
    </xf>
    <xf numFmtId="0" fontId="39" fillId="0" borderId="47" xfId="51" applyFont="1" applyBorder="1" applyAlignment="1">
      <alignment horizontal="left" vertical="center" wrapText="1"/>
    </xf>
    <xf numFmtId="0" fontId="39" fillId="0" borderId="138" xfId="51" applyFont="1" applyBorder="1" applyAlignment="1">
      <alignment horizontal="left" vertical="center" wrapText="1"/>
    </xf>
    <xf numFmtId="0" fontId="39" fillId="0" borderId="172" xfId="54" applyFont="1" applyBorder="1" applyAlignment="1">
      <alignment vertical="center" wrapText="1"/>
    </xf>
    <xf numFmtId="0" fontId="39" fillId="0" borderId="170" xfId="54" applyFont="1" applyBorder="1" applyAlignment="1">
      <alignment vertical="center" wrapText="1"/>
    </xf>
    <xf numFmtId="0" fontId="39" fillId="0" borderId="165" xfId="54" applyFont="1" applyBorder="1" applyAlignment="1">
      <alignment vertical="center" wrapText="1"/>
    </xf>
    <xf numFmtId="0" fontId="43" fillId="0" borderId="164" xfId="54" applyFont="1" applyBorder="1" applyAlignment="1">
      <alignment horizontal="left" vertical="center" wrapText="1"/>
    </xf>
    <xf numFmtId="0" fontId="43" fillId="0" borderId="163" xfId="54" applyFont="1" applyBorder="1" applyAlignment="1">
      <alignment horizontal="left" vertical="center" wrapText="1"/>
    </xf>
    <xf numFmtId="0" fontId="39" fillId="0" borderId="176" xfId="54" applyFont="1" applyBorder="1" applyAlignment="1">
      <alignment vertical="center" wrapText="1"/>
    </xf>
    <xf numFmtId="0" fontId="43" fillId="0" borderId="47" xfId="54" applyFont="1" applyBorder="1" applyAlignment="1">
      <alignment horizontal="left" vertical="center" wrapText="1"/>
    </xf>
    <xf numFmtId="0" fontId="43" fillId="0" borderId="138" xfId="54" applyFont="1" applyBorder="1" applyAlignment="1">
      <alignment horizontal="left" vertical="center" wrapText="1"/>
    </xf>
    <xf numFmtId="0" fontId="85" fillId="0" borderId="138" xfId="51" applyFont="1" applyBorder="1" applyAlignment="1">
      <alignment horizontal="left" vertical="center" wrapText="1"/>
    </xf>
    <xf numFmtId="0" fontId="43" fillId="0" borderId="21" xfId="54" applyFont="1" applyBorder="1" applyAlignment="1">
      <alignment horizontal="left" vertical="center" wrapText="1"/>
    </xf>
    <xf numFmtId="0" fontId="43" fillId="0" borderId="174" xfId="54" applyFont="1" applyBorder="1" applyAlignment="1">
      <alignment horizontal="left" vertical="center" wrapText="1"/>
    </xf>
    <xf numFmtId="0" fontId="61" fillId="0" borderId="170" xfId="51" applyFont="1" applyBorder="1" applyAlignment="1">
      <alignment vertical="center" wrapText="1"/>
    </xf>
    <xf numFmtId="0" fontId="61" fillId="0" borderId="176" xfId="51" applyFont="1" applyBorder="1" applyAlignment="1">
      <alignment vertical="center" wrapText="1"/>
    </xf>
    <xf numFmtId="0" fontId="43" fillId="0" borderId="313" xfId="54" applyFont="1" applyBorder="1" applyAlignment="1">
      <alignment horizontal="center" vertical="center"/>
    </xf>
    <xf numFmtId="0" fontId="43" fillId="0" borderId="314" xfId="54" applyFont="1" applyBorder="1" applyAlignment="1">
      <alignment horizontal="center" vertical="center"/>
    </xf>
    <xf numFmtId="0" fontId="43" fillId="0" borderId="315" xfId="54" applyFont="1" applyBorder="1" applyAlignment="1">
      <alignment horizontal="center" vertical="center"/>
    </xf>
    <xf numFmtId="0" fontId="86" fillId="0" borderId="138" xfId="51" applyFont="1" applyBorder="1" applyAlignment="1">
      <alignment horizontal="left" vertical="center" wrapText="1"/>
    </xf>
    <xf numFmtId="0" fontId="39" fillId="0" borderId="172" xfId="54" applyFont="1" applyBorder="1" applyAlignment="1">
      <alignment horizontal="left" vertical="center" wrapText="1"/>
    </xf>
    <xf numFmtId="0" fontId="39" fillId="0" borderId="176" xfId="54" applyFont="1" applyBorder="1" applyAlignment="1">
      <alignment horizontal="left" vertical="center" wrapText="1"/>
    </xf>
    <xf numFmtId="0" fontId="39" fillId="0" borderId="172" xfId="55" applyFont="1" applyBorder="1" applyAlignment="1">
      <alignment vertical="center" wrapText="1"/>
    </xf>
    <xf numFmtId="0" fontId="39" fillId="0" borderId="170" xfId="55" applyFont="1" applyBorder="1" applyAlignment="1">
      <alignment vertical="center" wrapText="1"/>
    </xf>
    <xf numFmtId="0" fontId="43" fillId="0" borderId="21" xfId="51" applyFont="1" applyBorder="1" applyAlignment="1">
      <alignment horizontal="left" vertical="center" wrapText="1"/>
    </xf>
    <xf numFmtId="0" fontId="43" fillId="0" borderId="174" xfId="51" applyFont="1" applyBorder="1" applyAlignment="1">
      <alignment horizontal="left" vertical="center" wrapText="1"/>
    </xf>
    <xf numFmtId="0" fontId="43" fillId="0" borderId="313" xfId="56" applyFont="1" applyBorder="1" applyAlignment="1">
      <alignment horizontal="center" vertical="center"/>
    </xf>
    <xf numFmtId="0" fontId="43" fillId="0" borderId="314" xfId="56" applyFont="1" applyBorder="1" applyAlignment="1">
      <alignment horizontal="center" vertical="center"/>
    </xf>
    <xf numFmtId="0" fontId="43" fillId="0" borderId="315" xfId="56" applyFont="1" applyBorder="1" applyAlignment="1">
      <alignment horizontal="center" vertical="center"/>
    </xf>
    <xf numFmtId="0" fontId="43" fillId="0" borderId="47" xfId="51" applyFont="1" applyBorder="1" applyAlignment="1">
      <alignment horizontal="left" vertical="center" wrapText="1"/>
    </xf>
    <xf numFmtId="0" fontId="43" fillId="0" borderId="138" xfId="51" applyFont="1" applyBorder="1" applyAlignment="1">
      <alignment horizontal="left" vertical="center" wrapText="1"/>
    </xf>
    <xf numFmtId="0" fontId="40" fillId="0" borderId="0" xfId="54" applyFont="1" applyAlignment="1">
      <alignment horizontal="center" vertical="center" wrapText="1"/>
    </xf>
    <xf numFmtId="0" fontId="40" fillId="0" borderId="0" xfId="54" applyFont="1" applyAlignment="1">
      <alignment horizontal="center" vertical="center"/>
    </xf>
    <xf numFmtId="0" fontId="39" fillId="39" borderId="6" xfId="55" applyFont="1" applyFill="1" applyBorder="1" applyAlignment="1">
      <alignment horizontal="center" vertical="center"/>
    </xf>
    <xf numFmtId="0" fontId="39" fillId="39" borderId="8" xfId="55" applyFont="1" applyFill="1" applyBorder="1" applyAlignment="1">
      <alignment horizontal="center" vertical="center"/>
    </xf>
    <xf numFmtId="0" fontId="39" fillId="39" borderId="7" xfId="55" applyFont="1" applyFill="1" applyBorder="1" applyAlignment="1">
      <alignment horizontal="center" vertical="center"/>
    </xf>
    <xf numFmtId="0" fontId="43" fillId="0" borderId="168" xfId="55" applyFont="1" applyBorder="1" applyAlignment="1">
      <alignment horizontal="left" vertical="center" wrapText="1"/>
    </xf>
    <xf numFmtId="0" fontId="43" fillId="0" borderId="167" xfId="55" applyFont="1" applyBorder="1" applyAlignment="1">
      <alignment horizontal="left" vertical="center" wrapText="1"/>
    </xf>
    <xf numFmtId="0" fontId="39" fillId="0" borderId="3" xfId="55" applyFont="1" applyBorder="1" applyAlignment="1">
      <alignment horizontal="center" vertical="center" wrapText="1"/>
    </xf>
    <xf numFmtId="0" fontId="39" fillId="0" borderId="1" xfId="55" applyFont="1" applyBorder="1" applyAlignment="1">
      <alignment horizontal="center" vertical="center" wrapText="1"/>
    </xf>
    <xf numFmtId="0" fontId="39" fillId="0" borderId="14" xfId="55" applyFont="1" applyBorder="1" applyAlignment="1">
      <alignment horizontal="center" vertical="center" wrapText="1"/>
    </xf>
    <xf numFmtId="0" fontId="39" fillId="0" borderId="20" xfId="55" applyFont="1" applyBorder="1" applyAlignment="1">
      <alignment horizontal="center" vertical="center" wrapText="1"/>
    </xf>
    <xf numFmtId="0" fontId="43" fillId="0" borderId="47" xfId="55" applyFont="1" applyBorder="1" applyAlignment="1">
      <alignment horizontal="left" vertical="center"/>
    </xf>
    <xf numFmtId="0" fontId="43" fillId="0" borderId="138" xfId="55" applyFont="1" applyBorder="1" applyAlignment="1">
      <alignment horizontal="left" vertical="center"/>
    </xf>
    <xf numFmtId="0" fontId="43" fillId="0" borderId="47" xfId="55" applyFont="1" applyBorder="1" applyAlignment="1">
      <alignment horizontal="left" vertical="center" wrapText="1"/>
    </xf>
    <xf numFmtId="0" fontId="85" fillId="38" borderId="179" xfId="55" applyFont="1" applyFill="1" applyBorder="1" applyAlignment="1">
      <alignment horizontal="left" vertical="center" wrapText="1"/>
    </xf>
    <xf numFmtId="0" fontId="85" fillId="38" borderId="22" xfId="55" applyFont="1" applyFill="1" applyBorder="1" applyAlignment="1">
      <alignment horizontal="left" vertical="center" wrapText="1"/>
    </xf>
    <xf numFmtId="0" fontId="39" fillId="0" borderId="179" xfId="55" applyFont="1" applyBorder="1" applyAlignment="1">
      <alignment horizontal="center" vertical="center"/>
    </xf>
    <xf numFmtId="0" fontId="39" fillId="0" borderId="22" xfId="55" applyFont="1" applyBorder="1" applyAlignment="1">
      <alignment horizontal="center" vertical="center"/>
    </xf>
    <xf numFmtId="0" fontId="43" fillId="0" borderId="319" xfId="55" applyFont="1" applyBorder="1" applyAlignment="1">
      <alignment horizontal="left" vertical="center" wrapText="1"/>
    </xf>
    <xf numFmtId="0" fontId="43" fillId="0" borderId="178" xfId="55" applyFont="1" applyBorder="1" applyAlignment="1">
      <alignment horizontal="left" vertical="center" wrapText="1"/>
    </xf>
    <xf numFmtId="0" fontId="43" fillId="0" borderId="0" xfId="55" applyFont="1" applyBorder="1" applyAlignment="1">
      <alignment horizontal="left" vertical="center" wrapText="1"/>
    </xf>
    <xf numFmtId="0" fontId="43" fillId="0" borderId="20" xfId="55" applyFont="1" applyBorder="1" applyAlignment="1">
      <alignment horizontal="left" vertical="center" wrapText="1"/>
    </xf>
    <xf numFmtId="0" fontId="43" fillId="0" borderId="264" xfId="55" applyFont="1" applyBorder="1" applyAlignment="1">
      <alignment horizontal="center" vertical="center"/>
    </xf>
    <xf numFmtId="0" fontId="43" fillId="0" borderId="14" xfId="55" applyFont="1" applyBorder="1" applyAlignment="1">
      <alignment horizontal="center" vertical="center"/>
    </xf>
    <xf numFmtId="0" fontId="43" fillId="0" borderId="138" xfId="55" applyFont="1" applyBorder="1" applyAlignment="1">
      <alignment horizontal="left" vertical="center" wrapText="1"/>
    </xf>
    <xf numFmtId="0" fontId="39" fillId="0" borderId="178" xfId="54" applyFont="1" applyBorder="1" applyAlignment="1">
      <alignment vertical="center" wrapText="1"/>
    </xf>
    <xf numFmtId="0" fontId="39" fillId="0" borderId="20" xfId="54" applyFont="1" applyBorder="1" applyAlignment="1">
      <alignment vertical="center" wrapText="1"/>
    </xf>
    <xf numFmtId="0" fontId="39" fillId="0" borderId="174" xfId="54" applyFont="1" applyBorder="1" applyAlignment="1">
      <alignment vertical="center" wrapText="1"/>
    </xf>
    <xf numFmtId="0" fontId="4" fillId="33" borderId="40" xfId="0" applyFont="1" applyFill="1" applyBorder="1" applyAlignment="1">
      <alignment vertical="center" wrapText="1"/>
    </xf>
    <xf numFmtId="0" fontId="4" fillId="33" borderId="25" xfId="0" applyFont="1" applyFill="1" applyBorder="1" applyAlignment="1">
      <alignment vertical="center" wrapText="1"/>
    </xf>
    <xf numFmtId="0" fontId="0" fillId="33" borderId="34" xfId="0" applyFill="1" applyBorder="1" applyAlignment="1">
      <alignment horizontal="center" vertical="center" wrapText="1"/>
    </xf>
    <xf numFmtId="0" fontId="0" fillId="33" borderId="26" xfId="0" applyFill="1" applyBorder="1" applyAlignment="1">
      <alignment horizontal="center" vertical="center" wrapText="1"/>
    </xf>
    <xf numFmtId="0" fontId="4" fillId="33" borderId="32" xfId="0" applyFont="1" applyFill="1" applyBorder="1" applyAlignment="1">
      <alignment horizontal="left" vertical="center"/>
    </xf>
    <xf numFmtId="0" fontId="4" fillId="33" borderId="24" xfId="0" applyFont="1" applyFill="1" applyBorder="1" applyAlignment="1">
      <alignment horizontal="left" vertical="center"/>
    </xf>
    <xf numFmtId="0" fontId="0" fillId="33" borderId="32" xfId="0" applyFill="1" applyBorder="1" applyAlignment="1">
      <alignment horizontal="center" vertical="center" wrapText="1"/>
    </xf>
    <xf numFmtId="0" fontId="0" fillId="33" borderId="24" xfId="0" applyFill="1" applyBorder="1" applyAlignment="1">
      <alignment horizontal="center" vertical="center" wrapText="1"/>
    </xf>
    <xf numFmtId="0" fontId="4" fillId="33" borderId="3" xfId="0" applyFont="1" applyFill="1" applyBorder="1" applyAlignment="1">
      <alignment horizontal="center" vertical="center"/>
    </xf>
    <xf numFmtId="0" fontId="4" fillId="33" borderId="4"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3" xfId="0" applyFont="1" applyFill="1" applyBorder="1" applyAlignment="1">
      <alignment horizontal="center" vertical="center"/>
    </xf>
    <xf numFmtId="0" fontId="4" fillId="33" borderId="5" xfId="0" applyFont="1" applyFill="1" applyBorder="1" applyAlignment="1">
      <alignment horizontal="center" vertical="center"/>
    </xf>
    <xf numFmtId="0" fontId="4" fillId="33" borderId="12" xfId="0" applyFont="1" applyFill="1" applyBorder="1" applyAlignment="1">
      <alignment horizontal="center" vertical="center"/>
    </xf>
    <xf numFmtId="0" fontId="4" fillId="33" borderId="18" xfId="0" applyFont="1" applyFill="1" applyBorder="1" applyAlignment="1">
      <alignment horizontal="left" vertical="center"/>
    </xf>
    <xf numFmtId="0" fontId="4" fillId="33" borderId="23" xfId="0" applyFont="1" applyFill="1" applyBorder="1" applyAlignment="1">
      <alignment horizontal="left" vertical="center"/>
    </xf>
    <xf numFmtId="0" fontId="4" fillId="33" borderId="40" xfId="0" applyFont="1" applyFill="1" applyBorder="1" applyAlignment="1">
      <alignment horizontal="left" vertical="center" shrinkToFit="1"/>
    </xf>
    <xf numFmtId="0" fontId="4" fillId="33" borderId="22" xfId="0" applyFont="1" applyFill="1" applyBorder="1" applyAlignment="1">
      <alignment horizontal="left" vertical="center" shrinkToFit="1"/>
    </xf>
    <xf numFmtId="0" fontId="4" fillId="33" borderId="25" xfId="0" applyFont="1" applyFill="1" applyBorder="1" applyAlignment="1">
      <alignment horizontal="left" vertical="center" shrinkToFit="1"/>
    </xf>
    <xf numFmtId="0" fontId="10"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4" fillId="33" borderId="40" xfId="0" applyFont="1" applyFill="1" applyBorder="1" applyAlignment="1">
      <alignment horizontal="left" vertical="center" wrapText="1"/>
    </xf>
    <xf numFmtId="0" fontId="4" fillId="33" borderId="25" xfId="0" applyFont="1" applyFill="1" applyBorder="1" applyAlignment="1">
      <alignment horizontal="left" vertical="center" wrapText="1"/>
    </xf>
    <xf numFmtId="0" fontId="4" fillId="33" borderId="32" xfId="0" applyFont="1" applyFill="1" applyBorder="1" applyAlignment="1">
      <alignment horizontal="center" vertical="center" wrapText="1"/>
    </xf>
    <xf numFmtId="0" fontId="4" fillId="33" borderId="24" xfId="0" applyFont="1" applyFill="1" applyBorder="1" applyAlignment="1">
      <alignment horizontal="center" vertical="center" wrapText="1"/>
    </xf>
    <xf numFmtId="0" fontId="4" fillId="33" borderId="41" xfId="0" applyFont="1" applyFill="1" applyBorder="1" applyAlignment="1">
      <alignment horizontal="center" vertical="center"/>
    </xf>
    <xf numFmtId="0" fontId="4" fillId="33" borderId="42" xfId="0" applyFont="1" applyFill="1" applyBorder="1" applyAlignment="1">
      <alignment horizontal="center" vertical="center"/>
    </xf>
    <xf numFmtId="0" fontId="4" fillId="33" borderId="43" xfId="0" applyFont="1" applyFill="1" applyBorder="1" applyAlignment="1">
      <alignment horizontal="center" vertical="center"/>
    </xf>
    <xf numFmtId="0" fontId="4" fillId="33" borderId="44" xfId="0" applyFont="1" applyFill="1" applyBorder="1" applyAlignment="1">
      <alignment horizontal="center" vertical="center"/>
    </xf>
    <xf numFmtId="0" fontId="4" fillId="33" borderId="45" xfId="0" applyFont="1" applyFill="1" applyBorder="1" applyAlignment="1">
      <alignment horizontal="center" vertical="center"/>
    </xf>
    <xf numFmtId="0" fontId="4" fillId="33" borderId="46" xfId="0" applyFont="1" applyFill="1" applyBorder="1" applyAlignment="1">
      <alignment horizontal="center" vertical="center"/>
    </xf>
    <xf numFmtId="0" fontId="4" fillId="33" borderId="22" xfId="0" applyFont="1" applyFill="1" applyBorder="1" applyAlignment="1">
      <alignment horizontal="left" vertical="center" wrapText="1"/>
    </xf>
    <xf numFmtId="0" fontId="0" fillId="33" borderId="34" xfId="0" applyFill="1" applyBorder="1" applyAlignment="1">
      <alignment horizontal="center" vertical="center"/>
    </xf>
    <xf numFmtId="0" fontId="0" fillId="33" borderId="14" xfId="0" applyFill="1" applyBorder="1" applyAlignment="1">
      <alignment horizontal="center" vertical="center"/>
    </xf>
    <xf numFmtId="0" fontId="0" fillId="33" borderId="26" xfId="0" applyFill="1" applyBorder="1" applyAlignment="1">
      <alignment horizontal="center" vertical="center"/>
    </xf>
    <xf numFmtId="0" fontId="4" fillId="33" borderId="0" xfId="0" applyFont="1" applyFill="1" applyAlignment="1">
      <alignment horizontal="left" vertical="center"/>
    </xf>
    <xf numFmtId="0" fontId="0" fillId="33" borderId="32" xfId="0" applyFill="1" applyBorder="1" applyAlignment="1">
      <alignment horizontal="center" vertical="center"/>
    </xf>
    <xf numFmtId="0" fontId="0" fillId="33" borderId="0" xfId="0" applyFill="1" applyAlignment="1">
      <alignment horizontal="center" vertical="center"/>
    </xf>
    <xf numFmtId="0" fontId="0" fillId="33" borderId="24" xfId="0"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4"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0" fillId="0" borderId="12"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4" xfId="0" applyFont="1" applyBorder="1" applyAlignment="1">
      <alignment horizontal="left" vertical="top" wrapText="1"/>
    </xf>
    <xf numFmtId="0" fontId="8" fillId="0" borderId="20" xfId="0" applyFont="1" applyBorder="1" applyAlignment="1">
      <alignment horizontal="left" vertical="top" wrapText="1"/>
    </xf>
    <xf numFmtId="0" fontId="8" fillId="0" borderId="13" xfId="0" applyFont="1" applyBorder="1" applyAlignment="1">
      <alignment horizontal="left" vertical="top" wrapText="1"/>
    </xf>
    <xf numFmtId="0" fontId="8" fillId="0" borderId="5" xfId="0" applyFont="1" applyBorder="1" applyAlignment="1">
      <alignment horizontal="left" vertical="top" wrapText="1"/>
    </xf>
    <xf numFmtId="0" fontId="8" fillId="0" borderId="12"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4" xfId="0" applyFont="1" applyBorder="1" applyAlignment="1">
      <alignment horizontal="left" vertical="center"/>
    </xf>
    <xf numFmtId="0" fontId="8" fillId="0" borderId="0" xfId="0" applyFont="1" applyAlignment="1">
      <alignment horizontal="left" vertical="center"/>
    </xf>
    <xf numFmtId="0" fontId="8" fillId="0" borderId="20" xfId="0" applyFont="1" applyBorder="1" applyAlignment="1">
      <alignment horizontal="left" vertical="center"/>
    </xf>
    <xf numFmtId="0" fontId="8" fillId="0" borderId="245" xfId="0" applyFont="1" applyBorder="1" applyAlignment="1">
      <alignment horizontal="left" vertical="center"/>
    </xf>
    <xf numFmtId="0" fontId="8" fillId="0" borderId="244" xfId="0" applyFont="1" applyBorder="1" applyAlignment="1">
      <alignment horizontal="left" vertical="center"/>
    </xf>
    <xf numFmtId="0" fontId="8" fillId="0" borderId="243" xfId="0" applyFont="1" applyBorder="1" applyAlignment="1">
      <alignment horizontal="left" vertical="center"/>
    </xf>
    <xf numFmtId="0" fontId="8" fillId="0" borderId="260" xfId="0" applyFont="1" applyBorder="1" applyAlignment="1">
      <alignment horizontal="left" vertical="top" wrapText="1"/>
    </xf>
    <xf numFmtId="0" fontId="8" fillId="0" borderId="287" xfId="0" applyFont="1" applyBorder="1" applyAlignment="1">
      <alignment horizontal="left" vertical="top" wrapText="1"/>
    </xf>
    <xf numFmtId="0" fontId="8" fillId="0" borderId="259" xfId="0" applyFont="1" applyBorder="1" applyAlignment="1">
      <alignment horizontal="left" vertical="top"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21" xfId="0" applyFont="1" applyBorder="1" applyAlignment="1">
      <alignment horizontal="center"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left" vertical="center" wrapText="1"/>
    </xf>
    <xf numFmtId="0" fontId="8" fillId="0" borderId="0" xfId="0" applyFont="1" applyAlignment="1">
      <alignment horizontal="center"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38" fillId="41" borderId="139" xfId="58" applyFont="1" applyFill="1" applyBorder="1" applyAlignment="1">
      <alignment horizontal="center" vertical="center" shrinkToFit="1"/>
    </xf>
    <xf numFmtId="0" fontId="38" fillId="41" borderId="138" xfId="58" applyFont="1" applyFill="1" applyBorder="1" applyAlignment="1">
      <alignment horizontal="center" vertical="center" shrinkToFit="1"/>
    </xf>
    <xf numFmtId="0" fontId="63" fillId="0" borderId="6" xfId="58" applyFont="1" applyBorder="1" applyAlignment="1">
      <alignment horizontal="center" vertical="center"/>
    </xf>
    <xf numFmtId="0" fontId="63" fillId="0" borderId="7" xfId="58" applyFont="1" applyBorder="1" applyAlignment="1">
      <alignment horizontal="center" vertical="center"/>
    </xf>
    <xf numFmtId="0" fontId="63" fillId="0" borderId="8" xfId="58" applyFont="1" applyBorder="1" applyAlignment="1">
      <alignment horizontal="center" vertical="center"/>
    </xf>
    <xf numFmtId="0" fontId="63" fillId="0" borderId="3" xfId="58" applyFont="1" applyBorder="1" applyAlignment="1">
      <alignment horizontal="center" vertical="center"/>
    </xf>
    <xf numFmtId="0" fontId="63" fillId="0" borderId="1" xfId="58" applyFont="1" applyBorder="1" applyAlignment="1">
      <alignment horizontal="center" vertical="center"/>
    </xf>
    <xf numFmtId="0" fontId="63" fillId="0" borderId="14" xfId="58" applyFont="1" applyBorder="1" applyAlignment="1">
      <alignment horizontal="center" vertical="center"/>
    </xf>
    <xf numFmtId="0" fontId="63" fillId="0" borderId="20" xfId="58" applyFont="1" applyBorder="1" applyAlignment="1">
      <alignment horizontal="center" vertical="center"/>
    </xf>
    <xf numFmtId="0" fontId="63" fillId="0" borderId="13" xfId="58" applyFont="1" applyBorder="1" applyAlignment="1">
      <alignment horizontal="center" vertical="center"/>
    </xf>
    <xf numFmtId="0" fontId="63" fillId="0" borderId="12" xfId="58" applyFont="1" applyBorder="1" applyAlignment="1">
      <alignment horizontal="center" vertical="center"/>
    </xf>
    <xf numFmtId="0" fontId="63" fillId="0" borderId="18" xfId="58" applyFont="1" applyBorder="1" applyAlignment="1">
      <alignment horizontal="center" vertical="center"/>
    </xf>
    <xf numFmtId="0" fontId="63" fillId="0" borderId="22" xfId="58" applyFont="1" applyBorder="1" applyAlignment="1">
      <alignment horizontal="center" vertical="center"/>
    </xf>
    <xf numFmtId="0" fontId="63" fillId="0" borderId="166" xfId="58" applyFont="1" applyBorder="1" applyAlignment="1">
      <alignment horizontal="center" vertical="center"/>
    </xf>
    <xf numFmtId="0" fontId="63" fillId="0" borderId="204" xfId="58" applyFont="1" applyBorder="1" applyAlignment="1">
      <alignment horizontal="center" vertical="center"/>
    </xf>
    <xf numFmtId="0" fontId="63" fillId="0" borderId="269" xfId="58" applyFont="1" applyBorder="1" applyAlignment="1">
      <alignment horizontal="center" vertical="center"/>
    </xf>
    <xf numFmtId="0" fontId="63" fillId="0" borderId="167" xfId="58" applyFont="1" applyBorder="1" applyAlignment="1">
      <alignment horizontal="center" vertical="center"/>
    </xf>
    <xf numFmtId="0" fontId="65" fillId="0" borderId="18" xfId="58" applyFont="1" applyBorder="1" applyAlignment="1">
      <alignment horizontal="center" vertical="center"/>
    </xf>
    <xf numFmtId="0" fontId="65" fillId="0" borderId="22" xfId="58" applyFont="1" applyBorder="1" applyAlignment="1">
      <alignment horizontal="center" vertical="center"/>
    </xf>
    <xf numFmtId="0" fontId="65" fillId="0" borderId="23" xfId="58" applyFont="1" applyBorder="1" applyAlignment="1">
      <alignment horizontal="center" vertical="center"/>
    </xf>
    <xf numFmtId="0" fontId="38" fillId="0" borderId="169" xfId="58" applyFont="1" applyBorder="1" applyAlignment="1">
      <alignment horizontal="center" vertical="center"/>
    </xf>
    <xf numFmtId="0" fontId="38" fillId="0" borderId="167" xfId="58" applyFont="1" applyBorder="1" applyAlignment="1">
      <alignment horizontal="center" vertical="center"/>
    </xf>
    <xf numFmtId="181" fontId="64" fillId="0" borderId="231" xfId="58" applyNumberFormat="1" applyFont="1" applyBorder="1" applyAlignment="1">
      <alignment horizontal="center" vertical="center"/>
    </xf>
    <xf numFmtId="181" fontId="64" fillId="0" borderId="230" xfId="58" applyNumberFormat="1" applyFont="1" applyBorder="1" applyAlignment="1">
      <alignment horizontal="center" vertical="center"/>
    </xf>
    <xf numFmtId="181" fontId="64" fillId="0" borderId="266" xfId="58" applyNumberFormat="1" applyFont="1" applyBorder="1" applyAlignment="1">
      <alignment horizontal="center" vertical="center"/>
    </xf>
    <xf numFmtId="181" fontId="64" fillId="0" borderId="265" xfId="58" applyNumberFormat="1" applyFont="1" applyBorder="1" applyAlignment="1">
      <alignment horizontal="center" vertical="center"/>
    </xf>
    <xf numFmtId="0" fontId="38" fillId="0" borderId="139" xfId="58" applyFont="1" applyBorder="1" applyAlignment="1">
      <alignment horizontal="center" vertical="center" shrinkToFit="1"/>
    </xf>
    <xf numFmtId="0" fontId="38" fillId="0" borderId="138" xfId="58" applyFont="1" applyBorder="1" applyAlignment="1">
      <alignment horizontal="center" vertical="center" shrinkToFit="1"/>
    </xf>
    <xf numFmtId="0" fontId="63" fillId="0" borderId="15" xfId="58" applyFont="1" applyBorder="1" applyAlignment="1">
      <alignment horizontal="center" vertical="center" wrapText="1"/>
    </xf>
    <xf numFmtId="0" fontId="63" fillId="0" borderId="16" xfId="58" applyFont="1" applyBorder="1" applyAlignment="1">
      <alignment horizontal="center" vertical="center" wrapText="1"/>
    </xf>
    <xf numFmtId="0" fontId="38" fillId="41" borderId="139" xfId="58" applyFont="1" applyFill="1" applyBorder="1" applyAlignment="1">
      <alignment horizontal="center" vertical="center"/>
    </xf>
    <xf numFmtId="0" fontId="38" fillId="41" borderId="138" xfId="58" applyFont="1" applyFill="1" applyBorder="1" applyAlignment="1">
      <alignment horizontal="center" vertical="center"/>
    </xf>
    <xf numFmtId="0" fontId="38" fillId="0" borderId="229" xfId="58" applyFont="1" applyBorder="1" applyAlignment="1">
      <alignment horizontal="center" vertical="center"/>
    </xf>
    <xf numFmtId="0" fontId="38" fillId="0" borderId="227" xfId="58" applyFont="1" applyBorder="1" applyAlignment="1">
      <alignment horizontal="center" vertical="center"/>
    </xf>
    <xf numFmtId="181" fontId="64" fillId="0" borderId="262" xfId="58" applyNumberFormat="1" applyFont="1" applyBorder="1" applyAlignment="1">
      <alignment horizontal="center" vertical="center"/>
    </xf>
    <xf numFmtId="181" fontId="64" fillId="0" borderId="261" xfId="58" applyNumberFormat="1" applyFont="1" applyBorder="1" applyAlignment="1">
      <alignment horizontal="center" vertical="center"/>
    </xf>
    <xf numFmtId="0" fontId="75" fillId="0" borderId="260" xfId="58" applyFont="1" applyBorder="1" applyAlignment="1">
      <alignment horizontal="center" vertical="center" wrapText="1"/>
    </xf>
    <xf numFmtId="0" fontId="75" fillId="0" borderId="259" xfId="58" applyFont="1" applyBorder="1" applyAlignment="1">
      <alignment horizontal="center" vertical="center" wrapText="1"/>
    </xf>
    <xf numFmtId="0" fontId="75" fillId="0" borderId="14" xfId="58" applyFont="1" applyBorder="1" applyAlignment="1">
      <alignment horizontal="center" vertical="center" wrapText="1"/>
    </xf>
    <xf numFmtId="0" fontId="75" fillId="0" borderId="20" xfId="58" applyFont="1" applyBorder="1" applyAlignment="1">
      <alignment horizontal="center" vertical="center" wrapText="1"/>
    </xf>
    <xf numFmtId="0" fontId="75" fillId="0" borderId="13" xfId="58" applyFont="1" applyBorder="1" applyAlignment="1">
      <alignment horizontal="center" vertical="center" wrapText="1"/>
    </xf>
    <xf numFmtId="0" fontId="75" fillId="0" borderId="12" xfId="58" applyFont="1" applyBorder="1" applyAlignment="1">
      <alignment horizontal="center" vertical="center" wrapText="1"/>
    </xf>
    <xf numFmtId="0" fontId="38" fillId="0" borderId="253" xfId="58" applyFont="1" applyBorder="1" applyAlignment="1">
      <alignment horizontal="center" vertical="center"/>
    </xf>
    <xf numFmtId="0" fontId="38" fillId="0" borderId="252" xfId="58" applyFont="1" applyBorder="1" applyAlignment="1">
      <alignment horizontal="center" vertical="center"/>
    </xf>
    <xf numFmtId="0" fontId="38" fillId="0" borderId="247" xfId="58" applyFont="1" applyBorder="1" applyAlignment="1">
      <alignment horizontal="center" vertical="center"/>
    </xf>
    <xf numFmtId="0" fontId="38" fillId="0" borderId="246" xfId="58" applyFont="1" applyBorder="1" applyAlignment="1">
      <alignment horizontal="center" vertical="center"/>
    </xf>
    <xf numFmtId="0" fontId="38" fillId="0" borderId="238" xfId="58" applyFont="1" applyBorder="1" applyAlignment="1">
      <alignment horizontal="center" vertical="center"/>
    </xf>
    <xf numFmtId="0" fontId="38" fillId="0" borderId="237" xfId="58" applyFont="1" applyBorder="1" applyAlignment="1">
      <alignment horizontal="center" vertical="center"/>
    </xf>
    <xf numFmtId="0" fontId="64" fillId="13" borderId="245" xfId="58" applyFont="1" applyFill="1" applyBorder="1" applyAlignment="1">
      <alignment horizontal="center" vertical="center"/>
    </xf>
    <xf numFmtId="0" fontId="64" fillId="13" borderId="244" xfId="58" applyFont="1" applyFill="1" applyBorder="1" applyAlignment="1">
      <alignment horizontal="center" vertical="center"/>
    </xf>
    <xf numFmtId="0" fontId="64" fillId="13" borderId="243" xfId="58" applyFont="1" applyFill="1" applyBorder="1" applyAlignment="1">
      <alignment horizontal="center" vertical="center"/>
    </xf>
    <xf numFmtId="0" fontId="66" fillId="0" borderId="7" xfId="58" applyFont="1" applyBorder="1" applyAlignment="1">
      <alignment horizontal="left" wrapText="1"/>
    </xf>
    <xf numFmtId="0" fontId="66" fillId="0" borderId="5" xfId="58" applyFont="1" applyBorder="1" applyAlignment="1">
      <alignment horizontal="left" wrapText="1"/>
    </xf>
    <xf numFmtId="0" fontId="38" fillId="0" borderId="169" xfId="58" applyFont="1" applyBorder="1" applyAlignment="1">
      <alignment horizontal="left" vertical="center" wrapText="1"/>
    </xf>
    <xf numFmtId="0" fontId="38" fillId="0" borderId="168" xfId="58" applyFont="1" applyBorder="1" applyAlignment="1">
      <alignment horizontal="left" vertical="center"/>
    </xf>
    <xf numFmtId="0" fontId="38" fillId="0" borderId="167" xfId="58" applyFont="1" applyBorder="1" applyAlignment="1">
      <alignment horizontal="left" vertical="center"/>
    </xf>
    <xf numFmtId="181" fontId="64" fillId="0" borderId="148" xfId="58" applyNumberFormat="1" applyFont="1" applyBorder="1" applyAlignment="1">
      <alignment horizontal="center" vertical="center"/>
    </xf>
    <xf numFmtId="181" fontId="64" fillId="0" borderId="226" xfId="58" applyNumberFormat="1" applyFont="1" applyBorder="1" applyAlignment="1">
      <alignment horizontal="center" vertical="center"/>
    </xf>
    <xf numFmtId="181" fontId="64" fillId="0" borderId="225" xfId="58" applyNumberFormat="1" applyFont="1" applyBorder="1" applyAlignment="1">
      <alignment horizontal="center" vertical="center"/>
    </xf>
    <xf numFmtId="181" fontId="64" fillId="0" borderId="224" xfId="58" applyNumberFormat="1" applyFont="1" applyBorder="1" applyAlignment="1">
      <alignment horizontal="center" vertical="center"/>
    </xf>
    <xf numFmtId="0" fontId="38" fillId="0" borderId="229" xfId="58" applyFont="1" applyBorder="1" applyAlignment="1">
      <alignment horizontal="left" vertical="center" wrapText="1"/>
    </xf>
    <xf numFmtId="0" fontId="38" fillId="0" borderId="228" xfId="58" applyFont="1" applyBorder="1" applyAlignment="1">
      <alignment horizontal="left" vertical="center"/>
    </xf>
    <xf numFmtId="0" fontId="38" fillId="0" borderId="227" xfId="58" applyFont="1" applyBorder="1" applyAlignment="1">
      <alignment horizontal="left" vertical="center"/>
    </xf>
    <xf numFmtId="49" fontId="68" fillId="40" borderId="130" xfId="58" applyNumberFormat="1" applyFont="1" applyFill="1" applyBorder="1" applyAlignment="1">
      <alignment horizontal="center" vertical="center"/>
    </xf>
    <xf numFmtId="49" fontId="68" fillId="40" borderId="131" xfId="58" applyNumberFormat="1" applyFont="1" applyFill="1" applyBorder="1" applyAlignment="1">
      <alignment horizontal="center" vertical="center"/>
    </xf>
    <xf numFmtId="49" fontId="68" fillId="40" borderId="132" xfId="58" applyNumberFormat="1" applyFont="1" applyFill="1" applyBorder="1" applyAlignment="1">
      <alignment horizontal="center" vertical="center"/>
    </xf>
    <xf numFmtId="0" fontId="38" fillId="0" borderId="0" xfId="58" applyFont="1" applyAlignment="1">
      <alignment horizontal="left" vertical="center"/>
    </xf>
    <xf numFmtId="0" fontId="38" fillId="0" borderId="223" xfId="58" applyFont="1" applyBorder="1" applyAlignment="1">
      <alignment horizontal="left" vertical="center" wrapText="1" shrinkToFit="1"/>
    </xf>
    <xf numFmtId="0" fontId="38" fillId="0" borderId="222" xfId="58" applyFont="1" applyBorder="1" applyAlignment="1">
      <alignment horizontal="left" vertical="center" shrinkToFit="1"/>
    </xf>
    <xf numFmtId="0" fontId="38" fillId="0" borderId="221" xfId="58" applyFont="1" applyBorder="1" applyAlignment="1">
      <alignment horizontal="left" vertical="center" shrinkToFit="1"/>
    </xf>
    <xf numFmtId="0" fontId="38" fillId="0" borderId="216" xfId="58" applyFont="1" applyBorder="1" applyAlignment="1">
      <alignment horizontal="left" vertical="center" wrapText="1"/>
    </xf>
    <xf numFmtId="0" fontId="38" fillId="0" borderId="215" xfId="58" applyFont="1" applyBorder="1" applyAlignment="1">
      <alignment horizontal="left" vertical="center"/>
    </xf>
    <xf numFmtId="0" fontId="38" fillId="0" borderId="214" xfId="58" applyFont="1" applyBorder="1" applyAlignment="1">
      <alignment horizontal="left" vertical="center"/>
    </xf>
    <xf numFmtId="0" fontId="38" fillId="0" borderId="15" xfId="58" applyFont="1" applyBorder="1" applyAlignment="1">
      <alignment horizontal="left" vertical="center"/>
    </xf>
    <xf numFmtId="0" fontId="38" fillId="0" borderId="16" xfId="58" applyFont="1" applyBorder="1" applyAlignment="1">
      <alignment horizontal="left" vertical="center"/>
    </xf>
    <xf numFmtId="0" fontId="38" fillId="0" borderId="17" xfId="58" applyFont="1" applyBorder="1" applyAlignment="1">
      <alignment horizontal="left" vertical="center"/>
    </xf>
    <xf numFmtId="0" fontId="72" fillId="0" borderId="130" xfId="58" applyFont="1" applyBorder="1" applyAlignment="1">
      <alignment horizontal="center" vertical="center"/>
    </xf>
    <xf numFmtId="0" fontId="38" fillId="0" borderId="131" xfId="58" applyFont="1" applyBorder="1" applyAlignment="1">
      <alignment horizontal="center" vertical="center"/>
    </xf>
    <xf numFmtId="0" fontId="38" fillId="0" borderId="132" xfId="58" applyFont="1" applyBorder="1" applyAlignment="1">
      <alignment horizontal="center" vertical="center"/>
    </xf>
    <xf numFmtId="49" fontId="64" fillId="40" borderId="130" xfId="58" applyNumberFormat="1" applyFont="1" applyFill="1" applyBorder="1" applyAlignment="1">
      <alignment horizontal="center" vertical="center"/>
    </xf>
    <xf numFmtId="49" fontId="64" fillId="40" borderId="131" xfId="58" applyNumberFormat="1" applyFont="1" applyFill="1" applyBorder="1" applyAlignment="1">
      <alignment horizontal="center" vertical="center"/>
    </xf>
    <xf numFmtId="49" fontId="64" fillId="40" borderId="132" xfId="58" applyNumberFormat="1" applyFont="1" applyFill="1" applyBorder="1" applyAlignment="1">
      <alignment horizontal="center" vertical="center"/>
    </xf>
    <xf numFmtId="49" fontId="76" fillId="38" borderId="130" xfId="58" applyNumberFormat="1" applyFont="1" applyFill="1" applyBorder="1" applyAlignment="1">
      <alignment horizontal="center" vertical="center"/>
    </xf>
    <xf numFmtId="49" fontId="76" fillId="38" borderId="131" xfId="58" applyNumberFormat="1" applyFont="1" applyFill="1" applyBorder="1" applyAlignment="1">
      <alignment horizontal="center" vertical="center"/>
    </xf>
    <xf numFmtId="49" fontId="76" fillId="38" borderId="132" xfId="58" applyNumberFormat="1" applyFont="1" applyFill="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14" xfId="0" applyFont="1" applyBorder="1" applyAlignment="1">
      <alignment horizontal="center" vertical="center"/>
    </xf>
    <xf numFmtId="0" fontId="15" fillId="0" borderId="0" xfId="0" applyFont="1" applyAlignment="1">
      <alignment horizontal="center" vertical="center"/>
    </xf>
    <xf numFmtId="0" fontId="15" fillId="0" borderId="20" xfId="0" applyFont="1" applyBorder="1" applyAlignment="1">
      <alignment horizontal="center" vertical="center"/>
    </xf>
    <xf numFmtId="0" fontId="15" fillId="0" borderId="13" xfId="0" applyFont="1" applyBorder="1" applyAlignment="1">
      <alignment horizontal="center" vertical="center"/>
    </xf>
    <xf numFmtId="0" fontId="15" fillId="0" borderId="5" xfId="0" applyFont="1" applyBorder="1" applyAlignment="1">
      <alignment horizontal="center" vertical="center"/>
    </xf>
    <xf numFmtId="0" fontId="15" fillId="0" borderId="12" xfId="0" applyFont="1" applyBorder="1" applyAlignment="1">
      <alignment horizontal="center" vertical="center"/>
    </xf>
    <xf numFmtId="0" fontId="37" fillId="0" borderId="0" xfId="49" applyFont="1" applyAlignment="1">
      <alignment horizontal="center" vertical="center"/>
    </xf>
    <xf numFmtId="0" fontId="23" fillId="34" borderId="21" xfId="49" applyFill="1" applyBorder="1" applyAlignment="1">
      <alignment horizontal="center" vertical="center" shrinkToFit="1"/>
    </xf>
    <xf numFmtId="0" fontId="23" fillId="34" borderId="47" xfId="49" applyFill="1" applyBorder="1" applyAlignment="1">
      <alignment horizontal="center" vertical="center" shrinkToFit="1"/>
    </xf>
    <xf numFmtId="0" fontId="23" fillId="0" borderId="2" xfId="49" applyBorder="1" applyAlignment="1">
      <alignment horizontal="center" vertical="center"/>
    </xf>
    <xf numFmtId="0" fontId="23" fillId="0" borderId="6" xfId="49" applyBorder="1" applyAlignment="1">
      <alignment horizontal="center" vertical="center" wrapText="1"/>
    </xf>
    <xf numFmtId="0" fontId="23" fillId="0" borderId="7" xfId="49" applyBorder="1" applyAlignment="1">
      <alignment horizontal="center" vertical="center" wrapText="1"/>
    </xf>
    <xf numFmtId="0" fontId="23" fillId="0" borderId="8" xfId="49" applyBorder="1" applyAlignment="1">
      <alignment horizontal="center" vertical="center" wrapText="1"/>
    </xf>
    <xf numFmtId="0" fontId="23" fillId="0" borderId="2" xfId="49" applyBorder="1" applyAlignment="1">
      <alignment horizontal="center" vertical="center" wrapText="1"/>
    </xf>
    <xf numFmtId="0" fontId="23" fillId="0" borderId="6" xfId="49" applyBorder="1" applyAlignment="1">
      <alignment horizontal="center" vertical="center"/>
    </xf>
    <xf numFmtId="0" fontId="23" fillId="0" borderId="7" xfId="49" applyBorder="1" applyAlignment="1">
      <alignment horizontal="center" vertical="center"/>
    </xf>
    <xf numFmtId="0" fontId="23" fillId="0" borderId="8" xfId="49" applyBorder="1" applyAlignment="1">
      <alignment horizontal="center" vertical="center"/>
    </xf>
    <xf numFmtId="0" fontId="23" fillId="34" borderId="6" xfId="49" applyFill="1" applyBorder="1" applyAlignment="1">
      <alignment horizontal="center" vertical="center"/>
    </xf>
    <xf numFmtId="0" fontId="23" fillId="34" borderId="7" xfId="49" applyFill="1" applyBorder="1" applyAlignment="1">
      <alignment horizontal="center" vertical="center"/>
    </xf>
    <xf numFmtId="0" fontId="23" fillId="34" borderId="2" xfId="49" applyFill="1" applyBorder="1" applyAlignment="1">
      <alignment horizontal="center" vertical="center"/>
    </xf>
    <xf numFmtId="176" fontId="23" fillId="0" borderId="6" xfId="49" applyNumberFormat="1" applyBorder="1" applyAlignment="1">
      <alignment horizontal="center" vertical="center"/>
    </xf>
    <xf numFmtId="176" fontId="23" fillId="0" borderId="7" xfId="49" applyNumberFormat="1" applyBorder="1" applyAlignment="1">
      <alignment horizontal="center" vertical="center"/>
    </xf>
    <xf numFmtId="177" fontId="9" fillId="35" borderId="6" xfId="30" applyNumberFormat="1" applyFont="1" applyFill="1" applyBorder="1" applyAlignment="1">
      <alignment horizontal="center" vertical="center"/>
    </xf>
    <xf numFmtId="177" fontId="9" fillId="35" borderId="7" xfId="30" applyNumberFormat="1" applyFont="1" applyFill="1" applyBorder="1" applyAlignment="1">
      <alignment horizontal="center" vertical="center"/>
    </xf>
    <xf numFmtId="177" fontId="9" fillId="35" borderId="8" xfId="30" applyNumberFormat="1" applyFont="1" applyFill="1" applyBorder="1" applyAlignment="1">
      <alignment horizontal="center" vertical="center"/>
    </xf>
    <xf numFmtId="0" fontId="23" fillId="0" borderId="0" xfId="49" applyAlignment="1">
      <alignment horizontal="lef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6" xfId="0" applyFont="1" applyBorder="1" applyAlignment="1">
      <alignment horizontal="left" vertical="center" wrapText="1"/>
    </xf>
    <xf numFmtId="0" fontId="36" fillId="0" borderId="0" xfId="49" applyFont="1" applyAlignment="1">
      <alignment horizontal="left" vertical="center"/>
    </xf>
    <xf numFmtId="0" fontId="4" fillId="0" borderId="0" xfId="0" applyFont="1" applyAlignment="1">
      <alignment vertical="center" wrapText="1"/>
    </xf>
    <xf numFmtId="0" fontId="4" fillId="0" borderId="20" xfId="0" applyFont="1" applyBorder="1" applyAlignment="1">
      <alignmen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13" xfId="0" applyFont="1" applyBorder="1" applyAlignment="1">
      <alignment horizontal="left" vertical="center" wrapText="1"/>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0" xfId="0" applyFont="1" applyBorder="1" applyAlignment="1">
      <alignment horizontal="center"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3" xfId="0" applyFont="1" applyBorder="1" applyAlignment="1">
      <alignment vertical="center"/>
    </xf>
    <xf numFmtId="0" fontId="4" fillId="0" borderId="5" xfId="0" applyFont="1" applyBorder="1" applyAlignment="1">
      <alignment vertical="center"/>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5" xfId="0" applyFont="1" applyBorder="1" applyAlignment="1">
      <alignment horizontal="left" vertical="center" wrapText="1"/>
    </xf>
    <xf numFmtId="0" fontId="4" fillId="0" borderId="23" xfId="0" applyFont="1" applyBorder="1" applyAlignment="1">
      <alignment vertical="center"/>
    </xf>
    <xf numFmtId="0" fontId="4" fillId="0" borderId="2" xfId="0" applyFont="1" applyBorder="1" applyAlignment="1">
      <alignment vertical="center"/>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92" fillId="0" borderId="0" xfId="51" applyFont="1" applyAlignment="1">
      <alignment horizontal="left" vertical="center" wrapText="1" indent="1"/>
    </xf>
    <xf numFmtId="0" fontId="92" fillId="0" borderId="0" xfId="51" applyFont="1" applyAlignment="1">
      <alignment horizontal="left" vertical="center" indent="1"/>
    </xf>
    <xf numFmtId="0" fontId="90" fillId="0" borderId="6" xfId="51" applyFont="1" applyBorder="1" applyAlignment="1">
      <alignment horizontal="left" vertical="center" indent="1"/>
    </xf>
    <xf numFmtId="0" fontId="90" fillId="0" borderId="7" xfId="51" applyFont="1" applyBorder="1" applyAlignment="1">
      <alignment horizontal="left" vertical="center" indent="1"/>
    </xf>
    <xf numFmtId="0" fontId="90" fillId="0" borderId="8" xfId="51" applyFont="1" applyBorder="1" applyAlignment="1">
      <alignment horizontal="left" vertical="center" indent="1"/>
    </xf>
    <xf numFmtId="187" fontId="90" fillId="45" borderId="2" xfId="51" applyNumberFormat="1" applyFont="1" applyFill="1" applyBorder="1" applyAlignment="1">
      <alignment horizontal="center" vertical="center"/>
    </xf>
    <xf numFmtId="0" fontId="90" fillId="43" borderId="2" xfId="51" applyFont="1" applyFill="1" applyBorder="1" applyAlignment="1">
      <alignment horizontal="center" vertical="center"/>
    </xf>
    <xf numFmtId="0" fontId="90" fillId="45" borderId="2" xfId="51" applyFont="1" applyFill="1" applyBorder="1" applyAlignment="1">
      <alignment horizontal="center" vertical="center"/>
    </xf>
    <xf numFmtId="0" fontId="90" fillId="43" borderId="3" xfId="51" applyFont="1" applyFill="1" applyBorder="1" applyAlignment="1">
      <alignment horizontal="center" vertical="center"/>
    </xf>
    <xf numFmtId="0" fontId="90" fillId="43" borderId="4" xfId="51" applyFont="1" applyFill="1" applyBorder="1" applyAlignment="1">
      <alignment horizontal="center" vertical="center"/>
    </xf>
    <xf numFmtId="0" fontId="90" fillId="0" borderId="14" xfId="51" applyFont="1" applyBorder="1" applyAlignment="1">
      <alignment horizontal="center" vertical="center"/>
    </xf>
    <xf numFmtId="0" fontId="90" fillId="0" borderId="20" xfId="51" applyFont="1" applyBorder="1" applyAlignment="1">
      <alignment horizontal="center" vertical="center"/>
    </xf>
    <xf numFmtId="0" fontId="94" fillId="0" borderId="14" xfId="51" applyFont="1" applyBorder="1" applyAlignment="1">
      <alignment horizontal="center" vertical="center" wrapText="1"/>
    </xf>
    <xf numFmtId="0" fontId="94" fillId="0" borderId="20" xfId="51" applyFont="1" applyBorder="1" applyAlignment="1">
      <alignment horizontal="center" vertical="center" wrapText="1"/>
    </xf>
    <xf numFmtId="0" fontId="90" fillId="0" borderId="41" xfId="51" applyFont="1" applyBorder="1" applyAlignment="1">
      <alignment horizontal="center" vertical="center"/>
    </xf>
    <xf numFmtId="0" fontId="90" fillId="0" borderId="42" xfId="51" applyFont="1" applyBorder="1" applyAlignment="1">
      <alignment horizontal="center" vertical="center"/>
    </xf>
    <xf numFmtId="0" fontId="90" fillId="0" borderId="43" xfId="51" applyFont="1" applyBorder="1" applyAlignment="1">
      <alignment horizontal="center" vertical="center"/>
    </xf>
    <xf numFmtId="0" fontId="90" fillId="0" borderId="2" xfId="51" applyFont="1" applyBorder="1" applyAlignment="1">
      <alignment horizontal="center" vertical="center"/>
    </xf>
    <xf numFmtId="0" fontId="96" fillId="0" borderId="2" xfId="51" applyFont="1" applyBorder="1" applyAlignment="1">
      <alignment horizontal="center" vertical="center" wrapText="1"/>
    </xf>
    <xf numFmtId="0" fontId="90" fillId="0" borderId="2" xfId="51" applyFont="1" applyBorder="1" applyAlignment="1">
      <alignment horizontal="center" vertical="center" wrapText="1"/>
    </xf>
    <xf numFmtId="0" fontId="90" fillId="45" borderId="3" xfId="51" applyFont="1" applyFill="1" applyBorder="1" applyAlignment="1">
      <alignment horizontal="center" vertical="center"/>
    </xf>
    <xf numFmtId="0" fontId="90" fillId="45" borderId="4" xfId="51" applyFont="1" applyFill="1" applyBorder="1" applyAlignment="1">
      <alignment horizontal="center" vertical="center"/>
    </xf>
    <xf numFmtId="0" fontId="91" fillId="0" borderId="6" xfId="51" applyFont="1" applyBorder="1" applyAlignment="1">
      <alignment horizontal="center" vertical="center"/>
    </xf>
    <xf numFmtId="0" fontId="91" fillId="0" borderId="7" xfId="51" applyFont="1" applyBorder="1" applyAlignment="1">
      <alignment horizontal="center" vertical="center"/>
    </xf>
    <xf numFmtId="0" fontId="91" fillId="0" borderId="8" xfId="51" applyFont="1" applyBorder="1" applyAlignment="1">
      <alignment horizontal="center" vertical="center"/>
    </xf>
    <xf numFmtId="0" fontId="90" fillId="0" borderId="18" xfId="51" applyFont="1" applyBorder="1" applyAlignment="1">
      <alignment horizontal="center" vertical="center"/>
    </xf>
    <xf numFmtId="0" fontId="90" fillId="0" borderId="23" xfId="51" applyFont="1" applyBorder="1" applyAlignment="1">
      <alignment horizontal="center" vertical="center"/>
    </xf>
    <xf numFmtId="0" fontId="95" fillId="43" borderId="3" xfId="51" applyFont="1" applyFill="1" applyBorder="1" applyAlignment="1">
      <alignment horizontal="left" vertical="top"/>
    </xf>
    <xf numFmtId="0" fontId="95" fillId="43" borderId="4" xfId="51" applyFont="1" applyFill="1" applyBorder="1" applyAlignment="1">
      <alignment horizontal="left" vertical="top"/>
    </xf>
    <xf numFmtId="0" fontId="95" fillId="43" borderId="1" xfId="51" applyFont="1" applyFill="1" applyBorder="1" applyAlignment="1">
      <alignment horizontal="left" vertical="top"/>
    </xf>
    <xf numFmtId="0" fontId="92" fillId="43" borderId="13" xfId="51" applyFont="1" applyFill="1" applyBorder="1" applyAlignment="1">
      <alignment horizontal="left" vertical="top"/>
    </xf>
    <xf numFmtId="0" fontId="92" fillId="43" borderId="5" xfId="51" applyFont="1" applyFill="1" applyBorder="1" applyAlignment="1">
      <alignment horizontal="left" vertical="top"/>
    </xf>
    <xf numFmtId="0" fontId="92" fillId="43" borderId="12" xfId="51" applyFont="1" applyFill="1" applyBorder="1" applyAlignment="1">
      <alignment horizontal="left" vertical="top"/>
    </xf>
    <xf numFmtId="0" fontId="92" fillId="0" borderId="4" xfId="51" applyFont="1" applyBorder="1" applyAlignment="1">
      <alignment horizontal="left" vertical="center" wrapText="1" indent="1"/>
    </xf>
    <xf numFmtId="0" fontId="90" fillId="0" borderId="354" xfId="51" applyFont="1" applyBorder="1" applyAlignment="1">
      <alignment horizontal="center" vertical="center"/>
    </xf>
    <xf numFmtId="0" fontId="97" fillId="0" borderId="0" xfId="51" applyFont="1" applyAlignment="1">
      <alignment horizontal="left" vertical="center" wrapText="1" indent="1"/>
    </xf>
    <xf numFmtId="0" fontId="97" fillId="0" borderId="0" xfId="51" applyFont="1" applyAlignment="1">
      <alignment horizontal="left" vertical="center" indent="1"/>
    </xf>
    <xf numFmtId="0" fontId="90" fillId="46" borderId="2" xfId="51" applyFont="1" applyFill="1" applyBorder="1" applyAlignment="1">
      <alignment horizontal="center" vertical="center"/>
    </xf>
    <xf numFmtId="10" fontId="90" fillId="45" borderId="3" xfId="59" applyNumberFormat="1" applyFont="1" applyFill="1" applyBorder="1" applyAlignment="1">
      <alignment horizontal="center" vertical="center"/>
    </xf>
    <xf numFmtId="10" fontId="90" fillId="45" borderId="4" xfId="59" applyNumberFormat="1" applyFont="1" applyFill="1" applyBorder="1" applyAlignment="1">
      <alignment horizontal="center" vertical="center"/>
    </xf>
    <xf numFmtId="0" fontId="90" fillId="45" borderId="6" xfId="51" applyFont="1" applyFill="1" applyBorder="1" applyAlignment="1">
      <alignment horizontal="center" vertical="center"/>
    </xf>
    <xf numFmtId="0" fontId="90" fillId="45" borderId="7" xfId="51" applyFont="1" applyFill="1" applyBorder="1" applyAlignment="1">
      <alignment horizontal="center" vertical="center"/>
    </xf>
    <xf numFmtId="0" fontId="90" fillId="45" borderId="8" xfId="51" applyFont="1" applyFill="1" applyBorder="1" applyAlignment="1">
      <alignment horizontal="center" vertical="center"/>
    </xf>
    <xf numFmtId="38" fontId="90" fillId="43" borderId="3" xfId="62" applyFont="1" applyFill="1" applyBorder="1" applyAlignment="1">
      <alignment horizontal="center" vertical="center"/>
    </xf>
    <xf numFmtId="38" fontId="90" fillId="43" borderId="4" xfId="62" applyFont="1" applyFill="1" applyBorder="1" applyAlignment="1">
      <alignment horizontal="center" vertical="center"/>
    </xf>
    <xf numFmtId="0" fontId="90" fillId="44" borderId="2" xfId="51" applyFont="1" applyFill="1" applyBorder="1" applyAlignment="1">
      <alignment horizontal="left" vertical="center" indent="1" shrinkToFit="1"/>
    </xf>
    <xf numFmtId="38" fontId="90" fillId="43" borderId="6" xfId="62" applyFont="1" applyFill="1" applyBorder="1" applyAlignment="1">
      <alignment horizontal="center" vertical="center"/>
    </xf>
    <xf numFmtId="38" fontId="90" fillId="43" borderId="7" xfId="62" applyFont="1" applyFill="1" applyBorder="1" applyAlignment="1">
      <alignment horizontal="center" vertical="center"/>
    </xf>
    <xf numFmtId="0" fontId="90" fillId="0" borderId="13" xfId="51" applyFont="1" applyBorder="1" applyAlignment="1">
      <alignment horizontal="left" vertical="center" indent="1"/>
    </xf>
    <xf numFmtId="0" fontId="90" fillId="0" borderId="5" xfId="51" applyFont="1" applyBorder="1" applyAlignment="1">
      <alignment horizontal="left" vertical="center" indent="1"/>
    </xf>
    <xf numFmtId="0" fontId="90" fillId="45" borderId="13" xfId="51" applyFont="1" applyFill="1" applyBorder="1" applyAlignment="1">
      <alignment horizontal="center" vertical="center"/>
    </xf>
    <xf numFmtId="0" fontId="90" fillId="45" borderId="5" xfId="51" applyFont="1" applyFill="1" applyBorder="1" applyAlignment="1">
      <alignment horizontal="center" vertical="center"/>
    </xf>
    <xf numFmtId="0" fontId="90" fillId="45" borderId="12" xfId="51" applyFont="1" applyFill="1" applyBorder="1" applyAlignment="1">
      <alignment horizontal="center" vertical="center"/>
    </xf>
    <xf numFmtId="0" fontId="90" fillId="44" borderId="6" xfId="51" applyFont="1" applyFill="1" applyBorder="1" applyAlignment="1">
      <alignment horizontal="center" vertical="center"/>
    </xf>
    <xf numFmtId="0" fontId="90" fillId="44" borderId="7" xfId="51" applyFont="1" applyFill="1" applyBorder="1" applyAlignment="1">
      <alignment horizontal="center" vertical="center"/>
    </xf>
    <xf numFmtId="0" fontId="90" fillId="44" borderId="8" xfId="51" applyFont="1" applyFill="1" applyBorder="1" applyAlignment="1">
      <alignment horizontal="center" vertical="center"/>
    </xf>
    <xf numFmtId="0" fontId="90" fillId="0" borderId="6" xfId="51" applyFont="1" applyBorder="1" applyAlignment="1">
      <alignment horizontal="center" vertical="center"/>
    </xf>
    <xf numFmtId="0" fontId="90" fillId="0" borderId="7" xfId="51" applyFont="1" applyBorder="1" applyAlignment="1">
      <alignment horizontal="center" vertical="center"/>
    </xf>
    <xf numFmtId="0" fontId="90" fillId="0" borderId="8" xfId="51" applyFont="1" applyBorder="1" applyAlignment="1">
      <alignment horizontal="center" vertical="center"/>
    </xf>
    <xf numFmtId="0" fontId="92" fillId="0" borderId="0" xfId="51" applyFont="1" applyAlignment="1">
      <alignment horizontal="left" vertical="center" wrapText="1"/>
    </xf>
    <xf numFmtId="0" fontId="90" fillId="43" borderId="7" xfId="51" applyFont="1" applyFill="1" applyBorder="1" applyAlignment="1">
      <alignment horizontal="center" vertical="center"/>
    </xf>
    <xf numFmtId="0" fontId="90" fillId="43" borderId="6" xfId="51" applyFont="1" applyFill="1" applyBorder="1" applyAlignment="1">
      <alignment horizontal="center" vertical="center"/>
    </xf>
    <xf numFmtId="0" fontId="90" fillId="43" borderId="8" xfId="51" applyFont="1" applyFill="1" applyBorder="1" applyAlignment="1">
      <alignment horizontal="center" vertical="center"/>
    </xf>
    <xf numFmtId="0" fontId="88" fillId="0" borderId="0" xfId="51" applyFont="1" applyAlignment="1">
      <alignment horizontal="center" vertical="center"/>
    </xf>
    <xf numFmtId="0" fontId="90" fillId="0" borderId="3" xfId="51" applyFont="1" applyBorder="1" applyAlignment="1">
      <alignment horizontal="left" vertical="center" wrapText="1"/>
    </xf>
    <xf numFmtId="0" fontId="90" fillId="0" borderId="4" xfId="51" applyFont="1" applyBorder="1" applyAlignment="1">
      <alignment horizontal="left" vertical="center"/>
    </xf>
    <xf numFmtId="0" fontId="90" fillId="0" borderId="1" xfId="51" applyFont="1" applyBorder="1" applyAlignment="1">
      <alignment horizontal="left" vertical="center"/>
    </xf>
    <xf numFmtId="0" fontId="90" fillId="0" borderId="14" xfId="51" applyFont="1" applyBorder="1" applyAlignment="1">
      <alignment horizontal="left" vertical="center" wrapText="1"/>
    </xf>
    <xf numFmtId="0" fontId="90" fillId="0" borderId="0" xfId="51" applyFont="1" applyAlignment="1">
      <alignment horizontal="left" vertical="center"/>
    </xf>
    <xf numFmtId="0" fontId="90" fillId="0" borderId="20" xfId="51" applyFont="1" applyBorder="1" applyAlignment="1">
      <alignment horizontal="left" vertical="center"/>
    </xf>
    <xf numFmtId="0" fontId="90" fillId="0" borderId="14" xfId="51" applyFont="1" applyBorder="1" applyAlignment="1">
      <alignment horizontal="left" vertical="center"/>
    </xf>
    <xf numFmtId="0" fontId="90" fillId="0" borderId="13" xfId="51" applyFont="1" applyBorder="1" applyAlignment="1">
      <alignment horizontal="left" vertical="center"/>
    </xf>
    <xf numFmtId="0" fontId="90" fillId="0" borderId="5" xfId="51" applyFont="1" applyBorder="1" applyAlignment="1">
      <alignment horizontal="left" vertical="center"/>
    </xf>
    <xf numFmtId="0" fontId="90" fillId="0" borderId="12" xfId="51" applyFont="1" applyBorder="1" applyAlignment="1">
      <alignment horizontal="left" vertical="center"/>
    </xf>
    <xf numFmtId="0" fontId="90" fillId="43" borderId="2" xfId="51" applyFont="1" applyFill="1" applyBorder="1" applyAlignment="1">
      <alignment horizontal="left" vertical="center" indent="1"/>
    </xf>
    <xf numFmtId="0" fontId="90" fillId="43" borderId="18" xfId="51" applyFont="1" applyFill="1" applyBorder="1" applyAlignment="1">
      <alignment horizontal="left" vertical="center" indent="1"/>
    </xf>
    <xf numFmtId="0" fontId="9" fillId="0" borderId="0" xfId="63" applyAlignment="1">
      <alignment horizontal="left" vertical="top" wrapText="1"/>
    </xf>
    <xf numFmtId="0" fontId="103" fillId="0" borderId="0" xfId="63" applyFont="1" applyAlignment="1">
      <alignment horizontal="left" vertical="center" wrapText="1"/>
    </xf>
    <xf numFmtId="0" fontId="9" fillId="0" borderId="6" xfId="63" applyBorder="1" applyAlignment="1">
      <alignment horizontal="center" vertical="top" wrapText="1"/>
    </xf>
    <xf numFmtId="0" fontId="9" fillId="0" borderId="8" xfId="63" applyBorder="1" applyAlignment="1">
      <alignment horizontal="center" vertical="top" wrapText="1"/>
    </xf>
    <xf numFmtId="0" fontId="9" fillId="0" borderId="6" xfId="63" applyBorder="1" applyAlignment="1">
      <alignment horizontal="center" vertical="top" shrinkToFit="1"/>
    </xf>
    <xf numFmtId="0" fontId="9" fillId="0" borderId="8" xfId="63" applyBorder="1" applyAlignment="1">
      <alignment horizontal="center" vertical="top" shrinkToFit="1"/>
    </xf>
    <xf numFmtId="0" fontId="39" fillId="0" borderId="361" xfId="63" applyFont="1" applyBorder="1" applyAlignment="1">
      <alignment horizontal="center" vertical="top" wrapText="1"/>
    </xf>
    <xf numFmtId="0" fontId="39" fillId="0" borderId="284" xfId="63" applyFont="1" applyBorder="1" applyAlignment="1">
      <alignment horizontal="center" vertical="top" wrapText="1"/>
    </xf>
    <xf numFmtId="38" fontId="9" fillId="47" borderId="6" xfId="62" applyFont="1" applyFill="1" applyBorder="1" applyAlignment="1" applyProtection="1">
      <alignment horizontal="center" vertical="center" wrapText="1"/>
    </xf>
    <xf numFmtId="38" fontId="9" fillId="47" borderId="8" xfId="62" applyFont="1" applyFill="1" applyBorder="1" applyAlignment="1" applyProtection="1">
      <alignment horizontal="center" vertical="center" wrapText="1"/>
    </xf>
    <xf numFmtId="38" fontId="9" fillId="48" borderId="150" xfId="62" applyFont="1" applyFill="1" applyBorder="1" applyAlignment="1" applyProtection="1">
      <alignment horizontal="center" vertical="center" wrapText="1"/>
    </xf>
    <xf numFmtId="38" fontId="9" fillId="48" borderId="151" xfId="62" applyFont="1" applyFill="1" applyBorder="1" applyAlignment="1" applyProtection="1">
      <alignment horizontal="center" vertical="center" wrapText="1"/>
    </xf>
    <xf numFmtId="0" fontId="39" fillId="33" borderId="7" xfId="63" applyFont="1" applyFill="1" applyBorder="1" applyAlignment="1">
      <alignment horizontal="center"/>
    </xf>
    <xf numFmtId="0" fontId="39" fillId="33" borderId="6" xfId="63" applyFont="1" applyFill="1" applyBorder="1" applyAlignment="1">
      <alignment horizontal="center" wrapText="1"/>
    </xf>
    <xf numFmtId="0" fontId="39" fillId="33" borderId="7" xfId="63" applyFont="1" applyFill="1" applyBorder="1" applyAlignment="1">
      <alignment horizontal="center" wrapText="1"/>
    </xf>
    <xf numFmtId="0" fontId="39" fillId="33" borderId="8" xfId="63" applyFont="1" applyFill="1" applyBorder="1" applyAlignment="1">
      <alignment horizontal="center" wrapText="1"/>
    </xf>
    <xf numFmtId="0" fontId="98" fillId="0" borderId="3" xfId="63" applyFont="1" applyBorder="1" applyAlignment="1">
      <alignment horizontal="left" vertical="top" wrapText="1"/>
    </xf>
    <xf numFmtId="0" fontId="98" fillId="0" borderId="4" xfId="63" applyFont="1" applyBorder="1" applyAlignment="1">
      <alignment horizontal="left" vertical="top" wrapText="1"/>
    </xf>
    <xf numFmtId="0" fontId="98" fillId="0" borderId="1" xfId="63" applyFont="1" applyBorder="1" applyAlignment="1">
      <alignment horizontal="left" vertical="top" wrapText="1"/>
    </xf>
    <xf numFmtId="0" fontId="98" fillId="0" borderId="14" xfId="63" applyFont="1" applyBorder="1" applyAlignment="1">
      <alignment horizontal="left" vertical="top" wrapText="1"/>
    </xf>
    <xf numFmtId="0" fontId="98" fillId="0" borderId="0" xfId="63" applyFont="1" applyAlignment="1">
      <alignment horizontal="left" vertical="top" wrapText="1"/>
    </xf>
    <xf numFmtId="0" fontId="98" fillId="0" borderId="20" xfId="63" applyFont="1" applyBorder="1" applyAlignment="1">
      <alignment horizontal="left" vertical="top" wrapText="1"/>
    </xf>
    <xf numFmtId="0" fontId="98" fillId="0" borderId="6" xfId="63" applyFont="1" applyBorder="1" applyAlignment="1">
      <alignment horizontal="left" vertical="top" wrapText="1"/>
    </xf>
    <xf numFmtId="0" fontId="98" fillId="0" borderId="7" xfId="63" applyFont="1" applyBorder="1" applyAlignment="1">
      <alignment horizontal="left" vertical="top" wrapText="1"/>
    </xf>
    <xf numFmtId="0" fontId="98" fillId="0" borderId="8" xfId="63" applyFont="1" applyBorder="1" applyAlignment="1">
      <alignment horizontal="left" vertical="top" wrapText="1"/>
    </xf>
    <xf numFmtId="42" fontId="78" fillId="0" borderId="125" xfId="63" applyNumberFormat="1" applyFont="1" applyBorder="1" applyAlignment="1">
      <alignment horizontal="center" vertical="center" wrapText="1" shrinkToFit="1"/>
    </xf>
    <xf numFmtId="42" fontId="78" fillId="0" borderId="126" xfId="63" applyNumberFormat="1" applyFont="1" applyBorder="1" applyAlignment="1">
      <alignment horizontal="center" vertical="center" wrapText="1" shrinkToFit="1"/>
    </xf>
    <xf numFmtId="42" fontId="78" fillId="0" borderId="131" xfId="63" applyNumberFormat="1" applyFont="1" applyBorder="1" applyAlignment="1">
      <alignment horizontal="center" vertical="center" wrapText="1" shrinkToFit="1"/>
    </xf>
    <xf numFmtId="42" fontId="78" fillId="0" borderId="360" xfId="63" applyNumberFormat="1" applyFont="1" applyBorder="1" applyAlignment="1">
      <alignment horizontal="center" vertical="center" wrapText="1" shrinkToFit="1"/>
    </xf>
    <xf numFmtId="0" fontId="108" fillId="0" borderId="12" xfId="60" applyFont="1" applyBorder="1" applyAlignment="1">
      <alignment horizontal="left" vertical="top" wrapText="1"/>
    </xf>
    <xf numFmtId="0" fontId="108" fillId="0" borderId="23" xfId="60" applyFont="1" applyBorder="1" applyAlignment="1">
      <alignment horizontal="left" vertical="top" wrapText="1"/>
    </xf>
    <xf numFmtId="0" fontId="39" fillId="0" borderId="18" xfId="63" applyFont="1" applyBorder="1" applyAlignment="1">
      <alignment horizontal="center" vertical="center" wrapText="1" readingOrder="1"/>
    </xf>
    <xf numFmtId="0" fontId="39" fillId="0" borderId="22" xfId="63" applyFont="1" applyBorder="1" applyAlignment="1">
      <alignment horizontal="center" vertical="center" readingOrder="1"/>
    </xf>
    <xf numFmtId="0" fontId="39" fillId="0" borderId="23" xfId="63" applyFont="1" applyBorder="1" applyAlignment="1">
      <alignment horizontal="center" vertical="center" readingOrder="1"/>
    </xf>
    <xf numFmtId="0" fontId="78" fillId="0" borderId="355" xfId="63" applyFont="1" applyBorder="1" applyAlignment="1">
      <alignment horizontal="center" vertical="center" shrinkToFit="1"/>
    </xf>
    <xf numFmtId="0" fontId="78" fillId="0" borderId="171" xfId="63" applyFont="1" applyBorder="1" applyAlignment="1">
      <alignment horizontal="center" vertical="center" shrinkToFit="1"/>
    </xf>
    <xf numFmtId="0" fontId="78" fillId="0" borderId="207" xfId="63" applyFont="1" applyBorder="1" applyAlignment="1">
      <alignment horizontal="center" vertical="center" shrinkToFit="1"/>
    </xf>
    <xf numFmtId="0" fontId="39" fillId="0" borderId="356" xfId="63" applyFont="1" applyBorder="1" applyAlignment="1">
      <alignment horizontal="left" vertical="center"/>
    </xf>
    <xf numFmtId="0" fontId="39" fillId="0" borderId="167" xfId="63" applyFont="1" applyBorder="1" applyAlignment="1">
      <alignment horizontal="left" vertical="center"/>
    </xf>
    <xf numFmtId="0" fontId="2" fillId="0" borderId="357" xfId="63" applyFont="1" applyBorder="1" applyAlignment="1">
      <alignment horizontal="left" vertical="center" wrapText="1" shrinkToFit="1"/>
    </xf>
    <xf numFmtId="0" fontId="2" fillId="0" borderId="138" xfId="63" applyFont="1" applyBorder="1" applyAlignment="1">
      <alignment horizontal="left" vertical="center" wrapText="1" shrinkToFit="1"/>
    </xf>
    <xf numFmtId="0" fontId="2" fillId="0" borderId="358" xfId="63" applyFont="1" applyBorder="1" applyAlignment="1">
      <alignment horizontal="left" vertical="center" wrapText="1" shrinkToFit="1"/>
    </xf>
    <xf numFmtId="0" fontId="2" fillId="0" borderId="163" xfId="63" applyFont="1" applyBorder="1" applyAlignment="1">
      <alignment horizontal="left" vertical="center" wrapText="1" shrinkToFit="1"/>
    </xf>
    <xf numFmtId="0" fontId="2" fillId="0" borderId="359" xfId="63" applyFont="1" applyBorder="1" applyAlignment="1">
      <alignment horizontal="left" vertical="center" wrapText="1"/>
    </xf>
    <xf numFmtId="0" fontId="2" fillId="0" borderId="12" xfId="63" applyFont="1" applyBorder="1" applyAlignment="1">
      <alignment horizontal="left" vertical="center" wrapText="1"/>
    </xf>
    <xf numFmtId="0" fontId="2" fillId="0" borderId="169" xfId="63" applyFont="1" applyBorder="1" applyAlignment="1">
      <alignment horizontal="left" vertical="center" wrapText="1"/>
    </xf>
    <xf numFmtId="0" fontId="2" fillId="0" borderId="168" xfId="63" applyFont="1" applyBorder="1" applyAlignment="1">
      <alignment horizontal="left" vertical="center" wrapText="1"/>
    </xf>
    <xf numFmtId="0" fontId="2" fillId="0" borderId="167" xfId="63" applyFont="1" applyBorder="1" applyAlignment="1">
      <alignment horizontal="left" vertical="center" wrapText="1"/>
    </xf>
    <xf numFmtId="0" fontId="2" fillId="0" borderId="139" xfId="63" applyFont="1" applyBorder="1" applyAlignment="1">
      <alignment horizontal="left" vertical="center" wrapText="1"/>
    </xf>
    <xf numFmtId="0" fontId="2" fillId="0" borderId="47" xfId="63" applyFont="1" applyBorder="1" applyAlignment="1">
      <alignment horizontal="left" vertical="center" wrapText="1"/>
    </xf>
    <xf numFmtId="0" fontId="2" fillId="0" borderId="138" xfId="63" applyFont="1" applyBorder="1" applyAlignment="1">
      <alignment horizontal="left" vertical="center" wrapText="1"/>
    </xf>
    <xf numFmtId="0" fontId="2" fillId="0" borderId="282" xfId="63" applyFont="1" applyBorder="1" applyAlignment="1">
      <alignment horizontal="left" vertical="center" wrapText="1"/>
    </xf>
    <xf numFmtId="0" fontId="2" fillId="0" borderId="164" xfId="63" applyFont="1" applyBorder="1" applyAlignment="1">
      <alignment horizontal="left" vertical="center" wrapText="1"/>
    </xf>
    <xf numFmtId="0" fontId="2" fillId="0" borderId="163" xfId="63" applyFont="1" applyBorder="1" applyAlignment="1">
      <alignment horizontal="left" vertical="center" wrapText="1"/>
    </xf>
    <xf numFmtId="0" fontId="100" fillId="0" borderId="0" xfId="63" applyFont="1" applyAlignment="1">
      <alignment horizontal="center" vertical="center"/>
    </xf>
    <xf numFmtId="0" fontId="98" fillId="0" borderId="0" xfId="45" applyFont="1" applyAlignment="1">
      <alignment horizontal="left" vertical="center" wrapText="1"/>
    </xf>
    <xf numFmtId="0" fontId="39" fillId="33" borderId="18" xfId="63" applyFont="1" applyFill="1" applyBorder="1" applyAlignment="1">
      <alignment horizontal="center" vertical="center" shrinkToFit="1"/>
    </xf>
    <xf numFmtId="0" fontId="104" fillId="33" borderId="23" xfId="60" applyFont="1" applyFill="1" applyBorder="1" applyAlignment="1">
      <alignment vertical="center" shrinkToFit="1"/>
    </xf>
    <xf numFmtId="189" fontId="39" fillId="48" borderId="6" xfId="63" applyNumberFormat="1" applyFont="1" applyFill="1" applyBorder="1" applyAlignment="1">
      <alignment horizontal="center"/>
    </xf>
    <xf numFmtId="189" fontId="39" fillId="48" borderId="7" xfId="63" applyNumberFormat="1" applyFont="1" applyFill="1" applyBorder="1" applyAlignment="1">
      <alignment horizontal="center"/>
    </xf>
    <xf numFmtId="189" fontId="39" fillId="48" borderId="8" xfId="63" applyNumberFormat="1" applyFont="1" applyFill="1" applyBorder="1" applyAlignment="1">
      <alignment horizontal="center"/>
    </xf>
    <xf numFmtId="0" fontId="39" fillId="33" borderId="18" xfId="63" applyFont="1" applyFill="1" applyBorder="1" applyAlignment="1">
      <alignment horizontal="center" vertical="center" wrapText="1"/>
    </xf>
    <xf numFmtId="0" fontId="39" fillId="33" borderId="23" xfId="63" applyFont="1" applyFill="1" applyBorder="1" applyAlignment="1">
      <alignment horizontal="center" vertical="center" wrapText="1"/>
    </xf>
    <xf numFmtId="0" fontId="9" fillId="0" borderId="278" xfId="45" applyBorder="1" applyAlignment="1">
      <alignment horizontal="left" vertical="center"/>
    </xf>
    <xf numFmtId="0" fontId="9" fillId="0" borderId="22" xfId="45" applyBorder="1" applyAlignment="1">
      <alignment horizontal="left" vertical="center"/>
    </xf>
    <xf numFmtId="0" fontId="9" fillId="0" borderId="277" xfId="45" applyBorder="1" applyAlignment="1">
      <alignment horizontal="left" vertical="center"/>
    </xf>
    <xf numFmtId="0" fontId="9" fillId="0" borderId="276" xfId="45" applyBorder="1" applyAlignment="1">
      <alignment horizontal="left" vertical="center"/>
    </xf>
    <xf numFmtId="0" fontId="9" fillId="0" borderId="23" xfId="45" applyBorder="1" applyAlignment="1">
      <alignment horizontal="left" vertical="center"/>
    </xf>
    <xf numFmtId="0" fontId="9" fillId="0" borderId="275" xfId="45" applyBorder="1" applyAlignment="1">
      <alignment horizontal="left" vertical="center"/>
    </xf>
    <xf numFmtId="0" fontId="9" fillId="0" borderId="280" xfId="45" applyBorder="1" applyAlignment="1">
      <alignment horizontal="left" vertical="center"/>
    </xf>
    <xf numFmtId="0" fontId="9" fillId="0" borderId="18" xfId="45" applyBorder="1" applyAlignment="1">
      <alignment horizontal="left" vertical="center"/>
    </xf>
    <xf numFmtId="0" fontId="9" fillId="0" borderId="279" xfId="45" applyBorder="1" applyAlignment="1">
      <alignment horizontal="left" vertical="center"/>
    </xf>
    <xf numFmtId="0" fontId="9" fillId="0" borderId="115" xfId="45" applyBorder="1" applyAlignment="1">
      <alignment horizontal="center" vertical="center"/>
    </xf>
    <xf numFmtId="0" fontId="9" fillId="0" borderId="4" xfId="45" applyBorder="1" applyAlignment="1">
      <alignment horizontal="center" vertical="center"/>
    </xf>
    <xf numFmtId="0" fontId="9" fillId="0" borderId="3" xfId="45" applyBorder="1" applyAlignment="1">
      <alignment horizontal="center" vertical="center"/>
    </xf>
    <xf numFmtId="0" fontId="9" fillId="0" borderId="116" xfId="45" applyBorder="1" applyAlignment="1">
      <alignment horizontal="center" vertical="center"/>
    </xf>
    <xf numFmtId="0" fontId="9" fillId="0" borderId="108" xfId="45" applyBorder="1" applyAlignment="1">
      <alignment horizontal="left" vertical="center" shrinkToFit="1"/>
    </xf>
    <xf numFmtId="0" fontId="9" fillId="0" borderId="5" xfId="45" applyBorder="1" applyAlignment="1">
      <alignment horizontal="left" vertical="center" shrinkToFit="1"/>
    </xf>
    <xf numFmtId="0" fontId="9" fillId="0" borderId="12" xfId="45" applyBorder="1" applyAlignment="1">
      <alignment horizontal="left" vertical="center" shrinkToFit="1"/>
    </xf>
    <xf numFmtId="0" fontId="9" fillId="0" borderId="282" xfId="45" applyBorder="1" applyAlignment="1">
      <alignment horizontal="right" vertical="center" shrinkToFit="1"/>
    </xf>
    <xf numFmtId="0" fontId="9" fillId="0" borderId="164" xfId="45" applyBorder="1" applyAlignment="1">
      <alignment horizontal="right" vertical="center" shrinkToFit="1"/>
    </xf>
    <xf numFmtId="0" fontId="9" fillId="0" borderId="163" xfId="45" applyBorder="1" applyAlignment="1">
      <alignment horizontal="right" vertical="center" shrinkToFit="1"/>
    </xf>
    <xf numFmtId="0" fontId="9" fillId="0" borderId="115" xfId="45" applyBorder="1" applyAlignment="1">
      <alignment horizontal="left" vertical="center" shrinkToFit="1"/>
    </xf>
    <xf numFmtId="0" fontId="9" fillId="0" borderId="4" xfId="45" applyBorder="1" applyAlignment="1">
      <alignment horizontal="left" vertical="center" shrinkToFit="1"/>
    </xf>
    <xf numFmtId="0" fontId="9" fillId="0" borderId="1" xfId="45" applyBorder="1" applyAlignment="1">
      <alignment horizontal="left" vertical="center" shrinkToFit="1"/>
    </xf>
    <xf numFmtId="0" fontId="79" fillId="0" borderId="169" xfId="45" applyFont="1" applyBorder="1" applyAlignment="1">
      <alignment horizontal="right" vertical="center" shrinkToFit="1"/>
    </xf>
    <xf numFmtId="0" fontId="79" fillId="0" borderId="168" xfId="45" applyFont="1" applyBorder="1" applyAlignment="1">
      <alignment horizontal="right" vertical="center" shrinkToFit="1"/>
    </xf>
    <xf numFmtId="0" fontId="9" fillId="0" borderId="71" xfId="45" applyBorder="1" applyAlignment="1">
      <alignment horizontal="center" vertical="center"/>
    </xf>
    <xf numFmtId="0" fontId="9" fillId="0" borderId="7" xfId="45" applyBorder="1" applyAlignment="1">
      <alignment horizontal="center" vertical="center"/>
    </xf>
    <xf numFmtId="0" fontId="9" fillId="0" borderId="72" xfId="45" applyBorder="1" applyAlignment="1">
      <alignment horizontal="center" vertical="center"/>
    </xf>
    <xf numFmtId="0" fontId="61" fillId="0" borderId="169" xfId="45" applyFont="1" applyBorder="1" applyAlignment="1">
      <alignment horizontal="right" vertical="center" shrinkToFit="1"/>
    </xf>
    <xf numFmtId="0" fontId="61" fillId="0" borderId="168" xfId="45" applyFont="1" applyBorder="1" applyAlignment="1">
      <alignment horizontal="right" vertical="center" shrinkToFit="1"/>
    </xf>
    <xf numFmtId="0" fontId="9" fillId="0" borderId="6" xfId="45" applyBorder="1" applyAlignment="1">
      <alignment horizontal="left" vertical="center"/>
    </xf>
    <xf numFmtId="0" fontId="9" fillId="0" borderId="7" xfId="45" applyBorder="1" applyAlignment="1">
      <alignment horizontal="left" vertical="center"/>
    </xf>
    <xf numFmtId="0" fontId="9" fillId="0" borderId="72" xfId="45" applyBorder="1" applyAlignment="1">
      <alignment horizontal="left" vertical="center"/>
    </xf>
    <xf numFmtId="0" fontId="9" fillId="0" borderId="6" xfId="45" applyBorder="1" applyAlignment="1">
      <alignment horizontal="center" vertical="center"/>
    </xf>
    <xf numFmtId="0" fontId="9" fillId="0" borderId="280" xfId="45" applyBorder="1" applyAlignment="1">
      <alignment horizontal="center" vertical="center"/>
    </xf>
    <xf numFmtId="0" fontId="9" fillId="0" borderId="276" xfId="45" applyBorder="1" applyAlignment="1">
      <alignment horizontal="center" vertical="center"/>
    </xf>
    <xf numFmtId="0" fontId="9" fillId="0" borderId="5" xfId="45" applyBorder="1" applyAlignment="1">
      <alignment horizontal="left" vertical="center"/>
    </xf>
    <xf numFmtId="0" fontId="9" fillId="0" borderId="114" xfId="45" applyBorder="1" applyAlignment="1">
      <alignment horizontal="left" vertical="center"/>
    </xf>
    <xf numFmtId="0" fontId="80" fillId="0" borderId="77" xfId="45" applyFont="1" applyBorder="1" applyAlignment="1">
      <alignment horizontal="center" vertical="center"/>
    </xf>
    <xf numFmtId="0" fontId="9" fillId="0" borderId="86" xfId="45" applyBorder="1" applyAlignment="1">
      <alignment horizontal="left"/>
    </xf>
    <xf numFmtId="0" fontId="9" fillId="0" borderId="87" xfId="45" applyBorder="1" applyAlignment="1">
      <alignment horizontal="left"/>
    </xf>
    <xf numFmtId="0" fontId="9" fillId="0" borderId="284" xfId="45" applyBorder="1" applyAlignment="1">
      <alignment horizontal="left"/>
    </xf>
    <xf numFmtId="0" fontId="9" fillId="0" borderId="13" xfId="45" applyBorder="1" applyAlignment="1">
      <alignment horizontal="center" vertical="center"/>
    </xf>
    <xf numFmtId="0" fontId="9" fillId="0" borderId="114" xfId="45" applyBorder="1" applyAlignment="1">
      <alignment horizontal="center" vertical="center"/>
    </xf>
    <xf numFmtId="0" fontId="9" fillId="33" borderId="2" xfId="66" applyFill="1" applyBorder="1" applyAlignment="1">
      <alignment horizontal="left" vertical="center"/>
    </xf>
    <xf numFmtId="0" fontId="9" fillId="33" borderId="2" xfId="66" applyFill="1" applyBorder="1" applyAlignment="1">
      <alignment horizontal="center" vertical="center"/>
    </xf>
    <xf numFmtId="0" fontId="9" fillId="33" borderId="6" xfId="66" applyFill="1" applyBorder="1" applyAlignment="1">
      <alignment horizontal="center" vertical="center"/>
    </xf>
    <xf numFmtId="0" fontId="9" fillId="33" borderId="7" xfId="66" applyFill="1" applyBorder="1" applyAlignment="1">
      <alignment horizontal="center" vertical="center"/>
    </xf>
    <xf numFmtId="0" fontId="9" fillId="33" borderId="8" xfId="66" applyFill="1" applyBorder="1" applyAlignment="1">
      <alignment horizontal="center" vertical="center"/>
    </xf>
    <xf numFmtId="0" fontId="39" fillId="33" borderId="3" xfId="66" applyFont="1" applyFill="1" applyBorder="1" applyAlignment="1">
      <alignment horizontal="left" vertical="center" wrapText="1"/>
    </xf>
    <xf numFmtId="0" fontId="39" fillId="33" borderId="4" xfId="66" applyFont="1" applyFill="1" applyBorder="1" applyAlignment="1">
      <alignment horizontal="left" vertical="center" wrapText="1"/>
    </xf>
    <xf numFmtId="0" fontId="39" fillId="33" borderId="14" xfId="66" applyFont="1" applyFill="1" applyBorder="1" applyAlignment="1">
      <alignment horizontal="left" vertical="center" wrapText="1"/>
    </xf>
    <xf numFmtId="0" fontId="39" fillId="33" borderId="0" xfId="66" applyFont="1" applyFill="1" applyAlignment="1">
      <alignment horizontal="left" vertical="center" wrapText="1"/>
    </xf>
    <xf numFmtId="0" fontId="39" fillId="33" borderId="13" xfId="66" applyFont="1" applyFill="1" applyBorder="1" applyAlignment="1">
      <alignment horizontal="left" vertical="center" wrapText="1"/>
    </xf>
    <xf numFmtId="0" fontId="39" fillId="33" borderId="5" xfId="66" applyFont="1" applyFill="1" applyBorder="1" applyAlignment="1">
      <alignment horizontal="left" vertical="center" wrapText="1"/>
    </xf>
    <xf numFmtId="0" fontId="9" fillId="33" borderId="6" xfId="66" applyFill="1" applyBorder="1" applyAlignment="1">
      <alignment horizontal="left" vertical="center"/>
    </xf>
    <xf numFmtId="0" fontId="9" fillId="33" borderId="7" xfId="60" applyFill="1" applyBorder="1" applyAlignment="1">
      <alignment horizontal="left" vertical="center"/>
    </xf>
    <xf numFmtId="0" fontId="9" fillId="33" borderId="8" xfId="60" applyFill="1" applyBorder="1" applyAlignment="1">
      <alignment horizontal="left" vertical="center"/>
    </xf>
    <xf numFmtId="0" fontId="9" fillId="33" borderId="7" xfId="60" applyFill="1" applyBorder="1" applyAlignment="1">
      <alignment horizontal="center" vertical="center"/>
    </xf>
    <xf numFmtId="0" fontId="9" fillId="33" borderId="8" xfId="60" applyFill="1" applyBorder="1" applyAlignment="1">
      <alignment horizontal="center" vertical="center"/>
    </xf>
    <xf numFmtId="0" fontId="9" fillId="33" borderId="0" xfId="66" applyFill="1" applyAlignment="1">
      <alignment horizontal="center" vertical="center"/>
    </xf>
    <xf numFmtId="0" fontId="43" fillId="0" borderId="0" xfId="61" applyFont="1" applyAlignment="1">
      <alignment horizontal="left" vertical="center" wrapText="1"/>
    </xf>
    <xf numFmtId="0" fontId="9" fillId="0" borderId="287" xfId="61" applyBorder="1" applyAlignment="1">
      <alignment horizontal="center" vertical="center"/>
    </xf>
    <xf numFmtId="0" fontId="9" fillId="0" borderId="286" xfId="61" applyBorder="1" applyAlignment="1">
      <alignment horizontal="center" vertical="center"/>
    </xf>
    <xf numFmtId="0" fontId="9" fillId="0" borderId="5" xfId="61" applyBorder="1" applyAlignment="1">
      <alignment horizontal="center" vertical="center"/>
    </xf>
    <xf numFmtId="0" fontId="9" fillId="0" borderId="285" xfId="61" applyBorder="1" applyAlignment="1">
      <alignment horizontal="center" vertical="center"/>
    </xf>
    <xf numFmtId="0" fontId="43" fillId="0" borderId="0" xfId="61" applyFont="1" applyAlignment="1">
      <alignment horizontal="left" vertical="center"/>
    </xf>
    <xf numFmtId="0" fontId="9" fillId="0" borderId="62" xfId="61" applyBorder="1" applyAlignment="1">
      <alignment horizontal="center" vertical="center"/>
    </xf>
    <xf numFmtId="0" fontId="9" fillId="0" borderId="63" xfId="61" applyBorder="1" applyAlignment="1">
      <alignment horizontal="center" vertical="center"/>
    </xf>
    <xf numFmtId="0" fontId="9" fillId="0" borderId="67" xfId="61" applyBorder="1" applyAlignment="1">
      <alignment horizontal="center" vertical="center"/>
    </xf>
    <xf numFmtId="0" fontId="9" fillId="0" borderId="76" xfId="61" applyBorder="1" applyAlignment="1">
      <alignment horizontal="center" vertical="center"/>
    </xf>
    <xf numFmtId="0" fontId="9" fillId="0" borderId="77" xfId="61" applyBorder="1" applyAlignment="1">
      <alignment horizontal="center" vertical="center"/>
    </xf>
    <xf numFmtId="0" fontId="9" fillId="0" borderId="81" xfId="61" applyBorder="1" applyAlignment="1">
      <alignment horizontal="center" vertical="center"/>
    </xf>
    <xf numFmtId="0" fontId="9" fillId="0" borderId="69" xfId="61" applyBorder="1" applyAlignment="1">
      <alignment horizontal="center" vertical="center"/>
    </xf>
    <xf numFmtId="0" fontId="9" fillId="0" borderId="0" xfId="61" applyAlignment="1">
      <alignment horizontal="center" vertical="center"/>
    </xf>
    <xf numFmtId="0" fontId="9" fillId="0" borderId="70" xfId="61" applyBorder="1" applyAlignment="1">
      <alignment horizontal="center" vertical="center"/>
    </xf>
    <xf numFmtId="0" fontId="9" fillId="0" borderId="69" xfId="61" applyBorder="1" applyAlignment="1">
      <alignment horizontal="left" vertical="center"/>
    </xf>
    <xf numFmtId="0" fontId="9" fillId="0" borderId="0" xfId="61" applyAlignment="1">
      <alignment horizontal="left" vertical="center"/>
    </xf>
    <xf numFmtId="0" fontId="9" fillId="0" borderId="260" xfId="61" applyBorder="1" applyAlignment="1">
      <alignment horizontal="center" vertical="center"/>
    </xf>
    <xf numFmtId="0" fontId="9" fillId="0" borderId="259" xfId="61" applyBorder="1" applyAlignment="1">
      <alignment horizontal="center" vertical="center"/>
    </xf>
    <xf numFmtId="0" fontId="9" fillId="0" borderId="13" xfId="61" applyBorder="1" applyAlignment="1">
      <alignment horizontal="center" vertical="center"/>
    </xf>
    <xf numFmtId="0" fontId="9" fillId="0" borderId="12" xfId="61" applyBorder="1" applyAlignment="1">
      <alignment horizontal="center" vertical="center"/>
    </xf>
    <xf numFmtId="0" fontId="9" fillId="0" borderId="199" xfId="61" applyBorder="1" applyAlignment="1">
      <alignment horizontal="center" vertical="center"/>
    </xf>
    <xf numFmtId="0" fontId="78" fillId="0" borderId="2" xfId="61" applyFont="1" applyBorder="1" applyAlignment="1">
      <alignment horizontal="center" vertical="center"/>
    </xf>
    <xf numFmtId="0" fontId="9" fillId="0" borderId="2" xfId="61" applyBorder="1" applyAlignment="1">
      <alignment horizontal="center" vertical="center"/>
    </xf>
    <xf numFmtId="0" fontId="78" fillId="0" borderId="18" xfId="61" applyFont="1" applyBorder="1" applyAlignment="1">
      <alignment horizontal="center" vertical="center"/>
    </xf>
    <xf numFmtId="0" fontId="9" fillId="0" borderId="18" xfId="61" applyBorder="1" applyAlignment="1">
      <alignment horizontal="center" vertical="center"/>
    </xf>
    <xf numFmtId="0" fontId="9" fillId="0" borderId="293" xfId="61" applyBorder="1" applyAlignment="1">
      <alignment horizontal="center" vertical="center"/>
    </xf>
    <xf numFmtId="0" fontId="78" fillId="0" borderId="300" xfId="61" applyFont="1" applyBorder="1" applyAlignment="1">
      <alignment horizontal="center" vertical="center" wrapText="1"/>
    </xf>
    <xf numFmtId="0" fontId="78" fillId="0" borderId="299" xfId="61" applyFont="1" applyBorder="1" applyAlignment="1">
      <alignment horizontal="center" vertical="center" wrapText="1"/>
    </xf>
    <xf numFmtId="0" fontId="9" fillId="0" borderId="298" xfId="61" applyBorder="1" applyAlignment="1">
      <alignment horizontal="center" vertical="center"/>
    </xf>
    <xf numFmtId="0" fontId="9" fillId="0" borderId="79" xfId="61" applyBorder="1" applyAlignment="1">
      <alignment horizontal="center" vertical="center"/>
    </xf>
    <xf numFmtId="0" fontId="9" fillId="0" borderId="297" xfId="61" applyBorder="1" applyAlignment="1">
      <alignment horizontal="center" vertical="center"/>
    </xf>
    <xf numFmtId="0" fontId="78" fillId="0" borderId="208" xfId="61" applyFont="1" applyBorder="1" applyAlignment="1">
      <alignment horizontal="center" vertical="center"/>
    </xf>
    <xf numFmtId="0" fontId="78" fillId="0" borderId="317" xfId="61" applyFont="1" applyBorder="1" applyAlignment="1">
      <alignment horizontal="center" vertical="center"/>
    </xf>
    <xf numFmtId="0" fontId="78" fillId="0" borderId="19" xfId="61" applyFont="1" applyBorder="1" applyAlignment="1">
      <alignment horizontal="center" vertical="center"/>
    </xf>
    <xf numFmtId="0" fontId="9" fillId="0" borderId="19" xfId="61" applyBorder="1" applyAlignment="1">
      <alignment horizontal="center" vertical="center"/>
    </xf>
    <xf numFmtId="0" fontId="9" fillId="0" borderId="294" xfId="61" applyBorder="1" applyAlignment="1">
      <alignment horizontal="center" vertical="center"/>
    </xf>
    <xf numFmtId="0" fontId="78" fillId="0" borderId="6" xfId="61" applyFont="1" applyBorder="1" applyAlignment="1">
      <alignment horizontal="center" vertical="center"/>
    </xf>
    <xf numFmtId="0" fontId="78" fillId="0" borderId="7" xfId="61" applyFont="1" applyBorder="1" applyAlignment="1">
      <alignment horizontal="center" vertical="center"/>
    </xf>
    <xf numFmtId="0" fontId="78" fillId="0" borderId="8" xfId="61" applyFont="1" applyBorder="1" applyAlignment="1">
      <alignment horizontal="center" vertical="center"/>
    </xf>
    <xf numFmtId="0" fontId="9" fillId="0" borderId="306" xfId="61" applyBorder="1" applyAlignment="1">
      <alignment horizontal="center" vertical="center"/>
    </xf>
    <xf numFmtId="0" fontId="9" fillId="0" borderId="305" xfId="61" applyBorder="1" applyAlignment="1">
      <alignment horizontal="center" vertical="center"/>
    </xf>
    <xf numFmtId="0" fontId="9" fillId="0" borderId="304" xfId="61" applyBorder="1" applyAlignment="1">
      <alignment horizontal="center" vertical="center"/>
    </xf>
    <xf numFmtId="0" fontId="9" fillId="0" borderId="300" xfId="61" applyBorder="1" applyAlignment="1">
      <alignment horizontal="center" vertical="center"/>
    </xf>
    <xf numFmtId="0" fontId="9" fillId="0" borderId="301" xfId="61" applyBorder="1" applyAlignment="1">
      <alignment horizontal="center" vertical="center"/>
    </xf>
    <xf numFmtId="0" fontId="9" fillId="0" borderId="6" xfId="61" applyBorder="1" applyAlignment="1">
      <alignment horizontal="center" vertical="center"/>
    </xf>
    <xf numFmtId="0" fontId="9" fillId="0" borderId="7" xfId="61" applyBorder="1" applyAlignment="1">
      <alignment horizontal="center" vertical="center"/>
    </xf>
    <xf numFmtId="0" fontId="9" fillId="0" borderId="8" xfId="61" applyBorder="1" applyAlignment="1">
      <alignment horizontal="center" vertical="center"/>
    </xf>
    <xf numFmtId="0" fontId="9" fillId="0" borderId="302" xfId="61" applyBorder="1" applyAlignment="1">
      <alignment horizontal="center" vertical="center"/>
    </xf>
    <xf numFmtId="0" fontId="9" fillId="0" borderId="244" xfId="61" applyBorder="1" applyAlignment="1">
      <alignment horizontal="center" vertical="center"/>
    </xf>
    <xf numFmtId="0" fontId="9" fillId="0" borderId="243" xfId="61" applyBorder="1" applyAlignment="1">
      <alignment horizontal="center" vertical="center"/>
    </xf>
    <xf numFmtId="0" fontId="9" fillId="0" borderId="288" xfId="61" applyBorder="1" applyAlignment="1">
      <alignment horizontal="center" vertical="center"/>
    </xf>
    <xf numFmtId="0" fontId="9" fillId="0" borderId="291" xfId="61" applyBorder="1" applyAlignment="1">
      <alignment horizontal="right" vertical="center"/>
    </xf>
    <xf numFmtId="0" fontId="9" fillId="0" borderId="290" xfId="61" applyBorder="1" applyAlignment="1">
      <alignment horizontal="right" vertical="center"/>
    </xf>
    <xf numFmtId="0" fontId="9" fillId="0" borderId="289" xfId="61" applyBorder="1" applyAlignment="1">
      <alignment horizontal="right" vertical="center"/>
    </xf>
    <xf numFmtId="0" fontId="9" fillId="0" borderId="0" xfId="61" applyAlignment="1">
      <alignment horizontal="center" vertical="center" shrinkToFit="1"/>
    </xf>
    <xf numFmtId="0" fontId="39" fillId="0" borderId="3" xfId="61" applyFont="1" applyBorder="1" applyAlignment="1">
      <alignment horizontal="center" vertical="center" wrapText="1"/>
    </xf>
    <xf numFmtId="0" fontId="39" fillId="0" borderId="4" xfId="61" applyFont="1" applyBorder="1" applyAlignment="1">
      <alignment horizontal="center" vertical="center"/>
    </xf>
    <xf numFmtId="0" fontId="39" fillId="0" borderId="1" xfId="61" applyFont="1" applyBorder="1" applyAlignment="1">
      <alignment horizontal="center" vertical="center"/>
    </xf>
    <xf numFmtId="0" fontId="39" fillId="0" borderId="14" xfId="61" applyFont="1" applyBorder="1" applyAlignment="1">
      <alignment horizontal="center" vertical="center"/>
    </xf>
    <xf numFmtId="0" fontId="39" fillId="0" borderId="0" xfId="61" applyFont="1" applyAlignment="1">
      <alignment horizontal="center" vertical="center"/>
    </xf>
    <xf numFmtId="0" fontId="39" fillId="0" borderId="20" xfId="61" applyFont="1" applyBorder="1" applyAlignment="1">
      <alignment horizontal="center" vertical="center"/>
    </xf>
    <xf numFmtId="0" fontId="39" fillId="0" borderId="13" xfId="61" applyFont="1" applyBorder="1" applyAlignment="1">
      <alignment horizontal="center" vertical="center"/>
    </xf>
    <xf numFmtId="0" fontId="39" fillId="0" borderId="5" xfId="61" applyFont="1" applyBorder="1" applyAlignment="1">
      <alignment horizontal="center" vertical="center"/>
    </xf>
    <xf numFmtId="0" fontId="39" fillId="0" borderId="12" xfId="61" applyFont="1" applyBorder="1" applyAlignment="1">
      <alignment horizontal="center" vertical="center"/>
    </xf>
    <xf numFmtId="0" fontId="9" fillId="0" borderId="291" xfId="61" applyBorder="1" applyAlignment="1">
      <alignment horizontal="center" vertical="center"/>
    </xf>
    <xf numFmtId="0" fontId="9" fillId="0" borderId="290" xfId="61" applyBorder="1" applyAlignment="1">
      <alignment horizontal="center" vertical="center"/>
    </xf>
    <xf numFmtId="0" fontId="9" fillId="0" borderId="289" xfId="61" applyBorder="1" applyAlignment="1">
      <alignment horizontal="center" vertical="center"/>
    </xf>
    <xf numFmtId="0" fontId="9" fillId="0" borderId="245" xfId="61" applyBorder="1" applyAlignment="1">
      <alignment horizontal="center" vertical="center"/>
    </xf>
    <xf numFmtId="0" fontId="78" fillId="0" borderId="3" xfId="61" applyFont="1" applyBorder="1" applyAlignment="1">
      <alignment horizontal="center" vertical="center"/>
    </xf>
    <xf numFmtId="0" fontId="78" fillId="0" borderId="4" xfId="61" applyFont="1" applyBorder="1" applyAlignment="1">
      <alignment horizontal="center" vertical="center"/>
    </xf>
    <xf numFmtId="0" fontId="78" fillId="0" borderId="296" xfId="61" applyFont="1" applyBorder="1" applyAlignment="1">
      <alignment horizontal="center" vertical="center"/>
    </xf>
    <xf numFmtId="0" fontId="9" fillId="0" borderId="300" xfId="61" applyBorder="1" applyAlignment="1">
      <alignment horizontal="center" vertical="center" wrapText="1"/>
    </xf>
    <xf numFmtId="0" fontId="9" fillId="0" borderId="301" xfId="61" applyBorder="1" applyAlignment="1">
      <alignment horizontal="center" vertical="center" wrapText="1"/>
    </xf>
    <xf numFmtId="0" fontId="9" fillId="0" borderId="299" xfId="61" applyBorder="1" applyAlignment="1">
      <alignment horizontal="center" vertical="center" wrapText="1"/>
    </xf>
    <xf numFmtId="0" fontId="43" fillId="0" borderId="139" xfId="61" applyFont="1" applyBorder="1" applyAlignment="1">
      <alignment horizontal="left" vertical="center"/>
    </xf>
    <xf numFmtId="0" fontId="43" fillId="0" borderId="47" xfId="61" applyFont="1" applyBorder="1" applyAlignment="1">
      <alignment horizontal="left" vertical="center"/>
    </xf>
    <xf numFmtId="0" fontId="43" fillId="0" borderId="138" xfId="61" applyFont="1" applyBorder="1" applyAlignment="1">
      <alignment horizontal="left" vertical="center"/>
    </xf>
    <xf numFmtId="0" fontId="43" fillId="0" borderId="169" xfId="61" applyFont="1" applyBorder="1" applyAlignment="1">
      <alignment horizontal="left" vertical="center"/>
    </xf>
    <xf numFmtId="0" fontId="43" fillId="0" borderId="168" xfId="61" applyFont="1" applyBorder="1" applyAlignment="1">
      <alignment horizontal="left" vertical="center"/>
    </xf>
    <xf numFmtId="0" fontId="43" fillId="0" borderId="167" xfId="61" applyFont="1" applyBorder="1" applyAlignment="1">
      <alignment horizontal="left" vertical="center"/>
    </xf>
    <xf numFmtId="0" fontId="43" fillId="0" borderId="282" xfId="61" applyFont="1" applyBorder="1" applyAlignment="1">
      <alignment horizontal="left" vertical="center"/>
    </xf>
    <xf numFmtId="0" fontId="43" fillId="0" borderId="164" xfId="61" applyFont="1" applyBorder="1" applyAlignment="1">
      <alignment horizontal="left" vertical="center"/>
    </xf>
    <xf numFmtId="0" fontId="43" fillId="0" borderId="163" xfId="61" applyFont="1" applyBorder="1" applyAlignment="1">
      <alignment horizontal="left" vertical="center"/>
    </xf>
    <xf numFmtId="0" fontId="9" fillId="0" borderId="0" xfId="61" applyAlignment="1">
      <alignment horizontal="left" vertical="center" wrapText="1"/>
    </xf>
    <xf numFmtId="0" fontId="39" fillId="0" borderId="260" xfId="61" applyFont="1" applyBorder="1" applyAlignment="1">
      <alignment horizontal="center" vertical="center" wrapText="1"/>
    </xf>
    <xf numFmtId="0" fontId="39" fillId="0" borderId="287" xfId="61" applyFont="1" applyBorder="1" applyAlignment="1">
      <alignment horizontal="center" vertical="center"/>
    </xf>
    <xf numFmtId="0" fontId="39" fillId="0" borderId="259" xfId="61" applyFont="1" applyBorder="1" applyAlignment="1">
      <alignment horizontal="center" vertical="center"/>
    </xf>
    <xf numFmtId="0" fontId="9" fillId="0" borderId="23" xfId="61" applyBorder="1" applyAlignment="1">
      <alignment horizontal="center" vertical="center"/>
    </xf>
    <xf numFmtId="0" fontId="9" fillId="0" borderId="310" xfId="61" applyBorder="1" applyAlignment="1">
      <alignment horizontal="center" vertical="center"/>
    </xf>
    <xf numFmtId="0" fontId="9" fillId="0" borderId="308" xfId="61" applyBorder="1" applyAlignment="1">
      <alignment horizontal="center" vertical="center"/>
    </xf>
    <xf numFmtId="0" fontId="9" fillId="0" borderId="307" xfId="61" applyBorder="1" applyAlignment="1">
      <alignment horizontal="center" vertical="center"/>
    </xf>
    <xf numFmtId="0" fontId="9" fillId="0" borderId="309" xfId="61" applyBorder="1" applyAlignment="1">
      <alignment horizontal="center" vertical="center"/>
    </xf>
    <xf numFmtId="0" fontId="9" fillId="0" borderId="195" xfId="61" applyBorder="1" applyAlignment="1">
      <alignment horizontal="center" vertical="center"/>
    </xf>
    <xf numFmtId="0" fontId="78" fillId="0" borderId="23" xfId="61" applyFont="1" applyBorder="1" applyAlignment="1">
      <alignment horizontal="center" vertical="center"/>
    </xf>
    <xf numFmtId="0" fontId="78" fillId="0" borderId="180" xfId="61" applyFont="1" applyBorder="1" applyAlignment="1">
      <alignment horizontal="center" vertical="center"/>
    </xf>
    <xf numFmtId="0" fontId="9" fillId="0" borderId="5" xfId="61" applyBorder="1" applyAlignment="1">
      <alignment horizontal="left" vertical="center"/>
    </xf>
    <xf numFmtId="0" fontId="9" fillId="0" borderId="312" xfId="61" applyBorder="1" applyAlignment="1">
      <alignment horizontal="center" vertical="center"/>
    </xf>
    <xf numFmtId="0" fontId="9" fillId="0" borderId="80" xfId="61" applyBorder="1" applyAlignment="1">
      <alignment horizontal="center" vertical="center"/>
    </xf>
    <xf numFmtId="0" fontId="9" fillId="0" borderId="311" xfId="61" applyBorder="1" applyAlignment="1">
      <alignment horizontal="center" vertical="center"/>
    </xf>
    <xf numFmtId="0" fontId="78" fillId="0" borderId="152" xfId="61" applyFont="1" applyBorder="1" applyAlignment="1">
      <alignment horizontal="center" vertical="center" wrapText="1" shrinkToFit="1"/>
    </xf>
    <xf numFmtId="0" fontId="78" fillId="0" borderId="154" xfId="61" applyFont="1" applyBorder="1" applyAlignment="1">
      <alignment horizontal="center" vertical="center" wrapText="1" shrinkToFit="1"/>
    </xf>
    <xf numFmtId="0" fontId="9" fillId="0" borderId="82" xfId="61" applyBorder="1" applyAlignment="1">
      <alignment horizontal="center" vertical="center"/>
    </xf>
    <xf numFmtId="0" fontId="9" fillId="0" borderId="84" xfId="61" applyBorder="1" applyAlignment="1">
      <alignment horizontal="center" vertical="center"/>
    </xf>
    <xf numFmtId="179" fontId="8" fillId="33" borderId="139" xfId="52" applyNumberFormat="1" applyFont="1" applyFill="1" applyBorder="1" applyAlignment="1">
      <alignment horizontal="center" vertical="center" wrapText="1"/>
    </xf>
    <xf numFmtId="179" fontId="8" fillId="33" borderId="140" xfId="52" applyNumberFormat="1" applyFont="1" applyFill="1" applyBorder="1" applyAlignment="1">
      <alignment horizontal="center" vertical="center" wrapText="1"/>
    </xf>
    <xf numFmtId="179" fontId="8" fillId="0" borderId="125" xfId="52" applyNumberFormat="1" applyFont="1" applyBorder="1" applyAlignment="1">
      <alignment horizontal="left" vertical="center" wrapText="1"/>
    </xf>
    <xf numFmtId="0" fontId="8" fillId="0" borderId="125" xfId="52" applyFont="1" applyBorder="1" applyAlignment="1">
      <alignment horizontal="left" vertical="center" wrapText="1"/>
    </xf>
    <xf numFmtId="0" fontId="8" fillId="0" borderId="151" xfId="52" applyFont="1" applyBorder="1" applyAlignment="1">
      <alignment horizontal="left" vertical="center" wrapText="1"/>
    </xf>
    <xf numFmtId="0" fontId="8" fillId="0" borderId="69" xfId="52" applyFont="1" applyBorder="1" applyAlignment="1">
      <alignment horizontal="center" vertical="center" wrapText="1"/>
    </xf>
    <xf numFmtId="0" fontId="8" fillId="0" borderId="0" xfId="52" applyFont="1" applyAlignment="1">
      <alignment horizontal="center" vertical="center" wrapText="1"/>
    </xf>
    <xf numFmtId="0" fontId="8" fillId="0" borderId="70" xfId="52" applyFont="1" applyBorder="1" applyAlignment="1">
      <alignment horizontal="center" vertical="center" wrapText="1"/>
    </xf>
    <xf numFmtId="0" fontId="8" fillId="0" borderId="76" xfId="52" applyFont="1" applyBorder="1" applyAlignment="1">
      <alignment horizontal="center" vertical="center" wrapText="1"/>
    </xf>
    <xf numFmtId="0" fontId="8" fillId="0" borderId="77" xfId="52" applyFont="1" applyBorder="1" applyAlignment="1">
      <alignment horizontal="center" vertical="center" wrapText="1"/>
    </xf>
    <xf numFmtId="0" fontId="8" fillId="0" borderId="81" xfId="52" applyFont="1" applyBorder="1" applyAlignment="1">
      <alignment horizontal="center" vertical="center" wrapText="1"/>
    </xf>
    <xf numFmtId="0" fontId="8" fillId="0" borderId="5" xfId="52" applyFont="1" applyBorder="1" applyAlignment="1">
      <alignment horizontal="center" vertical="center"/>
    </xf>
    <xf numFmtId="0" fontId="8" fillId="0" borderId="114" xfId="52" applyFont="1" applyBorder="1" applyAlignment="1">
      <alignment horizontal="center" vertical="center"/>
    </xf>
    <xf numFmtId="0" fontId="8" fillId="0" borderId="7" xfId="52" applyFont="1" applyBorder="1" applyAlignment="1">
      <alignment horizontal="center" vertical="center"/>
    </xf>
    <xf numFmtId="0" fontId="8" fillId="0" borderId="72" xfId="52" applyFont="1" applyBorder="1" applyAlignment="1">
      <alignment horizontal="center" vertical="center"/>
    </xf>
    <xf numFmtId="0" fontId="8" fillId="0" borderId="63" xfId="52" applyFont="1" applyBorder="1" applyAlignment="1">
      <alignment horizontal="center" vertical="center" wrapText="1"/>
    </xf>
    <xf numFmtId="0" fontId="8" fillId="0" borderId="64" xfId="52" applyFont="1" applyBorder="1" applyAlignment="1">
      <alignment horizontal="center" vertical="center" wrapText="1"/>
    </xf>
    <xf numFmtId="0" fontId="8" fillId="0" borderId="20" xfId="52" applyFont="1" applyBorder="1" applyAlignment="1">
      <alignment horizontal="center" vertical="center" wrapText="1"/>
    </xf>
    <xf numFmtId="0" fontId="8" fillId="0" borderId="5" xfId="52" applyFont="1" applyBorder="1" applyAlignment="1">
      <alignment horizontal="center" vertical="center" wrapText="1"/>
    </xf>
    <xf numFmtId="0" fontId="8" fillId="0" borderId="12" xfId="52" applyFont="1" applyBorder="1" applyAlignment="1">
      <alignment horizontal="center" vertical="center" wrapText="1"/>
    </xf>
    <xf numFmtId="179" fontId="8" fillId="0" borderId="90" xfId="52" applyNumberFormat="1" applyFont="1" applyBorder="1" applyAlignment="1">
      <alignment horizontal="left" vertical="center" shrinkToFit="1"/>
    </xf>
    <xf numFmtId="0" fontId="8" fillId="0" borderId="90" xfId="52" applyFont="1" applyBorder="1" applyAlignment="1">
      <alignment horizontal="left" vertical="center" shrinkToFit="1"/>
    </xf>
    <xf numFmtId="0" fontId="8" fillId="0" borderId="91" xfId="52" applyFont="1" applyBorder="1" applyAlignment="1">
      <alignment horizontal="left" vertical="center" shrinkToFit="1"/>
    </xf>
    <xf numFmtId="179" fontId="8" fillId="33" borderId="137" xfId="52" applyNumberFormat="1" applyFont="1" applyFill="1" applyBorder="1" applyAlignment="1">
      <alignment horizontal="center" vertical="center" wrapText="1"/>
    </xf>
    <xf numFmtId="179" fontId="8" fillId="33" borderId="138" xfId="52" applyNumberFormat="1" applyFont="1" applyFill="1" applyBorder="1" applyAlignment="1">
      <alignment horizontal="center" vertical="center" wrapText="1"/>
    </xf>
    <xf numFmtId="0" fontId="10" fillId="36" borderId="18" xfId="52" applyFont="1" applyFill="1" applyBorder="1" applyAlignment="1" applyProtection="1">
      <alignment horizontal="center" vertical="center" wrapText="1"/>
      <protection locked="0"/>
    </xf>
    <xf numFmtId="0" fontId="10" fillId="34" borderId="22" xfId="52" applyFont="1" applyFill="1" applyBorder="1" applyAlignment="1" applyProtection="1">
      <alignment horizontal="center" vertical="center" wrapText="1"/>
      <protection locked="0"/>
    </xf>
    <xf numFmtId="0" fontId="10" fillId="34" borderId="23" xfId="52" applyFont="1" applyFill="1" applyBorder="1" applyAlignment="1" applyProtection="1">
      <alignment horizontal="center" vertical="center" wrapText="1"/>
      <protection locked="0"/>
    </xf>
    <xf numFmtId="0" fontId="10" fillId="36" borderId="6" xfId="52" applyFont="1" applyFill="1" applyBorder="1" applyAlignment="1" applyProtection="1">
      <alignment horizontal="center" vertical="center" shrinkToFit="1"/>
      <protection locked="0"/>
    </xf>
    <xf numFmtId="0" fontId="10" fillId="34" borderId="7" xfId="52" applyFont="1" applyFill="1" applyBorder="1" applyAlignment="1" applyProtection="1">
      <alignment horizontal="center" vertical="center" shrinkToFit="1"/>
      <protection locked="0"/>
    </xf>
    <xf numFmtId="0" fontId="10" fillId="34" borderId="8" xfId="52" applyFont="1" applyFill="1" applyBorder="1" applyAlignment="1" applyProtection="1">
      <alignment horizontal="center" vertical="center" shrinkToFit="1"/>
      <protection locked="0"/>
    </xf>
    <xf numFmtId="0" fontId="10" fillId="34" borderId="6" xfId="52" applyFont="1" applyFill="1" applyBorder="1" applyAlignment="1" applyProtection="1">
      <alignment horizontal="center" vertical="center" shrinkToFit="1"/>
      <protection locked="0"/>
    </xf>
    <xf numFmtId="0" fontId="10" fillId="37" borderId="3" xfId="52" applyFont="1" applyFill="1" applyBorder="1" applyAlignment="1" applyProtection="1">
      <alignment horizontal="center" vertical="center" wrapText="1"/>
      <protection locked="0"/>
    </xf>
    <xf numFmtId="0" fontId="10" fillId="37" borderId="4" xfId="52" applyFont="1" applyFill="1" applyBorder="1" applyAlignment="1" applyProtection="1">
      <alignment horizontal="center" vertical="center" wrapText="1"/>
      <protection locked="0"/>
    </xf>
    <xf numFmtId="0" fontId="10" fillId="37" borderId="116" xfId="52" applyFont="1" applyFill="1" applyBorder="1" applyAlignment="1" applyProtection="1">
      <alignment horizontal="center" vertical="center" wrapText="1"/>
      <protection locked="0"/>
    </xf>
    <xf numFmtId="0" fontId="10" fillId="37" borderId="14" xfId="52" applyFont="1" applyFill="1" applyBorder="1" applyAlignment="1" applyProtection="1">
      <alignment horizontal="center" vertical="center" wrapText="1"/>
      <protection locked="0"/>
    </xf>
    <xf numFmtId="0" fontId="10" fillId="37" borderId="0" xfId="52" applyFont="1" applyFill="1" applyAlignment="1" applyProtection="1">
      <alignment horizontal="center" vertical="center" wrapText="1"/>
      <protection locked="0"/>
    </xf>
    <xf numFmtId="0" fontId="10" fillId="37" borderId="70" xfId="52" applyFont="1" applyFill="1" applyBorder="1" applyAlignment="1" applyProtection="1">
      <alignment horizontal="center" vertical="center" wrapText="1"/>
      <protection locked="0"/>
    </xf>
    <xf numFmtId="0" fontId="10" fillId="37" borderId="13" xfId="52" applyFont="1" applyFill="1" applyBorder="1" applyAlignment="1" applyProtection="1">
      <alignment horizontal="center" vertical="center" wrapText="1"/>
      <protection locked="0"/>
    </xf>
    <xf numFmtId="0" fontId="10" fillId="37" borderId="5" xfId="52" applyFont="1" applyFill="1" applyBorder="1" applyAlignment="1" applyProtection="1">
      <alignment horizontal="center" vertical="center" wrapText="1"/>
      <protection locked="0"/>
    </xf>
    <xf numFmtId="0" fontId="10" fillId="37" borderId="114" xfId="52" applyFont="1" applyFill="1" applyBorder="1" applyAlignment="1" applyProtection="1">
      <alignment horizontal="center" vertical="center" wrapText="1"/>
      <protection locked="0"/>
    </xf>
    <xf numFmtId="0" fontId="4" fillId="0" borderId="117" xfId="52" applyFont="1" applyBorder="1" applyAlignment="1">
      <alignment horizontal="center" vertical="center" wrapText="1"/>
    </xf>
    <xf numFmtId="0" fontId="4" fillId="0" borderId="57" xfId="52" applyFont="1" applyBorder="1" applyAlignment="1">
      <alignment horizontal="center" vertical="center" wrapText="1"/>
    </xf>
    <xf numFmtId="0" fontId="4" fillId="0" borderId="118" xfId="52" applyFont="1" applyBorder="1" applyAlignment="1">
      <alignment horizontal="center" vertical="center" wrapText="1"/>
    </xf>
    <xf numFmtId="0" fontId="5" fillId="0" borderId="141" xfId="52" applyFont="1" applyBorder="1" applyAlignment="1">
      <alignment horizontal="center" vertical="center" wrapText="1"/>
    </xf>
    <xf numFmtId="0" fontId="5" fillId="0" borderId="142" xfId="52" applyFont="1" applyBorder="1" applyAlignment="1">
      <alignment horizontal="center" vertical="center" wrapText="1"/>
    </xf>
    <xf numFmtId="0" fontId="5" fillId="0" borderId="143" xfId="52" applyFont="1" applyBorder="1" applyAlignment="1">
      <alignment horizontal="center" vertical="center" wrapText="1"/>
    </xf>
    <xf numFmtId="0" fontId="5" fillId="0" borderId="144" xfId="52" applyFont="1" applyBorder="1" applyAlignment="1">
      <alignment horizontal="center" vertical="center" wrapText="1"/>
    </xf>
    <xf numFmtId="0" fontId="5" fillId="0" borderId="145" xfId="52" applyFont="1" applyBorder="1" applyAlignment="1">
      <alignment horizontal="center" vertical="center" wrapText="1"/>
    </xf>
    <xf numFmtId="0" fontId="5" fillId="0" borderId="146" xfId="52" applyFont="1" applyBorder="1" applyAlignment="1">
      <alignment horizontal="center" vertical="center" wrapText="1"/>
    </xf>
    <xf numFmtId="0" fontId="5" fillId="0" borderId="155" xfId="52" applyFont="1" applyBorder="1" applyAlignment="1">
      <alignment horizontal="center" vertical="center" wrapText="1"/>
    </xf>
    <xf numFmtId="0" fontId="5" fillId="0" borderId="156" xfId="52" applyFont="1" applyBorder="1" applyAlignment="1">
      <alignment horizontal="center" vertical="center" wrapText="1"/>
    </xf>
    <xf numFmtId="0" fontId="5" fillId="0" borderId="157" xfId="52" applyFont="1" applyBorder="1" applyAlignment="1">
      <alignment horizontal="center" vertical="center" wrapText="1"/>
    </xf>
    <xf numFmtId="179" fontId="8" fillId="0" borderId="101" xfId="52" applyNumberFormat="1" applyFont="1" applyBorder="1" applyAlignment="1">
      <alignment horizontal="left" vertical="center" shrinkToFit="1"/>
    </xf>
    <xf numFmtId="0" fontId="8" fillId="0" borderId="101" xfId="52" applyFont="1" applyBorder="1" applyAlignment="1">
      <alignment horizontal="left" vertical="center" shrinkToFit="1"/>
    </xf>
    <xf numFmtId="0" fontId="8" fillId="0" borderId="102" xfId="52" applyFont="1" applyBorder="1" applyAlignment="1">
      <alignment horizontal="left" vertical="center" shrinkToFit="1"/>
    </xf>
    <xf numFmtId="1" fontId="10" fillId="33" borderId="119" xfId="52" applyNumberFormat="1" applyFont="1" applyFill="1" applyBorder="1" applyAlignment="1">
      <alignment horizontal="center" vertical="center" wrapText="1"/>
    </xf>
    <xf numFmtId="1" fontId="10" fillId="33" borderId="120" xfId="52" applyNumberFormat="1" applyFont="1" applyFill="1" applyBorder="1" applyAlignment="1">
      <alignment horizontal="center" vertical="center" wrapText="1"/>
    </xf>
    <xf numFmtId="1" fontId="10" fillId="33" borderId="121" xfId="52" applyNumberFormat="1" applyFont="1" applyFill="1" applyBorder="1" applyAlignment="1">
      <alignment horizontal="center" vertical="center" wrapText="1"/>
    </xf>
    <xf numFmtId="1" fontId="10" fillId="33" borderId="122" xfId="52" applyNumberFormat="1" applyFont="1" applyFill="1" applyBorder="1" applyAlignment="1">
      <alignment horizontal="center" vertical="center" wrapText="1"/>
    </xf>
    <xf numFmtId="0" fontId="10" fillId="37" borderId="115" xfId="52" applyFont="1" applyFill="1" applyBorder="1" applyAlignment="1" applyProtection="1">
      <alignment horizontal="center" vertical="center" wrapText="1"/>
      <protection locked="0"/>
    </xf>
    <xf numFmtId="0" fontId="10" fillId="37" borderId="69" xfId="52" applyFont="1" applyFill="1" applyBorder="1" applyAlignment="1" applyProtection="1">
      <alignment horizontal="center" vertical="center" wrapText="1"/>
      <protection locked="0"/>
    </xf>
    <xf numFmtId="0" fontId="10" fillId="37" borderId="76" xfId="52" applyFont="1" applyFill="1" applyBorder="1" applyAlignment="1" applyProtection="1">
      <alignment horizontal="center" vertical="center" wrapText="1"/>
      <protection locked="0"/>
    </xf>
    <xf numFmtId="0" fontId="10" fillId="37" borderId="77" xfId="52" applyFont="1" applyFill="1" applyBorder="1" applyAlignment="1" applyProtection="1">
      <alignment horizontal="center" vertical="center" wrapText="1"/>
      <protection locked="0"/>
    </xf>
    <xf numFmtId="0" fontId="10" fillId="37" borderId="81" xfId="52" applyFont="1" applyFill="1" applyBorder="1" applyAlignment="1" applyProtection="1">
      <alignment horizontal="center" vertical="center" wrapText="1"/>
      <protection locked="0"/>
    </xf>
    <xf numFmtId="0" fontId="4" fillId="0" borderId="100" xfId="52" applyFont="1" applyBorder="1" applyAlignment="1">
      <alignment horizontal="center" vertical="center" wrapText="1"/>
    </xf>
    <xf numFmtId="0" fontId="4" fillId="0" borderId="101" xfId="52" applyFont="1" applyBorder="1" applyAlignment="1">
      <alignment horizontal="center" vertical="center" wrapText="1"/>
    </xf>
    <xf numFmtId="0" fontId="4" fillId="0" borderId="102" xfId="52" applyFont="1" applyBorder="1" applyAlignment="1">
      <alignment horizontal="center" vertical="center" wrapText="1"/>
    </xf>
    <xf numFmtId="179" fontId="10" fillId="33" borderId="100" xfId="52" applyNumberFormat="1" applyFont="1" applyFill="1" applyBorder="1" applyAlignment="1">
      <alignment horizontal="center" vertical="center" wrapText="1"/>
    </xf>
    <xf numFmtId="179" fontId="10" fillId="33" borderId="106" xfId="52" applyNumberFormat="1" applyFont="1" applyFill="1" applyBorder="1" applyAlignment="1">
      <alignment horizontal="center" vertical="center" wrapText="1"/>
    </xf>
    <xf numFmtId="179" fontId="10" fillId="33" borderId="107" xfId="52" applyNumberFormat="1" applyFont="1" applyFill="1" applyBorder="1" applyAlignment="1">
      <alignment horizontal="center" vertical="center" wrapText="1"/>
    </xf>
    <xf numFmtId="179" fontId="10" fillId="33" borderId="102" xfId="52" applyNumberFormat="1" applyFont="1" applyFill="1" applyBorder="1" applyAlignment="1">
      <alignment horizontal="center" vertical="center" wrapText="1"/>
    </xf>
    <xf numFmtId="0" fontId="48" fillId="0" borderId="127" xfId="52" applyFont="1" applyBorder="1" applyAlignment="1">
      <alignment horizontal="center" vertical="center" wrapText="1"/>
    </xf>
    <xf numFmtId="0" fontId="48" fillId="0" borderId="128" xfId="52" applyFont="1" applyBorder="1" applyAlignment="1">
      <alignment horizontal="center" vertical="center" wrapText="1"/>
    </xf>
    <xf numFmtId="0" fontId="48" fillId="0" borderId="129" xfId="52" applyFont="1" applyBorder="1" applyAlignment="1">
      <alignment horizontal="center" vertical="center" wrapText="1"/>
    </xf>
    <xf numFmtId="179" fontId="10" fillId="33" borderId="109" xfId="52" applyNumberFormat="1" applyFont="1" applyFill="1" applyBorder="1" applyAlignment="1">
      <alignment horizontal="center" vertical="center" wrapText="1"/>
    </xf>
    <xf numFmtId="179" fontId="10" fillId="33" borderId="60" xfId="52" applyNumberFormat="1" applyFont="1" applyFill="1" applyBorder="1" applyAlignment="1">
      <alignment horizontal="center" vertical="center" wrapText="1"/>
    </xf>
    <xf numFmtId="179" fontId="10" fillId="33" borderId="58" xfId="52" applyNumberFormat="1" applyFont="1" applyFill="1" applyBorder="1" applyAlignment="1">
      <alignment horizontal="center" vertical="center" wrapText="1"/>
    </xf>
    <xf numFmtId="179" fontId="10" fillId="33" borderId="110" xfId="52" applyNumberFormat="1" applyFont="1" applyFill="1" applyBorder="1" applyAlignment="1">
      <alignment horizontal="center" vertical="center" wrapText="1"/>
    </xf>
    <xf numFmtId="0" fontId="8" fillId="37" borderId="125" xfId="52" applyFont="1" applyFill="1" applyBorder="1" applyAlignment="1" applyProtection="1">
      <alignment horizontal="center" vertical="center"/>
      <protection locked="0"/>
    </xf>
    <xf numFmtId="0" fontId="8" fillId="37" borderId="151" xfId="52" applyFont="1" applyFill="1" applyBorder="1" applyAlignment="1" applyProtection="1">
      <alignment horizontal="center" vertical="center"/>
      <protection locked="0"/>
    </xf>
    <xf numFmtId="0" fontId="8" fillId="0" borderId="7" xfId="52" applyFont="1" applyBorder="1" applyAlignment="1">
      <alignment horizontal="left" vertical="center" wrapText="1"/>
    </xf>
    <xf numFmtId="0" fontId="8" fillId="0" borderId="72" xfId="52" applyFont="1" applyBorder="1" applyAlignment="1">
      <alignment horizontal="left" vertical="center" wrapText="1"/>
    </xf>
    <xf numFmtId="179" fontId="5" fillId="33" borderId="147" xfId="52" applyNumberFormat="1" applyFont="1" applyFill="1" applyBorder="1" applyAlignment="1">
      <alignment horizontal="center" vertical="center" wrapText="1"/>
    </xf>
    <xf numFmtId="179" fontId="5" fillId="33" borderId="148" xfId="52" applyNumberFormat="1" applyFont="1" applyFill="1" applyBorder="1" applyAlignment="1">
      <alignment horizontal="center" vertical="center" wrapText="1"/>
    </xf>
    <xf numFmtId="179" fontId="5" fillId="33" borderId="149" xfId="52" applyNumberFormat="1" applyFont="1" applyFill="1" applyBorder="1" applyAlignment="1">
      <alignment horizontal="center" vertical="center" wrapText="1"/>
    </xf>
    <xf numFmtId="179" fontId="5" fillId="33" borderId="144" xfId="52" applyNumberFormat="1" applyFont="1" applyFill="1" applyBorder="1" applyAlignment="1">
      <alignment horizontal="center" vertical="center" wrapText="1"/>
    </xf>
    <xf numFmtId="179" fontId="5" fillId="33" borderId="145" xfId="52" applyNumberFormat="1" applyFont="1" applyFill="1" applyBorder="1" applyAlignment="1">
      <alignment horizontal="center" vertical="center" wrapText="1"/>
    </xf>
    <xf numFmtId="179" fontId="5" fillId="33" borderId="146" xfId="52" applyNumberFormat="1" applyFont="1" applyFill="1" applyBorder="1" applyAlignment="1">
      <alignment horizontal="center" vertical="center" wrapText="1"/>
    </xf>
    <xf numFmtId="179" fontId="5" fillId="33" borderId="155" xfId="52" applyNumberFormat="1" applyFont="1" applyFill="1" applyBorder="1" applyAlignment="1">
      <alignment horizontal="center" vertical="center" wrapText="1"/>
    </xf>
    <xf numFmtId="179" fontId="5" fillId="33" borderId="156" xfId="52" applyNumberFormat="1" applyFont="1" applyFill="1" applyBorder="1" applyAlignment="1">
      <alignment horizontal="center" vertical="center" wrapText="1"/>
    </xf>
    <xf numFmtId="179" fontId="5" fillId="33" borderId="157" xfId="52" applyNumberFormat="1" applyFont="1" applyFill="1" applyBorder="1" applyAlignment="1">
      <alignment horizontal="center" vertical="center" wrapText="1"/>
    </xf>
    <xf numFmtId="0" fontId="10" fillId="37" borderId="115" xfId="52" applyFont="1" applyFill="1" applyBorder="1" applyAlignment="1" applyProtection="1">
      <alignment horizontal="left" vertical="center" wrapText="1"/>
      <protection locked="0"/>
    </xf>
    <xf numFmtId="0" fontId="10" fillId="37" borderId="4" xfId="52" applyFont="1" applyFill="1" applyBorder="1" applyAlignment="1" applyProtection="1">
      <alignment horizontal="left" vertical="center" wrapText="1"/>
      <protection locked="0"/>
    </xf>
    <xf numFmtId="0" fontId="10" fillId="37" borderId="116" xfId="52" applyFont="1" applyFill="1" applyBorder="1" applyAlignment="1" applyProtection="1">
      <alignment horizontal="left" vertical="center" wrapText="1"/>
      <protection locked="0"/>
    </xf>
    <xf numFmtId="0" fontId="10" fillId="37" borderId="69" xfId="52" applyFont="1" applyFill="1" applyBorder="1" applyAlignment="1" applyProtection="1">
      <alignment horizontal="left" vertical="center" wrapText="1"/>
      <protection locked="0"/>
    </xf>
    <xf numFmtId="0" fontId="10" fillId="37" borderId="0" xfId="52" applyFont="1" applyFill="1" applyAlignment="1" applyProtection="1">
      <alignment horizontal="left" vertical="center" wrapText="1"/>
      <protection locked="0"/>
    </xf>
    <xf numFmtId="0" fontId="10" fillId="37" borderId="70" xfId="52" applyFont="1" applyFill="1" applyBorder="1" applyAlignment="1" applyProtection="1">
      <alignment horizontal="left" vertical="center" wrapText="1"/>
      <protection locked="0"/>
    </xf>
    <xf numFmtId="0" fontId="10" fillId="37" borderId="108" xfId="52" applyFont="1" applyFill="1" applyBorder="1" applyAlignment="1" applyProtection="1">
      <alignment horizontal="left" vertical="center" wrapText="1"/>
      <protection locked="0"/>
    </xf>
    <xf numFmtId="0" fontId="10" fillId="37" borderId="5" xfId="52" applyFont="1" applyFill="1" applyBorder="1" applyAlignment="1" applyProtection="1">
      <alignment horizontal="left" vertical="center" wrapText="1"/>
      <protection locked="0"/>
    </xf>
    <xf numFmtId="0" fontId="10" fillId="37" borderId="114" xfId="52" applyFont="1" applyFill="1" applyBorder="1" applyAlignment="1" applyProtection="1">
      <alignment horizontal="left" vertical="center" wrapText="1"/>
      <protection locked="0"/>
    </xf>
    <xf numFmtId="0" fontId="48" fillId="0" borderId="109" xfId="52" applyFont="1" applyBorder="1" applyAlignment="1">
      <alignment horizontal="center" vertical="center" wrapText="1"/>
    </xf>
    <xf numFmtId="0" fontId="48" fillId="0" borderId="59" xfId="52" applyFont="1" applyBorder="1" applyAlignment="1">
      <alignment horizontal="center" vertical="center" wrapText="1"/>
    </xf>
    <xf numFmtId="0" fontId="48" fillId="0" borderId="110" xfId="52" applyFont="1" applyBorder="1" applyAlignment="1">
      <alignment horizontal="center" vertical="center" wrapText="1"/>
    </xf>
    <xf numFmtId="0" fontId="10" fillId="0" borderId="99" xfId="52" applyFont="1" applyBorder="1" applyAlignment="1">
      <alignment horizontal="center" vertical="center" shrinkToFit="1"/>
    </xf>
    <xf numFmtId="0" fontId="10" fillId="0" borderId="123" xfId="52" applyFont="1" applyBorder="1" applyAlignment="1">
      <alignment horizontal="center" vertical="center" shrinkToFit="1"/>
    </xf>
    <xf numFmtId="0" fontId="10" fillId="36" borderId="115" xfId="52" applyFont="1" applyFill="1" applyBorder="1" applyAlignment="1" applyProtection="1">
      <alignment horizontal="center" vertical="center" shrinkToFit="1"/>
      <protection locked="0"/>
    </xf>
    <xf numFmtId="0" fontId="10" fillId="36" borderId="4" xfId="52" applyFont="1" applyFill="1" applyBorder="1" applyAlignment="1" applyProtection="1">
      <alignment horizontal="center" vertical="center" shrinkToFit="1"/>
      <protection locked="0"/>
    </xf>
    <xf numFmtId="0" fontId="10" fillId="36" borderId="1" xfId="52" applyFont="1" applyFill="1" applyBorder="1" applyAlignment="1" applyProtection="1">
      <alignment horizontal="center" vertical="center" shrinkToFit="1"/>
      <protection locked="0"/>
    </xf>
    <xf numFmtId="0" fontId="10" fillId="36" borderId="69" xfId="52" applyFont="1" applyFill="1" applyBorder="1" applyAlignment="1" applyProtection="1">
      <alignment horizontal="center" vertical="center" shrinkToFit="1"/>
      <protection locked="0"/>
    </xf>
    <xf numFmtId="0" fontId="10" fillId="36" borderId="0" xfId="52" applyFont="1" applyFill="1" applyAlignment="1" applyProtection="1">
      <alignment horizontal="center" vertical="center" shrinkToFit="1"/>
      <protection locked="0"/>
    </xf>
    <xf numFmtId="0" fontId="10" fillId="36" borderId="20" xfId="52" applyFont="1" applyFill="1" applyBorder="1" applyAlignment="1" applyProtection="1">
      <alignment horizontal="center" vertical="center" shrinkToFit="1"/>
      <protection locked="0"/>
    </xf>
    <xf numFmtId="0" fontId="10" fillId="36" borderId="108" xfId="52" applyFont="1" applyFill="1" applyBorder="1" applyAlignment="1" applyProtection="1">
      <alignment horizontal="center" vertical="center" shrinkToFit="1"/>
      <protection locked="0"/>
    </xf>
    <xf numFmtId="0" fontId="10" fillId="36" borderId="5" xfId="52" applyFont="1" applyFill="1" applyBorder="1" applyAlignment="1" applyProtection="1">
      <alignment horizontal="center" vertical="center" shrinkToFit="1"/>
      <protection locked="0"/>
    </xf>
    <xf numFmtId="0" fontId="10" fillId="36" borderId="12" xfId="52" applyFont="1" applyFill="1" applyBorder="1" applyAlignment="1" applyProtection="1">
      <alignment horizontal="center" vertical="center" shrinkToFit="1"/>
      <protection locked="0"/>
    </xf>
    <xf numFmtId="0" fontId="10" fillId="34" borderId="79" xfId="52" applyFont="1" applyFill="1" applyBorder="1" applyAlignment="1" applyProtection="1">
      <alignment horizontal="center" vertical="center" wrapText="1"/>
      <protection locked="0"/>
    </xf>
    <xf numFmtId="0" fontId="10" fillId="34" borderId="124" xfId="52" applyFont="1" applyFill="1" applyBorder="1" applyAlignment="1" applyProtection="1">
      <alignment horizontal="center" vertical="center" shrinkToFit="1"/>
      <protection locked="0"/>
    </xf>
    <xf numFmtId="0" fontId="10" fillId="34" borderId="125" xfId="52" applyFont="1" applyFill="1" applyBorder="1" applyAlignment="1" applyProtection="1">
      <alignment horizontal="center" vertical="center" shrinkToFit="1"/>
      <protection locked="0"/>
    </xf>
    <xf numFmtId="0" fontId="10" fillId="34" borderId="126" xfId="52" applyFont="1" applyFill="1" applyBorder="1" applyAlignment="1" applyProtection="1">
      <alignment horizontal="center" vertical="center" shrinkToFit="1"/>
      <protection locked="0"/>
    </xf>
    <xf numFmtId="0" fontId="10" fillId="37" borderId="80" xfId="52" applyFont="1" applyFill="1" applyBorder="1" applyAlignment="1" applyProtection="1">
      <alignment horizontal="center" vertical="center" wrapText="1"/>
      <protection locked="0"/>
    </xf>
    <xf numFmtId="0" fontId="10" fillId="37" borderId="108" xfId="52" applyFont="1" applyFill="1" applyBorder="1" applyAlignment="1" applyProtection="1">
      <alignment horizontal="center" vertical="center" wrapText="1"/>
      <protection locked="0"/>
    </xf>
    <xf numFmtId="0" fontId="10" fillId="36" borderId="115" xfId="52" applyFont="1" applyFill="1" applyBorder="1" applyAlignment="1" applyProtection="1">
      <alignment horizontal="center" vertical="center"/>
      <protection locked="0"/>
    </xf>
    <xf numFmtId="0" fontId="10" fillId="36" borderId="4" xfId="52" applyFont="1" applyFill="1" applyBorder="1" applyAlignment="1" applyProtection="1">
      <alignment horizontal="center" vertical="center"/>
      <protection locked="0"/>
    </xf>
    <xf numFmtId="0" fontId="10" fillId="36" borderId="1" xfId="52" applyFont="1" applyFill="1" applyBorder="1" applyAlignment="1" applyProtection="1">
      <alignment horizontal="center" vertical="center"/>
      <protection locked="0"/>
    </xf>
    <xf numFmtId="0" fontId="10" fillId="36" borderId="69" xfId="52" applyFont="1" applyFill="1" applyBorder="1" applyAlignment="1" applyProtection="1">
      <alignment horizontal="center" vertical="center"/>
      <protection locked="0"/>
    </xf>
    <xf numFmtId="0" fontId="10" fillId="36" borderId="0" xfId="52" applyFont="1" applyFill="1" applyAlignment="1" applyProtection="1">
      <alignment horizontal="center" vertical="center"/>
      <protection locked="0"/>
    </xf>
    <xf numFmtId="0" fontId="10" fillId="36" borderId="20" xfId="52" applyFont="1" applyFill="1" applyBorder="1" applyAlignment="1" applyProtection="1">
      <alignment horizontal="center" vertical="center"/>
      <protection locked="0"/>
    </xf>
    <xf numFmtId="0" fontId="10" fillId="36" borderId="108" xfId="52" applyFont="1" applyFill="1" applyBorder="1" applyAlignment="1" applyProtection="1">
      <alignment horizontal="center" vertical="center"/>
      <protection locked="0"/>
    </xf>
    <xf numFmtId="0" fontId="10" fillId="36" borderId="5" xfId="52" applyFont="1" applyFill="1" applyBorder="1" applyAlignment="1" applyProtection="1">
      <alignment horizontal="center" vertical="center"/>
      <protection locked="0"/>
    </xf>
    <xf numFmtId="0" fontId="10" fillId="36" borderId="12" xfId="52" applyFont="1" applyFill="1" applyBorder="1" applyAlignment="1" applyProtection="1">
      <alignment horizontal="center" vertical="center"/>
      <protection locked="0"/>
    </xf>
    <xf numFmtId="0" fontId="10" fillId="0" borderId="85" xfId="52" applyFont="1" applyBorder="1" applyAlignment="1">
      <alignment horizontal="center" vertical="center" shrinkToFit="1"/>
    </xf>
    <xf numFmtId="0" fontId="10" fillId="36" borderId="62" xfId="52" applyFont="1" applyFill="1" applyBorder="1" applyAlignment="1" applyProtection="1">
      <alignment horizontal="center" vertical="center"/>
      <protection locked="0"/>
    </xf>
    <xf numFmtId="0" fontId="10" fillId="36" borderId="63" xfId="52" applyFont="1" applyFill="1" applyBorder="1" applyAlignment="1" applyProtection="1">
      <alignment horizontal="center" vertical="center"/>
      <protection locked="0"/>
    </xf>
    <xf numFmtId="0" fontId="10" fillId="36" borderId="64" xfId="52" applyFont="1" applyFill="1" applyBorder="1" applyAlignment="1" applyProtection="1">
      <alignment horizontal="center" vertical="center"/>
      <protection locked="0"/>
    </xf>
    <xf numFmtId="0" fontId="10" fillId="36" borderId="65" xfId="52" applyFont="1" applyFill="1" applyBorder="1" applyAlignment="1" applyProtection="1">
      <alignment horizontal="center" vertical="center" wrapText="1"/>
      <protection locked="0"/>
    </xf>
    <xf numFmtId="0" fontId="10" fillId="36" borderId="86" xfId="52" applyFont="1" applyFill="1" applyBorder="1" applyAlignment="1" applyProtection="1">
      <alignment horizontal="center" vertical="center" shrinkToFit="1"/>
      <protection locked="0"/>
    </xf>
    <xf numFmtId="0" fontId="10" fillId="34" borderId="87" xfId="52" applyFont="1" applyFill="1" applyBorder="1" applyAlignment="1" applyProtection="1">
      <alignment horizontal="center" vertical="center" shrinkToFit="1"/>
      <protection locked="0"/>
    </xf>
    <xf numFmtId="0" fontId="10" fillId="34" borderId="88" xfId="52" applyFont="1" applyFill="1" applyBorder="1" applyAlignment="1" applyProtection="1">
      <alignment horizontal="center" vertical="center" shrinkToFit="1"/>
      <protection locked="0"/>
    </xf>
    <xf numFmtId="0" fontId="10" fillId="37" borderId="66" xfId="52" applyFont="1" applyFill="1" applyBorder="1" applyAlignment="1" applyProtection="1">
      <alignment horizontal="center" vertical="center" wrapText="1"/>
      <protection locked="0"/>
    </xf>
    <xf numFmtId="0" fontId="10" fillId="37" borderId="63" xfId="52" applyFont="1" applyFill="1" applyBorder="1" applyAlignment="1" applyProtection="1">
      <alignment horizontal="center" vertical="center" wrapText="1"/>
      <protection locked="0"/>
    </xf>
    <xf numFmtId="0" fontId="10" fillId="37" borderId="67" xfId="52" applyFont="1" applyFill="1" applyBorder="1" applyAlignment="1" applyProtection="1">
      <alignment horizontal="center" vertical="center" wrapText="1"/>
      <protection locked="0"/>
    </xf>
    <xf numFmtId="0" fontId="4" fillId="0" borderId="89" xfId="52" applyFont="1" applyBorder="1" applyAlignment="1">
      <alignment horizontal="center" vertical="center" wrapText="1"/>
    </xf>
    <xf numFmtId="0" fontId="4" fillId="0" borderId="90" xfId="52" applyFont="1" applyBorder="1" applyAlignment="1">
      <alignment horizontal="center" vertical="center" wrapText="1"/>
    </xf>
    <xf numFmtId="0" fontId="4" fillId="0" borderId="91" xfId="52" applyFont="1" applyBorder="1" applyAlignment="1">
      <alignment horizontal="center" vertical="center" wrapText="1"/>
    </xf>
    <xf numFmtId="0" fontId="6" fillId="33" borderId="62" xfId="52" applyFont="1" applyFill="1" applyBorder="1" applyAlignment="1">
      <alignment horizontal="center" vertical="center" wrapText="1"/>
    </xf>
    <xf numFmtId="0" fontId="6" fillId="33" borderId="64" xfId="52" applyFont="1" applyFill="1" applyBorder="1" applyAlignment="1">
      <alignment horizontal="center" vertical="center" wrapText="1"/>
    </xf>
    <xf numFmtId="0" fontId="6" fillId="33" borderId="69" xfId="52" applyFont="1" applyFill="1" applyBorder="1" applyAlignment="1">
      <alignment horizontal="center" vertical="center" wrapText="1"/>
    </xf>
    <xf numFmtId="0" fontId="6" fillId="33" borderId="20" xfId="52" applyFont="1" applyFill="1" applyBorder="1" applyAlignment="1">
      <alignment horizontal="center" vertical="center" wrapText="1"/>
    </xf>
    <xf numFmtId="0" fontId="6" fillId="33" borderId="76" xfId="52" applyFont="1" applyFill="1" applyBorder="1" applyAlignment="1">
      <alignment horizontal="center" vertical="center" wrapText="1"/>
    </xf>
    <xf numFmtId="0" fontId="6" fillId="33" borderId="78" xfId="52" applyFont="1" applyFill="1" applyBorder="1" applyAlignment="1">
      <alignment horizontal="center" vertical="center" wrapText="1"/>
    </xf>
    <xf numFmtId="0" fontId="6" fillId="33" borderId="66" xfId="52" applyFont="1" applyFill="1" applyBorder="1" applyAlignment="1">
      <alignment horizontal="center" vertical="center" wrapText="1"/>
    </xf>
    <xf numFmtId="0" fontId="6" fillId="33" borderId="67" xfId="52" applyFont="1" applyFill="1" applyBorder="1" applyAlignment="1">
      <alignment horizontal="center" vertical="center" wrapText="1"/>
    </xf>
    <xf numFmtId="0" fontId="6" fillId="33" borderId="14" xfId="52" applyFont="1" applyFill="1" applyBorder="1" applyAlignment="1">
      <alignment horizontal="center" vertical="center" wrapText="1"/>
    </xf>
    <xf numFmtId="0" fontId="6" fillId="33" borderId="70" xfId="52" applyFont="1" applyFill="1" applyBorder="1" applyAlignment="1">
      <alignment horizontal="center" vertical="center" wrapText="1"/>
    </xf>
    <xf numFmtId="0" fontId="6" fillId="33" borderId="80" xfId="52" applyFont="1" applyFill="1" applyBorder="1" applyAlignment="1">
      <alignment horizontal="center" vertical="center" wrapText="1"/>
    </xf>
    <xf numFmtId="0" fontId="6" fillId="33" borderId="81" xfId="52" applyFont="1" applyFill="1" applyBorder="1" applyAlignment="1">
      <alignment horizontal="center" vertical="center" wrapText="1"/>
    </xf>
    <xf numFmtId="0" fontId="8" fillId="0" borderId="62" xfId="52" applyFont="1" applyBorder="1" applyAlignment="1">
      <alignment horizontal="center" vertical="center" wrapText="1"/>
    </xf>
    <xf numFmtId="0" fontId="8" fillId="0" borderId="67" xfId="52" applyFont="1" applyBorder="1" applyAlignment="1">
      <alignment horizontal="center" vertical="center" wrapText="1"/>
    </xf>
    <xf numFmtId="0" fontId="10" fillId="0" borderId="71" xfId="52" applyFont="1" applyBorder="1" applyAlignment="1">
      <alignment horizontal="center" vertical="center"/>
    </xf>
    <xf numFmtId="0" fontId="10" fillId="0" borderId="7" xfId="52" applyFont="1" applyBorder="1" applyAlignment="1">
      <alignment horizontal="center" vertical="center"/>
    </xf>
    <xf numFmtId="0" fontId="10" fillId="0" borderId="72" xfId="52" applyFont="1" applyBorder="1" applyAlignment="1">
      <alignment horizontal="center" vertical="center"/>
    </xf>
    <xf numFmtId="0" fontId="10" fillId="33" borderId="71" xfId="52" applyFont="1" applyFill="1" applyBorder="1" applyAlignment="1">
      <alignment horizontal="center" vertical="center"/>
    </xf>
    <xf numFmtId="0" fontId="10" fillId="33" borderId="7" xfId="52" applyFont="1" applyFill="1" applyBorder="1" applyAlignment="1">
      <alignment horizontal="center" vertical="center"/>
    </xf>
    <xf numFmtId="0" fontId="10" fillId="33" borderId="72" xfId="52" applyFont="1" applyFill="1" applyBorder="1" applyAlignment="1">
      <alignment horizontal="center" vertical="center"/>
    </xf>
    <xf numFmtId="1" fontId="10" fillId="33" borderId="95" xfId="52" applyNumberFormat="1" applyFont="1" applyFill="1" applyBorder="1" applyAlignment="1">
      <alignment horizontal="center" vertical="center" wrapText="1"/>
    </xf>
    <xf numFmtId="1" fontId="10" fillId="33" borderId="96" xfId="52" applyNumberFormat="1" applyFont="1" applyFill="1" applyBorder="1" applyAlignment="1">
      <alignment horizontal="center" vertical="center" wrapText="1"/>
    </xf>
    <xf numFmtId="1" fontId="10" fillId="33" borderId="97" xfId="52" applyNumberFormat="1" applyFont="1" applyFill="1" applyBorder="1" applyAlignment="1">
      <alignment horizontal="center" vertical="center" wrapText="1"/>
    </xf>
    <xf numFmtId="1" fontId="10" fillId="33" borderId="98" xfId="52" applyNumberFormat="1" applyFont="1" applyFill="1" applyBorder="1" applyAlignment="1">
      <alignment horizontal="center" vertical="center" wrapText="1"/>
    </xf>
    <xf numFmtId="0" fontId="10" fillId="37" borderId="62" xfId="52" applyFont="1" applyFill="1" applyBorder="1" applyAlignment="1" applyProtection="1">
      <alignment horizontal="left" vertical="center" wrapText="1"/>
      <protection locked="0"/>
    </xf>
    <xf numFmtId="0" fontId="10" fillId="37" borderId="63" xfId="52" applyFont="1" applyFill="1" applyBorder="1" applyAlignment="1" applyProtection="1">
      <alignment horizontal="left" vertical="center" wrapText="1"/>
      <protection locked="0"/>
    </xf>
    <xf numFmtId="0" fontId="10" fillId="37" borderId="67" xfId="52" applyFont="1" applyFill="1" applyBorder="1" applyAlignment="1" applyProtection="1">
      <alignment horizontal="left" vertical="center" wrapText="1"/>
      <protection locked="0"/>
    </xf>
    <xf numFmtId="20" fontId="10" fillId="37" borderId="6" xfId="52" applyNumberFormat="1" applyFont="1" applyFill="1" applyBorder="1" applyAlignment="1" applyProtection="1">
      <alignment horizontal="center" vertical="center"/>
      <protection locked="0"/>
    </xf>
    <xf numFmtId="20" fontId="10" fillId="37" borderId="7" xfId="52" applyNumberFormat="1" applyFont="1" applyFill="1" applyBorder="1" applyAlignment="1" applyProtection="1">
      <alignment horizontal="center" vertical="center"/>
      <protection locked="0"/>
    </xf>
    <xf numFmtId="20" fontId="10" fillId="37" borderId="8" xfId="52" applyNumberFormat="1" applyFont="1" applyFill="1" applyBorder="1" applyAlignment="1" applyProtection="1">
      <alignment horizontal="center" vertical="center"/>
      <protection locked="0"/>
    </xf>
    <xf numFmtId="4" fontId="10" fillId="0" borderId="6" xfId="52" applyNumberFormat="1" applyFont="1" applyBorder="1" applyAlignment="1">
      <alignment horizontal="center" vertical="center"/>
    </xf>
    <xf numFmtId="4" fontId="10" fillId="0" borderId="8" xfId="52" applyNumberFormat="1" applyFont="1" applyBorder="1" applyAlignment="1">
      <alignment horizontal="center" vertical="center"/>
    </xf>
    <xf numFmtId="0" fontId="10" fillId="0" borderId="61" xfId="52" applyFont="1" applyBorder="1" applyAlignment="1">
      <alignment horizontal="center" vertical="center"/>
    </xf>
    <xf numFmtId="0" fontId="10" fillId="0" borderId="68" xfId="52" applyFont="1" applyBorder="1" applyAlignment="1">
      <alignment horizontal="center" vertical="center"/>
    </xf>
    <xf numFmtId="0" fontId="10" fillId="0" borderId="75" xfId="52" applyFont="1" applyBorder="1" applyAlignment="1">
      <alignment horizontal="center" vertical="center"/>
    </xf>
    <xf numFmtId="0" fontId="10" fillId="0" borderId="62" xfId="52" applyFont="1" applyBorder="1" applyAlignment="1">
      <alignment horizontal="center" vertical="center" wrapText="1"/>
    </xf>
    <xf numFmtId="0" fontId="10" fillId="0" borderId="63" xfId="52" applyFont="1" applyBorder="1" applyAlignment="1">
      <alignment horizontal="center" vertical="center" wrapText="1"/>
    </xf>
    <xf numFmtId="0" fontId="10" fillId="0" borderId="64" xfId="52" applyFont="1" applyBorder="1" applyAlignment="1">
      <alignment horizontal="center" vertical="center" wrapText="1"/>
    </xf>
    <xf numFmtId="0" fontId="10" fillId="0" borderId="69" xfId="52" applyFont="1" applyBorder="1" applyAlignment="1">
      <alignment horizontal="center" vertical="center" wrapText="1"/>
    </xf>
    <xf numFmtId="0" fontId="10" fillId="0" borderId="0" xfId="52" applyFont="1" applyAlignment="1">
      <alignment horizontal="center" vertical="center" wrapText="1"/>
    </xf>
    <xf numFmtId="0" fontId="10" fillId="0" borderId="20" xfId="52" applyFont="1" applyBorder="1" applyAlignment="1">
      <alignment horizontal="center" vertical="center" wrapText="1"/>
    </xf>
    <xf numFmtId="0" fontId="10" fillId="0" borderId="76" xfId="52" applyFont="1" applyBorder="1" applyAlignment="1">
      <alignment horizontal="center" vertical="center" wrapText="1"/>
    </xf>
    <xf numFmtId="0" fontId="10" fillId="0" borderId="77" xfId="52" applyFont="1" applyBorder="1" applyAlignment="1">
      <alignment horizontal="center" vertical="center" wrapText="1"/>
    </xf>
    <xf numFmtId="0" fontId="10" fillId="0" borderId="78" xfId="52" applyFont="1" applyBorder="1" applyAlignment="1">
      <alignment horizontal="center" vertical="center" wrapText="1"/>
    </xf>
    <xf numFmtId="0" fontId="5" fillId="0" borderId="65" xfId="52" applyFont="1" applyBorder="1" applyAlignment="1">
      <alignment horizontal="center" vertical="center" wrapText="1"/>
    </xf>
    <xf numFmtId="0" fontId="5" fillId="0" borderId="22" xfId="52" applyFont="1" applyBorder="1" applyAlignment="1">
      <alignment horizontal="center" vertical="center" wrapText="1"/>
    </xf>
    <xf numFmtId="0" fontId="5" fillId="0" borderId="79" xfId="52" applyFont="1" applyBorder="1" applyAlignment="1">
      <alignment horizontal="center" vertical="center" wrapText="1"/>
    </xf>
    <xf numFmtId="0" fontId="10" fillId="0" borderId="66" xfId="52" applyFont="1" applyBorder="1" applyAlignment="1">
      <alignment horizontal="center" vertical="center" wrapText="1"/>
    </xf>
    <xf numFmtId="0" fontId="10" fillId="0" borderId="14" xfId="52" applyFont="1" applyBorder="1" applyAlignment="1">
      <alignment horizontal="center" vertical="center" wrapText="1"/>
    </xf>
    <xf numFmtId="0" fontId="10" fillId="0" borderId="80" xfId="52" applyFont="1" applyBorder="1" applyAlignment="1">
      <alignment horizontal="center" vertical="center" wrapText="1"/>
    </xf>
    <xf numFmtId="0" fontId="10" fillId="0" borderId="67" xfId="52" applyFont="1" applyBorder="1" applyAlignment="1">
      <alignment horizontal="center" vertical="center" wrapText="1"/>
    </xf>
    <xf numFmtId="0" fontId="10" fillId="0" borderId="70" xfId="52" applyFont="1" applyBorder="1" applyAlignment="1">
      <alignment horizontal="center" vertical="center" wrapText="1"/>
    </xf>
    <xf numFmtId="0" fontId="10" fillId="0" borderId="81" xfId="52" applyFont="1" applyBorder="1" applyAlignment="1">
      <alignment horizontal="center" vertical="center" wrapText="1"/>
    </xf>
    <xf numFmtId="0" fontId="5" fillId="0" borderId="62" xfId="52" applyFont="1" applyBorder="1" applyAlignment="1">
      <alignment horizontal="center" vertical="center" wrapText="1"/>
    </xf>
    <xf numFmtId="0" fontId="5" fillId="0" borderId="63" xfId="52" applyFont="1" applyBorder="1" applyAlignment="1">
      <alignment horizontal="center" vertical="center" wrapText="1"/>
    </xf>
    <xf numFmtId="0" fontId="5" fillId="0" borderId="67" xfId="52" applyFont="1" applyBorder="1" applyAlignment="1">
      <alignment horizontal="center" vertical="center" wrapText="1"/>
    </xf>
    <xf numFmtId="0" fontId="5" fillId="0" borderId="69" xfId="52" applyFont="1" applyBorder="1" applyAlignment="1">
      <alignment horizontal="center" vertical="center" wrapText="1"/>
    </xf>
    <xf numFmtId="0" fontId="5" fillId="0" borderId="0" xfId="52" applyFont="1" applyAlignment="1">
      <alignment horizontal="center" vertical="center" wrapText="1"/>
    </xf>
    <xf numFmtId="0" fontId="5" fillId="0" borderId="70" xfId="52" applyFont="1" applyBorder="1" applyAlignment="1">
      <alignment horizontal="center" vertical="center" wrapText="1"/>
    </xf>
    <xf numFmtId="0" fontId="5" fillId="0" borderId="76" xfId="52" applyFont="1" applyBorder="1" applyAlignment="1">
      <alignment horizontal="center" vertical="center" wrapText="1"/>
    </xf>
    <xf numFmtId="0" fontId="5" fillId="0" borderId="77" xfId="52" applyFont="1" applyBorder="1" applyAlignment="1">
      <alignment horizontal="center" vertical="center" wrapText="1"/>
    </xf>
    <xf numFmtId="0" fontId="5" fillId="0" borderId="81" xfId="52" applyFont="1" applyBorder="1" applyAlignment="1">
      <alignment horizontal="center" vertical="center" wrapText="1"/>
    </xf>
    <xf numFmtId="0" fontId="10" fillId="0" borderId="62" xfId="52" quotePrefix="1" applyFont="1" applyBorder="1" applyAlignment="1">
      <alignment horizontal="center" vertical="center"/>
    </xf>
    <xf numFmtId="0" fontId="10" fillId="0" borderId="63" xfId="52" applyFont="1" applyBorder="1" applyAlignment="1">
      <alignment horizontal="center" vertical="center"/>
    </xf>
    <xf numFmtId="0" fontId="10" fillId="0" borderId="67" xfId="52" applyFont="1" applyBorder="1" applyAlignment="1">
      <alignment horizontal="center" vertical="center"/>
    </xf>
    <xf numFmtId="0" fontId="10" fillId="36" borderId="6" xfId="52" applyFont="1" applyFill="1" applyBorder="1" applyAlignment="1" applyProtection="1">
      <alignment horizontal="center" vertical="center"/>
      <protection locked="0"/>
    </xf>
    <xf numFmtId="0" fontId="10" fillId="34" borderId="7" xfId="52" applyFont="1" applyFill="1" applyBorder="1" applyAlignment="1" applyProtection="1">
      <alignment horizontal="center" vertical="center"/>
      <protection locked="0"/>
    </xf>
    <xf numFmtId="0" fontId="10" fillId="34" borderId="8" xfId="52" applyFont="1" applyFill="1" applyBorder="1" applyAlignment="1" applyProtection="1">
      <alignment horizontal="center" vertical="center"/>
      <protection locked="0"/>
    </xf>
    <xf numFmtId="0" fontId="10" fillId="37" borderId="6" xfId="52" applyFont="1" applyFill="1" applyBorder="1" applyAlignment="1" applyProtection="1">
      <alignment horizontal="center" vertical="center"/>
      <protection locked="0"/>
    </xf>
    <xf numFmtId="0" fontId="10" fillId="37" borderId="8" xfId="52" applyFont="1" applyFill="1" applyBorder="1" applyAlignment="1" applyProtection="1">
      <alignment horizontal="center" vertical="center"/>
      <protection locked="0"/>
    </xf>
    <xf numFmtId="0" fontId="10" fillId="33" borderId="6" xfId="52" applyFont="1" applyFill="1" applyBorder="1" applyAlignment="1">
      <alignment horizontal="center" vertical="center"/>
    </xf>
    <xf numFmtId="0" fontId="10" fillId="33" borderId="8" xfId="52" applyFont="1" applyFill="1" applyBorder="1" applyAlignment="1">
      <alignment horizontal="center" vertical="center"/>
    </xf>
    <xf numFmtId="0" fontId="10" fillId="37" borderId="7" xfId="52" applyFont="1" applyFill="1" applyBorder="1" applyAlignment="1" applyProtection="1">
      <alignment horizontal="center" vertical="center"/>
      <protection locked="0"/>
    </xf>
    <xf numFmtId="38" fontId="10" fillId="33" borderId="0" xfId="53" applyFont="1" applyFill="1" applyBorder="1" applyAlignment="1" applyProtection="1">
      <alignment horizontal="center" vertical="center"/>
    </xf>
    <xf numFmtId="0" fontId="45" fillId="36" borderId="0" xfId="52" applyFont="1" applyFill="1" applyAlignment="1" applyProtection="1">
      <alignment horizontal="center" vertical="center"/>
      <protection locked="0"/>
    </xf>
    <xf numFmtId="0" fontId="45" fillId="34" borderId="0" xfId="52" applyFont="1" applyFill="1" applyAlignment="1" applyProtection="1">
      <alignment horizontal="center" vertical="center"/>
      <protection locked="0"/>
    </xf>
    <xf numFmtId="0" fontId="45" fillId="37" borderId="0" xfId="52" applyFont="1" applyFill="1" applyAlignment="1" applyProtection="1">
      <alignment horizontal="center" vertical="center"/>
      <protection locked="0"/>
    </xf>
    <xf numFmtId="0" fontId="45" fillId="0" borderId="0" xfId="52" applyFont="1" applyAlignment="1">
      <alignment horizontal="center" vertical="center"/>
    </xf>
    <xf numFmtId="0" fontId="51" fillId="33" borderId="2" xfId="52" applyFont="1" applyFill="1" applyBorder="1" applyAlignment="1">
      <alignment horizontal="center" vertical="center"/>
    </xf>
    <xf numFmtId="0" fontId="8" fillId="0" borderId="141" xfId="52" applyFont="1" applyBorder="1" applyAlignment="1">
      <alignment horizontal="center" vertical="center" wrapText="1"/>
    </xf>
    <xf numFmtId="0" fontId="8" fillId="0" borderId="142" xfId="52" applyFont="1" applyBorder="1" applyAlignment="1">
      <alignment horizontal="center" vertical="center" wrapText="1"/>
    </xf>
    <xf numFmtId="0" fontId="8" fillId="0" borderId="143" xfId="52" applyFont="1" applyBorder="1" applyAlignment="1">
      <alignment horizontal="center" vertical="center" wrapText="1"/>
    </xf>
    <xf numFmtId="0" fontId="8" fillId="0" borderId="144" xfId="52" applyFont="1" applyBorder="1" applyAlignment="1">
      <alignment horizontal="center" vertical="center" wrapText="1"/>
    </xf>
    <xf numFmtId="0" fontId="8" fillId="0" borderId="145" xfId="52" applyFont="1" applyBorder="1" applyAlignment="1">
      <alignment horizontal="center" vertical="center" wrapText="1"/>
    </xf>
    <xf numFmtId="0" fontId="8" fillId="0" borderId="146" xfId="52" applyFont="1" applyBorder="1" applyAlignment="1">
      <alignment horizontal="center" vertical="center" wrapText="1"/>
    </xf>
    <xf numFmtId="0" fontId="8" fillId="0" borderId="155" xfId="52" applyFont="1" applyBorder="1" applyAlignment="1">
      <alignment horizontal="center" vertical="center" wrapText="1"/>
    </xf>
    <xf numFmtId="0" fontId="8" fillId="0" borderId="156" xfId="52" applyFont="1" applyBorder="1" applyAlignment="1">
      <alignment horizontal="center" vertical="center" wrapText="1"/>
    </xf>
    <xf numFmtId="0" fontId="8" fillId="0" borderId="157" xfId="52" applyFont="1" applyBorder="1" applyAlignment="1">
      <alignment horizontal="center" vertical="center" wrapText="1"/>
    </xf>
    <xf numFmtId="179" fontId="8" fillId="33" borderId="147" xfId="52" applyNumberFormat="1" applyFont="1" applyFill="1" applyBorder="1" applyAlignment="1">
      <alignment horizontal="center" vertical="center" wrapText="1"/>
    </xf>
    <xf numFmtId="179" fontId="8" fillId="33" borderId="148" xfId="52" applyNumberFormat="1" applyFont="1" applyFill="1" applyBorder="1" applyAlignment="1">
      <alignment horizontal="center" vertical="center" wrapText="1"/>
    </xf>
    <xf numFmtId="179" fontId="8" fillId="33" borderId="149" xfId="52" applyNumberFormat="1" applyFont="1" applyFill="1" applyBorder="1" applyAlignment="1">
      <alignment horizontal="center" vertical="center" wrapText="1"/>
    </xf>
    <xf numFmtId="179" fontId="8" fillId="33" borderId="144" xfId="52" applyNumberFormat="1" applyFont="1" applyFill="1" applyBorder="1" applyAlignment="1">
      <alignment horizontal="center" vertical="center" wrapText="1"/>
    </xf>
    <xf numFmtId="179" fontId="8" fillId="33" borderId="145" xfId="52" applyNumberFormat="1" applyFont="1" applyFill="1" applyBorder="1" applyAlignment="1">
      <alignment horizontal="center" vertical="center" wrapText="1"/>
    </xf>
    <xf numFmtId="179" fontId="8" fillId="33" borderId="146" xfId="52" applyNumberFormat="1" applyFont="1" applyFill="1" applyBorder="1" applyAlignment="1">
      <alignment horizontal="center" vertical="center" wrapText="1"/>
    </xf>
    <xf numFmtId="179" fontId="8" fillId="33" borderId="155" xfId="52" applyNumberFormat="1" applyFont="1" applyFill="1" applyBorder="1" applyAlignment="1">
      <alignment horizontal="center" vertical="center" wrapText="1"/>
    </xf>
    <xf numFmtId="179" fontId="8" fillId="33" borderId="156" xfId="52" applyNumberFormat="1" applyFont="1" applyFill="1" applyBorder="1" applyAlignment="1">
      <alignment horizontal="center" vertical="center" wrapText="1"/>
    </xf>
    <xf numFmtId="179" fontId="8" fillId="33" borderId="157" xfId="52" applyNumberFormat="1" applyFont="1" applyFill="1" applyBorder="1" applyAlignment="1">
      <alignment horizontal="center" vertical="center" wrapText="1"/>
    </xf>
    <xf numFmtId="0" fontId="10" fillId="0" borderId="99" xfId="52" applyFont="1" applyBorder="1" applyAlignment="1">
      <alignment horizontal="center" vertical="center"/>
    </xf>
    <xf numFmtId="0" fontId="10" fillId="0" borderId="123" xfId="52" applyFont="1" applyBorder="1" applyAlignment="1">
      <alignment horizontal="center" vertical="center"/>
    </xf>
    <xf numFmtId="0" fontId="10" fillId="0" borderId="85" xfId="52" applyFont="1" applyBorder="1" applyAlignment="1">
      <alignment horizontal="center" vertical="center"/>
    </xf>
    <xf numFmtId="0" fontId="5" fillId="33" borderId="0" xfId="52" applyFont="1" applyFill="1" applyAlignment="1">
      <alignment horizontal="left" vertical="center" indent="1"/>
    </xf>
    <xf numFmtId="0" fontId="59" fillId="33" borderId="61" xfId="52" applyFont="1" applyFill="1" applyBorder="1" applyAlignment="1">
      <alignment horizontal="center" vertical="center"/>
    </xf>
    <xf numFmtId="0" fontId="59" fillId="33" borderId="68" xfId="52" applyFont="1" applyFill="1" applyBorder="1" applyAlignment="1">
      <alignment horizontal="center" vertical="center"/>
    </xf>
    <xf numFmtId="0" fontId="59" fillId="33" borderId="75" xfId="52" applyFont="1" applyFill="1" applyBorder="1" applyAlignment="1">
      <alignment horizontal="center" vertical="center"/>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3" xfId="59"/>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65"/>
    <cellStyle name="桁区切り 3" xfId="53"/>
    <cellStyle name="桁区切り 3 2" xfId="64"/>
    <cellStyle name="桁区切り 4" xfId="62"/>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2 2" xfId="63"/>
    <cellStyle name="標準 2 3" xfId="51"/>
    <cellStyle name="標準 3" xfId="47"/>
    <cellStyle name="標準 3 2" xfId="48"/>
    <cellStyle name="標準 3 2 2" xfId="49"/>
    <cellStyle name="標準 3 3" xfId="60"/>
    <cellStyle name="標準 4" xfId="52"/>
    <cellStyle name="標準_21tokuyo2501" xfId="61"/>
    <cellStyle name="標準_Sheet1" xfId="58"/>
    <cellStyle name="標準_介護老人福祉施設（加算届）" xfId="66"/>
    <cellStyle name="標準_通所介護（加算届）" xfId="54"/>
    <cellStyle name="標準_特定施設（加算届）" xfId="56"/>
    <cellStyle name="標準_別紙７（勤務表）" xfId="57"/>
    <cellStyle name="標準_訪問介護（加算届）" xfId="55"/>
    <cellStyle name="良い" xfId="50" builtinId="26" customBuiltin="1"/>
  </cellStyles>
  <dxfs count="3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808080"/>
        </patternFill>
      </fill>
    </dxf>
    <dxf>
      <fill>
        <patternFill>
          <bgColor rgb="FF8080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1687286</xdr:colOff>
      <xdr:row>9</xdr:row>
      <xdr:rowOff>54430</xdr:rowOff>
    </xdr:from>
    <xdr:to>
      <xdr:col>6</xdr:col>
      <xdr:colOff>655411</xdr:colOff>
      <xdr:row>12</xdr:row>
      <xdr:rowOff>86180</xdr:rowOff>
    </xdr:to>
    <xdr:sp macro="" textlink="">
      <xdr:nvSpPr>
        <xdr:cNvPr id="3" name="線吹き出し 1 (枠付き) 2"/>
        <xdr:cNvSpPr/>
      </xdr:nvSpPr>
      <xdr:spPr>
        <a:xfrm>
          <a:off x="4612822" y="2435680"/>
          <a:ext cx="2505982" cy="766536"/>
        </a:xfrm>
        <a:prstGeom prst="borderCallout1">
          <a:avLst>
            <a:gd name="adj1" fmla="val 55959"/>
            <a:gd name="adj2" fmla="val 101150"/>
            <a:gd name="adj3" fmla="val 26454"/>
            <a:gd name="adj4" fmla="val 134124"/>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届出をしない場合は、「減算型」となります。</a:t>
          </a:r>
        </a:p>
      </xdr:txBody>
    </xdr:sp>
    <xdr:clientData fPrintsWithSheet="0"/>
  </xdr:twoCellAnchor>
  <xdr:twoCellAnchor>
    <xdr:from>
      <xdr:col>4</xdr:col>
      <xdr:colOff>1660071</xdr:colOff>
      <xdr:row>52</xdr:row>
      <xdr:rowOff>54428</xdr:rowOff>
    </xdr:from>
    <xdr:to>
      <xdr:col>6</xdr:col>
      <xdr:colOff>628196</xdr:colOff>
      <xdr:row>55</xdr:row>
      <xdr:rowOff>86179</xdr:rowOff>
    </xdr:to>
    <xdr:sp macro="" textlink="">
      <xdr:nvSpPr>
        <xdr:cNvPr id="4" name="線吹き出し 1 (枠付き) 3"/>
        <xdr:cNvSpPr/>
      </xdr:nvSpPr>
      <xdr:spPr>
        <a:xfrm>
          <a:off x="4585607" y="13457464"/>
          <a:ext cx="2505982" cy="766536"/>
        </a:xfrm>
        <a:prstGeom prst="borderCallout1">
          <a:avLst>
            <a:gd name="adj1" fmla="val 55959"/>
            <a:gd name="adj2" fmla="val 101150"/>
            <a:gd name="adj3" fmla="val 26454"/>
            <a:gd name="adj4" fmla="val 134124"/>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届出をしない場合は、「減算型」となります。</a:t>
          </a:r>
        </a:p>
      </xdr:txBody>
    </xdr:sp>
    <xdr:clientData fPrintsWithSheet="0"/>
  </xdr:twoCellAnchor>
  <xdr:twoCellAnchor>
    <xdr:from>
      <xdr:col>4</xdr:col>
      <xdr:colOff>1646464</xdr:colOff>
      <xdr:row>37</xdr:row>
      <xdr:rowOff>149679</xdr:rowOff>
    </xdr:from>
    <xdr:to>
      <xdr:col>6</xdr:col>
      <xdr:colOff>1263081</xdr:colOff>
      <xdr:row>39</xdr:row>
      <xdr:rowOff>201634</xdr:rowOff>
    </xdr:to>
    <xdr:sp macro="" textlink="">
      <xdr:nvSpPr>
        <xdr:cNvPr id="6" name="線吹き出し 1 (枠付き) 5"/>
        <xdr:cNvSpPr/>
      </xdr:nvSpPr>
      <xdr:spPr>
        <a:xfrm>
          <a:off x="4572000" y="9620250"/>
          <a:ext cx="3154474" cy="541813"/>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twoCellAnchor>
    <xdr:from>
      <xdr:col>4</xdr:col>
      <xdr:colOff>1660072</xdr:colOff>
      <xdr:row>81</xdr:row>
      <xdr:rowOff>0</xdr:rowOff>
    </xdr:from>
    <xdr:to>
      <xdr:col>6</xdr:col>
      <xdr:colOff>1276689</xdr:colOff>
      <xdr:row>81</xdr:row>
      <xdr:rowOff>38348</xdr:rowOff>
    </xdr:to>
    <xdr:sp macro="" textlink="">
      <xdr:nvSpPr>
        <xdr:cNvPr id="8" name="線吹き出し 1 (枠付き) 7"/>
        <xdr:cNvSpPr/>
      </xdr:nvSpPr>
      <xdr:spPr>
        <a:xfrm>
          <a:off x="4585608" y="24887464"/>
          <a:ext cx="3154474" cy="541813"/>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24</xdr:col>
      <xdr:colOff>105833</xdr:colOff>
      <xdr:row>34</xdr:row>
      <xdr:rowOff>180206</xdr:rowOff>
    </xdr:from>
    <xdr:to>
      <xdr:col>25</xdr:col>
      <xdr:colOff>201516</xdr:colOff>
      <xdr:row>38</xdr:row>
      <xdr:rowOff>10740</xdr:rowOff>
    </xdr:to>
    <xdr:sp macro="" textlink="">
      <xdr:nvSpPr>
        <xdr:cNvPr id="2" name="右矢印 1">
          <a:extLst>
            <a:ext uri="{FF2B5EF4-FFF2-40B4-BE49-F238E27FC236}">
              <a16:creationId xmlns:a16="http://schemas.microsoft.com/office/drawing/2014/main" id="{0CD9AC16-2EE2-44AF-BD55-84CB61888D19}"/>
            </a:ext>
          </a:extLst>
        </xdr:cNvPr>
        <xdr:cNvSpPr/>
      </xdr:nvSpPr>
      <xdr:spPr>
        <a:xfrm>
          <a:off x="7087658" y="9781406"/>
          <a:ext cx="390958" cy="8211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131235</xdr:colOff>
      <xdr:row>59</xdr:row>
      <xdr:rowOff>88900</xdr:rowOff>
    </xdr:from>
    <xdr:to>
      <xdr:col>21</xdr:col>
      <xdr:colOff>226918</xdr:colOff>
      <xdr:row>62</xdr:row>
      <xdr:rowOff>195192</xdr:rowOff>
    </xdr:to>
    <xdr:sp macro="" textlink="">
      <xdr:nvSpPr>
        <xdr:cNvPr id="3" name="右矢印 2">
          <a:extLst>
            <a:ext uri="{FF2B5EF4-FFF2-40B4-BE49-F238E27FC236}">
              <a16:creationId xmlns:a16="http://schemas.microsoft.com/office/drawing/2014/main" id="{E6AE150B-C701-4971-8837-8240F61F27EA}"/>
            </a:ext>
          </a:extLst>
        </xdr:cNvPr>
        <xdr:cNvSpPr/>
      </xdr:nvSpPr>
      <xdr:spPr>
        <a:xfrm>
          <a:off x="5931960" y="16452850"/>
          <a:ext cx="390958" cy="849242"/>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105833</xdr:colOff>
      <xdr:row>34</xdr:row>
      <xdr:rowOff>180206</xdr:rowOff>
    </xdr:from>
    <xdr:to>
      <xdr:col>25</xdr:col>
      <xdr:colOff>201516</xdr:colOff>
      <xdr:row>38</xdr:row>
      <xdr:rowOff>10740</xdr:rowOff>
    </xdr:to>
    <xdr:sp macro="" textlink="">
      <xdr:nvSpPr>
        <xdr:cNvPr id="4" name="右矢印 3">
          <a:extLst>
            <a:ext uri="{FF2B5EF4-FFF2-40B4-BE49-F238E27FC236}">
              <a16:creationId xmlns:a16="http://schemas.microsoft.com/office/drawing/2014/main" id="{019787A5-9FC1-4FFE-AAD1-DDC5F07352DF}"/>
            </a:ext>
          </a:extLst>
        </xdr:cNvPr>
        <xdr:cNvSpPr/>
      </xdr:nvSpPr>
      <xdr:spPr>
        <a:xfrm>
          <a:off x="7087658" y="9781406"/>
          <a:ext cx="390958" cy="8211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131235</xdr:colOff>
      <xdr:row>59</xdr:row>
      <xdr:rowOff>88900</xdr:rowOff>
    </xdr:from>
    <xdr:to>
      <xdr:col>21</xdr:col>
      <xdr:colOff>226918</xdr:colOff>
      <xdr:row>62</xdr:row>
      <xdr:rowOff>195192</xdr:rowOff>
    </xdr:to>
    <xdr:sp macro="" textlink="">
      <xdr:nvSpPr>
        <xdr:cNvPr id="5" name="右矢印 4">
          <a:extLst>
            <a:ext uri="{FF2B5EF4-FFF2-40B4-BE49-F238E27FC236}">
              <a16:creationId xmlns:a16="http://schemas.microsoft.com/office/drawing/2014/main" id="{19D549F2-5284-4E52-9568-312E7FACF60A}"/>
            </a:ext>
          </a:extLst>
        </xdr:cNvPr>
        <xdr:cNvSpPr/>
      </xdr:nvSpPr>
      <xdr:spPr>
        <a:xfrm>
          <a:off x="5931960" y="16452850"/>
          <a:ext cx="390958" cy="849242"/>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101600</xdr:colOff>
      <xdr:row>34</xdr:row>
      <xdr:rowOff>175491</xdr:rowOff>
    </xdr:from>
    <xdr:to>
      <xdr:col>25</xdr:col>
      <xdr:colOff>203200</xdr:colOff>
      <xdr:row>38</xdr:row>
      <xdr:rowOff>9236</xdr:rowOff>
    </xdr:to>
    <xdr:sp macro="" textlink="">
      <xdr:nvSpPr>
        <xdr:cNvPr id="6" name="右矢印 5">
          <a:extLst>
            <a:ext uri="{FF2B5EF4-FFF2-40B4-BE49-F238E27FC236}">
              <a16:creationId xmlns:a16="http://schemas.microsoft.com/office/drawing/2014/main" id="{08AB5C58-A530-4552-A3E0-72CC9FA0E03F}"/>
            </a:ext>
          </a:extLst>
        </xdr:cNvPr>
        <xdr:cNvSpPr>
          <a:spLocks noChangeArrowheads="1"/>
        </xdr:cNvSpPr>
      </xdr:nvSpPr>
      <xdr:spPr bwMode="auto">
        <a:xfrm>
          <a:off x="7083425" y="9776691"/>
          <a:ext cx="396875" cy="824345"/>
        </a:xfrm>
        <a:prstGeom prst="rightArrow">
          <a:avLst>
            <a:gd name="adj1" fmla="val 50000"/>
            <a:gd name="adj2" fmla="val 50000"/>
          </a:avLst>
        </a:prstGeom>
        <a:solidFill>
          <a:srgbClr val="A6A6A6"/>
        </a:solidFill>
        <a:ln>
          <a:noFill/>
        </a:ln>
        <a:extLst>
          <a:ext uri="{91240B29-F687-4F45-9708-019B960494DF}">
            <a14:hiddenLine xmlns:a14="http://schemas.microsoft.com/office/drawing/2010/main" w="12700" algn="ctr">
              <a:solidFill>
                <a:srgbClr val="000000"/>
              </a:solidFill>
              <a:miter lim="800000"/>
              <a:headEnd/>
              <a:tailEnd/>
            </a14:hiddenLine>
          </a:ext>
        </a:extLst>
      </xdr:spPr>
    </xdr:sp>
    <xdr:clientData/>
  </xdr:twoCellAnchor>
  <xdr:twoCellAnchor>
    <xdr:from>
      <xdr:col>20</xdr:col>
      <xdr:colOff>129309</xdr:colOff>
      <xdr:row>59</xdr:row>
      <xdr:rowOff>92364</xdr:rowOff>
    </xdr:from>
    <xdr:to>
      <xdr:col>21</xdr:col>
      <xdr:colOff>230909</xdr:colOff>
      <xdr:row>62</xdr:row>
      <xdr:rowOff>193964</xdr:rowOff>
    </xdr:to>
    <xdr:sp macro="" textlink="">
      <xdr:nvSpPr>
        <xdr:cNvPr id="7" name="右矢印 6">
          <a:extLst>
            <a:ext uri="{FF2B5EF4-FFF2-40B4-BE49-F238E27FC236}">
              <a16:creationId xmlns:a16="http://schemas.microsoft.com/office/drawing/2014/main" id="{5DF97990-8C74-47AA-81BF-382D250B9E64}"/>
            </a:ext>
          </a:extLst>
        </xdr:cNvPr>
        <xdr:cNvSpPr>
          <a:spLocks noChangeArrowheads="1"/>
        </xdr:cNvSpPr>
      </xdr:nvSpPr>
      <xdr:spPr bwMode="auto">
        <a:xfrm>
          <a:off x="5930034" y="16456314"/>
          <a:ext cx="396875" cy="844550"/>
        </a:xfrm>
        <a:prstGeom prst="rightArrow">
          <a:avLst>
            <a:gd name="adj1" fmla="val 50000"/>
            <a:gd name="adj2" fmla="val 50000"/>
          </a:avLst>
        </a:prstGeom>
        <a:solidFill>
          <a:srgbClr val="A6A6A6"/>
        </a:solidFill>
        <a:ln>
          <a:noFill/>
        </a:ln>
        <a:extLst>
          <a:ext uri="{91240B29-F687-4F45-9708-019B960494DF}">
            <a14:hiddenLine xmlns:a14="http://schemas.microsoft.com/office/drawing/2010/main" w="12700" algn="ctr">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DBAB754F-5BA8-4E9D-8BE4-D79072ABEF7F}"/>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a:extLst>
            <a:ext uri="{FF2B5EF4-FFF2-40B4-BE49-F238E27FC236}">
              <a16:creationId xmlns:a16="http://schemas.microsoft.com/office/drawing/2014/main" id="{01560BEC-7A2E-41A4-9D95-373DF6B61671}"/>
            </a:ext>
          </a:extLst>
        </xdr:cNvPr>
        <xdr:cNvSpPr/>
      </xdr:nvSpPr>
      <xdr:spPr>
        <a:xfrm>
          <a:off x="0" y="482781"/>
          <a:ext cx="1241879" cy="328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468C1B53-A658-4792-A391-0B47AC5A79DE}"/>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FDBD1D6C-2EC0-4D96-BB7A-88D393F5B04B}"/>
            </a:ext>
          </a:extLst>
        </xdr:cNvPr>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BF1927A5-4CEB-4145-8207-EE7F41361FAA}"/>
            </a:ext>
          </a:extLst>
        </xdr:cNvPr>
        <xdr:cNvSpPr/>
      </xdr:nvSpPr>
      <xdr:spPr>
        <a:xfrm>
          <a:off x="230505" y="16101060"/>
          <a:ext cx="12580620" cy="20993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2312;&#23429;&#25351;&#23566;&#20418;/16_&#20196;&#21644;&#65302;&#24180;&#22577;&#37228;&#25913;&#23450;&#38306;&#20418;/04_&#21152;&#31639;&#23626;&#27096;&#24335;&#25913;&#23450;/&#12304;&#30000;&#20013;&#30906;&#35469;&#28168;&#12305;09_&#35469;&#30693;&#30151;&#23550;&#24540;&#22411;&#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20316;&#25104;&#20013;&#12305;10%20&#30475;&#35703;&#23567;&#35215;&#27169;&#22810;&#27231;&#33021;&#22411;&#23621;&#23429;&#20171;&#357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20316;&#25104;&#20013;&#12305;04%20&#35469;&#30693;&#30151;&#23550;&#24540;&#22411;&#36890;&#25152;&#20171;&#357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304;&#20316;&#25104;&#20013;&#12305;02%20&#23450;&#26399;&#24033;&#22238;&#12539;&#38543;&#26178;&#23550;&#24540;&#22411;&#35370;&#21839;&#20171;&#35703;&#30475;&#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３"/>
      <sheetName val="備考（1－3）"/>
      <sheetName val="別紙２"/>
      <sheetName val="別紙５－２"/>
      <sheetName val="別紙８"/>
      <sheetName val="別紙９"/>
      <sheetName val="別紙14－3"/>
      <sheetName val="参考様式１"/>
      <sheetName val="参考様式３"/>
      <sheetName val="参考様式４-１"/>
      <sheetName val="参考様式４-２"/>
      <sheetName val="参考様式４-３"/>
      <sheetName val="参考様式４-４"/>
      <sheetName val="標準様式１（1枚版）"/>
      <sheetName val="標準様式１（100名）"/>
      <sheetName val="標準様式１シフト記号表（勤務時間帯）"/>
      <sheetName val="標準様式１【記載例】認知症対応型通所"/>
      <sheetName val="標準様式１【記載例】シフト記号表（勤務時間帯）"/>
      <sheetName val="標準様式１記入方法"/>
      <sheetName val="標準様式１プルダウン・リスト"/>
      <sheetName val="別紙●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7">
          <cell r="C7" t="str">
            <v>a</v>
          </cell>
        </row>
        <row r="8">
          <cell r="C8" t="str">
            <v>b</v>
          </cell>
        </row>
        <row r="9">
          <cell r="C9" t="str">
            <v>c</v>
          </cell>
        </row>
        <row r="10">
          <cell r="C10" t="str">
            <v>d</v>
          </cell>
        </row>
        <row r="11">
          <cell r="C11" t="str">
            <v>e</v>
          </cell>
        </row>
        <row r="12">
          <cell r="C12" t="str">
            <v>f</v>
          </cell>
        </row>
        <row r="13">
          <cell r="C13" t="str">
            <v>g</v>
          </cell>
        </row>
        <row r="14">
          <cell r="C14" t="str">
            <v>h</v>
          </cell>
        </row>
        <row r="15">
          <cell r="C15" t="str">
            <v>i</v>
          </cell>
        </row>
        <row r="16">
          <cell r="C16" t="str">
            <v>j</v>
          </cell>
        </row>
        <row r="17">
          <cell r="C17" t="str">
            <v>k</v>
          </cell>
        </row>
        <row r="18">
          <cell r="C18" t="str">
            <v>l</v>
          </cell>
        </row>
        <row r="19">
          <cell r="C19" t="str">
            <v>m</v>
          </cell>
        </row>
        <row r="20">
          <cell r="C20" t="str">
            <v>n</v>
          </cell>
        </row>
        <row r="21">
          <cell r="C21" t="str">
            <v>o</v>
          </cell>
        </row>
        <row r="22">
          <cell r="C22" t="str">
            <v>p</v>
          </cell>
        </row>
        <row r="23">
          <cell r="C23" t="str">
            <v>q</v>
          </cell>
        </row>
        <row r="24">
          <cell r="C24" t="str">
            <v>r</v>
          </cell>
        </row>
        <row r="25">
          <cell r="C25" t="str">
            <v>s</v>
          </cell>
        </row>
        <row r="26">
          <cell r="C26" t="str">
            <v>t</v>
          </cell>
        </row>
        <row r="27">
          <cell r="C27" t="str">
            <v>u</v>
          </cell>
        </row>
        <row r="28">
          <cell r="C28" t="str">
            <v>v</v>
          </cell>
        </row>
        <row r="29">
          <cell r="C29" t="str">
            <v>w</v>
          </cell>
        </row>
        <row r="30">
          <cell r="C30" t="str">
            <v>x</v>
          </cell>
        </row>
        <row r="31">
          <cell r="C31" t="str">
            <v>y</v>
          </cell>
        </row>
        <row r="32">
          <cell r="C32" t="str">
            <v>z</v>
          </cell>
        </row>
        <row r="33">
          <cell r="C33" t="str">
            <v>休</v>
          </cell>
        </row>
        <row r="34">
          <cell r="C34" t="str">
            <v>-</v>
          </cell>
        </row>
        <row r="35">
          <cell r="C35" t="str">
            <v>-</v>
          </cell>
        </row>
        <row r="36">
          <cell r="C36" t="str">
            <v>-</v>
          </cell>
        </row>
      </sheetData>
      <sheetData sheetId="17" refreshError="1"/>
      <sheetData sheetId="1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9" refreshError="1"/>
      <sheetData sheetId="20">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届出書）"/>
      <sheetName val="別紙２"/>
      <sheetName val="別紙３"/>
      <sheetName val="別紙4 "/>
      <sheetName val="別紙５"/>
      <sheetName val="別紙６"/>
      <sheetName val="別紙７"/>
      <sheetName val="別紙８"/>
      <sheetName val="別紙９"/>
      <sheetName val="別紙１０"/>
      <sheetName val="別紙１１"/>
      <sheetName val="別紙１２"/>
      <sheetName val="別紙１３"/>
      <sheetName val="別紙１４"/>
      <sheetName val="参考様式１"/>
      <sheetName val="参考様式２-１"/>
      <sheetName val="参考様式２-２"/>
      <sheetName val="参考様式２-３"/>
      <sheetName val="参考様式２-４"/>
      <sheetName val="参考様式２-５"/>
      <sheetName val="参考様式２-６"/>
      <sheetName val="参考様式２-7"/>
      <sheetName val="参考様式２-8"/>
      <sheetName val="参考様式３"/>
      <sheetName val="標準様式１（1枚版）"/>
      <sheetName val="標準様式１(50人)"/>
      <sheetName val="標準様式１シフト記号表（勤務時間帯）"/>
      <sheetName val="標準様式１【記載例】"/>
      <sheetName val="標準様式１【記載例】シフト記号表（勤務時間帯）"/>
      <sheetName val="標準様式１記入方法"/>
      <sheetName val="標準様式１プルダウン・リスト"/>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7"/>
      <sheetData sheetId="2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9"/>
      <sheetData sheetId="30">
        <row r="14">
          <cell r="C14" t="str">
            <v>管理者</v>
          </cell>
          <cell r="D14" t="str">
            <v>介護従業者</v>
          </cell>
          <cell r="E14" t="str">
            <v>看護職員</v>
          </cell>
          <cell r="F14" t="str">
            <v>介護支援専門員</v>
          </cell>
          <cell r="G14" t="str">
            <v>計画作成担当者</v>
          </cell>
          <cell r="H14" t="str">
            <v>ー</v>
          </cell>
          <cell r="I14" t="str">
            <v>ー</v>
          </cell>
          <cell r="J14" t="str">
            <v>ー</v>
          </cell>
          <cell r="K14" t="str">
            <v>ー</v>
          </cell>
          <cell r="L14" t="str">
            <v>ー</v>
          </cell>
        </row>
      </sheetData>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届出書）"/>
      <sheetName val="別紙２"/>
      <sheetName val="別紙３"/>
      <sheetName val="別紙4 "/>
      <sheetName val="別紙５"/>
      <sheetName val="別紙６"/>
      <sheetName val="別紙７"/>
      <sheetName val="別紙８"/>
      <sheetName val="参考様式1"/>
      <sheetName val="参考様式2"/>
      <sheetName val="参考様式3-１"/>
      <sheetName val="参考様式3-２"/>
      <sheetName val="参考様式3-３"/>
      <sheetName val="参考様式3-４"/>
      <sheetName val="標準様式１（1枚版）"/>
      <sheetName val="標準様式１（100名）"/>
      <sheetName val="標準様式１シフト記号表（勤務時間帯）"/>
      <sheetName val="標準様式１【記載例】認知症対応型通所"/>
      <sheetName val="標準様式１【記載例】シフト記号表（勤務時間帯）"/>
      <sheetName val="標準様式１記入方法"/>
      <sheetName val="標準様式１プルダウン・リスト"/>
      <sheetName val="別紙●24"/>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7">
          <cell r="C7" t="str">
            <v>a</v>
          </cell>
        </row>
        <row r="8">
          <cell r="C8" t="str">
            <v>b</v>
          </cell>
        </row>
        <row r="9">
          <cell r="C9" t="str">
            <v>c</v>
          </cell>
        </row>
        <row r="10">
          <cell r="C10" t="str">
            <v>d</v>
          </cell>
        </row>
        <row r="11">
          <cell r="C11" t="str">
            <v>e</v>
          </cell>
        </row>
        <row r="12">
          <cell r="C12" t="str">
            <v>f</v>
          </cell>
        </row>
        <row r="13">
          <cell r="C13" t="str">
            <v>g</v>
          </cell>
        </row>
        <row r="14">
          <cell r="C14" t="str">
            <v>h</v>
          </cell>
        </row>
        <row r="15">
          <cell r="C15" t="str">
            <v>i</v>
          </cell>
        </row>
        <row r="16">
          <cell r="C16" t="str">
            <v>j</v>
          </cell>
        </row>
        <row r="17">
          <cell r="C17" t="str">
            <v>k</v>
          </cell>
        </row>
        <row r="18">
          <cell r="C18" t="str">
            <v>l</v>
          </cell>
        </row>
        <row r="19">
          <cell r="C19" t="str">
            <v>m</v>
          </cell>
        </row>
        <row r="20">
          <cell r="C20" t="str">
            <v>n</v>
          </cell>
        </row>
        <row r="21">
          <cell r="C21" t="str">
            <v>o</v>
          </cell>
        </row>
        <row r="22">
          <cell r="C22" t="str">
            <v>p</v>
          </cell>
        </row>
        <row r="23">
          <cell r="C23" t="str">
            <v>q</v>
          </cell>
        </row>
        <row r="24">
          <cell r="C24" t="str">
            <v>r</v>
          </cell>
        </row>
        <row r="25">
          <cell r="C25" t="str">
            <v>s</v>
          </cell>
        </row>
        <row r="26">
          <cell r="C26" t="str">
            <v>t</v>
          </cell>
        </row>
        <row r="27">
          <cell r="C27" t="str">
            <v>u</v>
          </cell>
        </row>
        <row r="28">
          <cell r="C28" t="str">
            <v>v</v>
          </cell>
        </row>
        <row r="29">
          <cell r="C29" t="str">
            <v>w</v>
          </cell>
        </row>
        <row r="30">
          <cell r="C30" t="str">
            <v>x</v>
          </cell>
        </row>
        <row r="31">
          <cell r="C31" t="str">
            <v>y</v>
          </cell>
        </row>
        <row r="32">
          <cell r="C32" t="str">
            <v>z</v>
          </cell>
        </row>
        <row r="33">
          <cell r="C33" t="str">
            <v>休</v>
          </cell>
        </row>
        <row r="34">
          <cell r="C34" t="str">
            <v>-</v>
          </cell>
        </row>
        <row r="35">
          <cell r="C35" t="str">
            <v>-</v>
          </cell>
        </row>
        <row r="36">
          <cell r="C36" t="str">
            <v>-</v>
          </cell>
        </row>
      </sheetData>
      <sheetData sheetId="17" refreshError="1"/>
      <sheetData sheetId="1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9" refreshError="1"/>
      <sheetData sheetId="20">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届出書）"/>
      <sheetName val="別紙２"/>
      <sheetName val="別紙３"/>
      <sheetName val="別紙4"/>
      <sheetName val="別紙5"/>
      <sheetName val="別紙6"/>
      <sheetName val="別紙7"/>
      <sheetName val="別紙8"/>
      <sheetName val="別紙9"/>
      <sheetName val="参考様式１－１"/>
      <sheetName val="参考様式１－２"/>
      <sheetName val="参考様式１－３"/>
      <sheetName val="参考様式１－４"/>
      <sheetName val="参考様式１－５"/>
      <sheetName val="参考様式１－６"/>
      <sheetName val="参考様式１－７"/>
      <sheetName val="参考様式１－８"/>
      <sheetName val="標準様式１"/>
      <sheetName val="標準様式１シフト記号表"/>
      <sheetName val="標準様式１【記載例】定期巡回・随時対応型"/>
      <sheetName val="標準様式１【記載例】シフト記号表（勤務時間帯）"/>
      <sheetName val="標準様式１記入方法"/>
      <sheetName val="標準様式１プルダウン・リスト"/>
      <sheetName val="別紙●24"/>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19" refreshError="1"/>
      <sheetData sheetId="2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1" refreshError="1"/>
      <sheetData sheetId="22">
        <row r="17">
          <cell r="C17" t="str">
            <v>管理者</v>
          </cell>
          <cell r="D17" t="str">
            <v>オペレーター</v>
          </cell>
          <cell r="E17" t="str">
            <v>訪問介護員</v>
          </cell>
          <cell r="F17" t="str">
            <v>看護職員</v>
          </cell>
          <cell r="G17" t="str">
            <v>理学療法士</v>
          </cell>
          <cell r="H17" t="str">
            <v>作業療法士</v>
          </cell>
          <cell r="I17" t="str">
            <v>言語聴覚士</v>
          </cell>
          <cell r="J17" t="str">
            <v>計画作成責任者</v>
          </cell>
          <cell r="K17" t="str">
            <v>ー</v>
          </cell>
          <cell r="L17" t="str">
            <v>ー</v>
          </cell>
        </row>
      </sheetData>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9"/>
  <sheetViews>
    <sheetView tabSelected="1" view="pageBreakPreview" zoomScaleNormal="100" zoomScaleSheetLayoutView="100" workbookViewId="0">
      <selection activeCell="B55" sqref="B55:K55"/>
    </sheetView>
  </sheetViews>
  <sheetFormatPr defaultRowHeight="13.5"/>
  <cols>
    <col min="1" max="1" width="2.5" style="672" customWidth="1"/>
    <col min="2" max="2" width="4.125" style="672" customWidth="1"/>
    <col min="3" max="3" width="3.375" style="672" customWidth="1"/>
    <col min="4" max="4" width="0.375" style="672" customWidth="1"/>
    <col min="5" max="39" width="3.25" style="672" customWidth="1"/>
    <col min="40" max="40" width="2.5" style="672" customWidth="1"/>
    <col min="41" max="41" width="9" style="712"/>
    <col min="42" max="16384" width="9" style="672"/>
  </cols>
  <sheetData>
    <row r="1" spans="1:256" s="667" customFormat="1" ht="15" customHeight="1">
      <c r="AA1" s="854" t="s">
        <v>0</v>
      </c>
      <c r="AB1" s="854"/>
      <c r="AC1" s="854"/>
      <c r="AD1" s="854"/>
      <c r="AE1" s="854"/>
      <c r="AF1" s="855"/>
      <c r="AG1" s="855"/>
      <c r="AH1" s="855"/>
      <c r="AI1" s="855"/>
      <c r="AJ1" s="855"/>
      <c r="AK1" s="855"/>
      <c r="AL1" s="855"/>
      <c r="AM1" s="855"/>
      <c r="AN1" s="668"/>
      <c r="AO1" s="669"/>
    </row>
    <row r="2" spans="1:256" ht="11.25" customHeight="1">
      <c r="A2" s="667"/>
      <c r="B2" s="667"/>
      <c r="C2" s="667"/>
      <c r="D2" s="667"/>
      <c r="E2" s="667"/>
      <c r="F2" s="667"/>
      <c r="G2" s="667"/>
      <c r="H2" s="667"/>
      <c r="I2" s="667"/>
      <c r="J2" s="667"/>
      <c r="K2" s="667"/>
      <c r="L2" s="667"/>
      <c r="M2" s="667"/>
      <c r="N2" s="667"/>
      <c r="O2" s="667"/>
      <c r="P2" s="667"/>
      <c r="Q2" s="667"/>
      <c r="R2" s="667"/>
      <c r="S2" s="667"/>
      <c r="T2" s="667"/>
      <c r="U2" s="667"/>
      <c r="V2" s="667"/>
      <c r="W2" s="667"/>
      <c r="X2" s="667"/>
      <c r="Y2" s="667"/>
      <c r="Z2" s="667"/>
      <c r="AA2" s="670"/>
      <c r="AB2" s="670"/>
      <c r="AC2" s="670"/>
      <c r="AD2" s="670"/>
      <c r="AE2" s="670"/>
      <c r="AF2" s="670"/>
      <c r="AG2" s="670"/>
      <c r="AH2" s="670"/>
      <c r="AI2" s="670"/>
      <c r="AJ2" s="670"/>
      <c r="AK2" s="670"/>
      <c r="AL2" s="670"/>
      <c r="AM2" s="670"/>
      <c r="AN2" s="670"/>
      <c r="AO2" s="671"/>
      <c r="AP2" s="670"/>
      <c r="AQ2" s="670"/>
      <c r="AR2" s="670"/>
      <c r="AS2" s="670"/>
      <c r="AT2" s="670"/>
      <c r="AU2" s="670"/>
      <c r="AV2" s="670"/>
      <c r="AW2" s="670"/>
      <c r="AX2" s="670"/>
      <c r="AY2" s="670"/>
      <c r="AZ2" s="670"/>
      <c r="BA2" s="670"/>
      <c r="BB2" s="670"/>
      <c r="BC2" s="670"/>
      <c r="BD2" s="670"/>
      <c r="BE2" s="670"/>
      <c r="BF2" s="670"/>
      <c r="BG2" s="670"/>
      <c r="BH2" s="670"/>
      <c r="BI2" s="670"/>
      <c r="BJ2" s="670"/>
      <c r="BK2" s="670"/>
      <c r="BL2" s="670"/>
      <c r="BM2" s="670"/>
      <c r="BN2" s="670"/>
      <c r="BO2" s="670"/>
      <c r="BP2" s="670"/>
      <c r="BQ2" s="670"/>
      <c r="BR2" s="670"/>
      <c r="BS2" s="670"/>
      <c r="BT2" s="670"/>
      <c r="BU2" s="670"/>
      <c r="BV2" s="670"/>
      <c r="BW2" s="670"/>
      <c r="BX2" s="670"/>
      <c r="BY2" s="670"/>
      <c r="BZ2" s="670"/>
      <c r="CA2" s="670"/>
      <c r="CB2" s="670"/>
      <c r="CC2" s="670"/>
      <c r="CD2" s="670"/>
      <c r="CE2" s="670"/>
      <c r="CF2" s="670"/>
      <c r="CG2" s="670"/>
      <c r="CH2" s="670"/>
      <c r="CI2" s="670"/>
      <c r="CJ2" s="670"/>
      <c r="CK2" s="670"/>
      <c r="CL2" s="670"/>
      <c r="CM2" s="670"/>
      <c r="CN2" s="670"/>
      <c r="CO2" s="670"/>
      <c r="CP2" s="670"/>
      <c r="CQ2" s="670"/>
      <c r="CR2" s="670"/>
      <c r="CS2" s="670"/>
      <c r="CT2" s="670"/>
      <c r="CU2" s="670"/>
      <c r="CV2" s="670"/>
      <c r="CW2" s="670"/>
      <c r="CX2" s="670"/>
      <c r="CY2" s="670"/>
      <c r="CZ2" s="670"/>
      <c r="DA2" s="670"/>
      <c r="DB2" s="670"/>
      <c r="DC2" s="670"/>
      <c r="DD2" s="670"/>
      <c r="DE2" s="670"/>
      <c r="DF2" s="670"/>
      <c r="DG2" s="670"/>
      <c r="DH2" s="670"/>
      <c r="DI2" s="670"/>
      <c r="DJ2" s="670"/>
      <c r="DK2" s="670"/>
      <c r="DL2" s="670"/>
      <c r="DM2" s="670"/>
      <c r="DN2" s="670"/>
      <c r="DO2" s="670"/>
      <c r="DP2" s="670"/>
      <c r="DQ2" s="670"/>
      <c r="DR2" s="670"/>
      <c r="DS2" s="670"/>
      <c r="DT2" s="670"/>
      <c r="DU2" s="670"/>
      <c r="DV2" s="670"/>
      <c r="DW2" s="670"/>
      <c r="DX2" s="670"/>
      <c r="DY2" s="670"/>
      <c r="DZ2" s="670"/>
      <c r="EA2" s="670"/>
      <c r="EB2" s="670"/>
      <c r="EC2" s="670"/>
      <c r="ED2" s="670"/>
      <c r="EE2" s="670"/>
      <c r="EF2" s="670"/>
      <c r="EG2" s="670"/>
      <c r="EH2" s="670"/>
      <c r="EI2" s="670"/>
      <c r="EJ2" s="670"/>
      <c r="EK2" s="670"/>
      <c r="EL2" s="670"/>
      <c r="EM2" s="670"/>
      <c r="EN2" s="670"/>
      <c r="EO2" s="670"/>
      <c r="EP2" s="670"/>
      <c r="EQ2" s="670"/>
      <c r="ER2" s="670"/>
      <c r="ES2" s="670"/>
      <c r="ET2" s="670"/>
      <c r="EU2" s="670"/>
      <c r="EV2" s="670"/>
      <c r="EW2" s="670"/>
      <c r="EX2" s="670"/>
      <c r="EY2" s="670"/>
      <c r="EZ2" s="670"/>
      <c r="FA2" s="670"/>
      <c r="FB2" s="670"/>
      <c r="FC2" s="670"/>
      <c r="FD2" s="670"/>
      <c r="FE2" s="670"/>
      <c r="FF2" s="670"/>
      <c r="FG2" s="670"/>
      <c r="FH2" s="670"/>
      <c r="FI2" s="670"/>
      <c r="FJ2" s="670"/>
      <c r="FK2" s="670"/>
      <c r="FL2" s="670"/>
      <c r="FM2" s="670"/>
      <c r="FN2" s="670"/>
      <c r="FO2" s="670"/>
      <c r="FP2" s="670"/>
      <c r="FQ2" s="670"/>
      <c r="FR2" s="670"/>
      <c r="FS2" s="670"/>
      <c r="FT2" s="670"/>
      <c r="FU2" s="670"/>
      <c r="FV2" s="670"/>
      <c r="FW2" s="670"/>
      <c r="FX2" s="670"/>
      <c r="FY2" s="670"/>
      <c r="FZ2" s="670"/>
      <c r="GA2" s="670"/>
      <c r="GB2" s="670"/>
      <c r="GC2" s="670"/>
      <c r="GD2" s="670"/>
      <c r="GE2" s="670"/>
      <c r="GF2" s="670"/>
      <c r="GG2" s="670"/>
      <c r="GH2" s="670"/>
      <c r="GI2" s="670"/>
      <c r="GJ2" s="670"/>
      <c r="GK2" s="670"/>
      <c r="GL2" s="670"/>
      <c r="GM2" s="670"/>
      <c r="GN2" s="670"/>
      <c r="GO2" s="670"/>
      <c r="GP2" s="670"/>
      <c r="GQ2" s="670"/>
      <c r="GR2" s="670"/>
      <c r="GS2" s="670"/>
      <c r="GT2" s="670"/>
      <c r="GU2" s="670"/>
      <c r="GV2" s="670"/>
      <c r="GW2" s="670"/>
      <c r="GX2" s="670"/>
      <c r="GY2" s="670"/>
      <c r="GZ2" s="670"/>
      <c r="HA2" s="670"/>
      <c r="HB2" s="670"/>
      <c r="HC2" s="670"/>
      <c r="HD2" s="670"/>
      <c r="HE2" s="670"/>
      <c r="HF2" s="670"/>
      <c r="HG2" s="670"/>
      <c r="HH2" s="670"/>
      <c r="HI2" s="670"/>
      <c r="HJ2" s="670"/>
      <c r="HK2" s="670"/>
      <c r="HL2" s="670"/>
      <c r="HM2" s="670"/>
      <c r="HN2" s="670"/>
      <c r="HO2" s="670"/>
      <c r="HP2" s="670"/>
      <c r="HQ2" s="670"/>
      <c r="HR2" s="670"/>
      <c r="HS2" s="670"/>
      <c r="HT2" s="670"/>
      <c r="HU2" s="670"/>
      <c r="HV2" s="670"/>
      <c r="HW2" s="670"/>
      <c r="HX2" s="670"/>
      <c r="HY2" s="670"/>
      <c r="HZ2" s="670"/>
      <c r="IA2" s="670"/>
      <c r="IB2" s="670"/>
      <c r="IC2" s="670"/>
      <c r="ID2" s="670"/>
      <c r="IE2" s="670"/>
      <c r="IF2" s="670"/>
      <c r="IG2" s="670"/>
      <c r="IH2" s="670"/>
      <c r="II2" s="670"/>
      <c r="IJ2" s="670"/>
      <c r="IK2" s="670"/>
      <c r="IL2" s="670"/>
      <c r="IM2" s="670"/>
      <c r="IN2" s="670"/>
      <c r="IO2" s="670"/>
      <c r="IP2" s="670"/>
      <c r="IQ2" s="670"/>
      <c r="IR2" s="670"/>
      <c r="IS2" s="670"/>
      <c r="IT2" s="670"/>
      <c r="IU2" s="670"/>
      <c r="IV2" s="670"/>
    </row>
    <row r="3" spans="1:256" ht="15" customHeight="1">
      <c r="A3" s="667"/>
      <c r="B3" s="856" t="s">
        <v>712</v>
      </c>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856"/>
      <c r="AJ3" s="856"/>
      <c r="AK3" s="856"/>
      <c r="AL3" s="856"/>
      <c r="AM3" s="856"/>
      <c r="AN3" s="670"/>
      <c r="AO3" s="670"/>
      <c r="AP3" s="670"/>
      <c r="AQ3" s="670"/>
      <c r="AR3" s="670"/>
      <c r="AS3" s="670"/>
      <c r="AT3" s="670"/>
      <c r="AU3" s="670"/>
      <c r="AV3" s="670"/>
      <c r="AW3" s="670"/>
      <c r="AX3" s="670"/>
      <c r="AY3" s="670"/>
      <c r="AZ3" s="670"/>
      <c r="BA3" s="670"/>
      <c r="BB3" s="670"/>
      <c r="BC3" s="670"/>
      <c r="BD3" s="670"/>
      <c r="BE3" s="670"/>
      <c r="BF3" s="670"/>
      <c r="BG3" s="670"/>
      <c r="BH3" s="670"/>
      <c r="BI3" s="670"/>
      <c r="BJ3" s="670"/>
      <c r="BK3" s="670"/>
      <c r="BL3" s="670"/>
      <c r="BM3" s="670"/>
      <c r="BN3" s="670"/>
      <c r="BO3" s="670"/>
      <c r="BP3" s="670"/>
      <c r="BQ3" s="670"/>
      <c r="BR3" s="670"/>
      <c r="BS3" s="670"/>
      <c r="BT3" s="670"/>
      <c r="BU3" s="670"/>
      <c r="BV3" s="670"/>
      <c r="BW3" s="670"/>
      <c r="BX3" s="670"/>
      <c r="BY3" s="670"/>
      <c r="BZ3" s="670"/>
      <c r="CA3" s="670"/>
      <c r="CB3" s="670"/>
      <c r="CC3" s="670"/>
      <c r="CD3" s="670"/>
      <c r="CE3" s="670"/>
      <c r="CF3" s="670"/>
      <c r="CG3" s="670"/>
      <c r="CH3" s="670"/>
      <c r="CI3" s="670"/>
      <c r="CJ3" s="670"/>
      <c r="CK3" s="670"/>
      <c r="CL3" s="670"/>
      <c r="CM3" s="670"/>
      <c r="CN3" s="670"/>
      <c r="CO3" s="670"/>
      <c r="CP3" s="670"/>
      <c r="CQ3" s="670"/>
      <c r="CR3" s="670"/>
      <c r="CS3" s="670"/>
      <c r="CT3" s="670"/>
      <c r="CU3" s="670"/>
      <c r="CV3" s="670"/>
      <c r="CW3" s="670"/>
      <c r="CX3" s="670"/>
      <c r="CY3" s="670"/>
      <c r="CZ3" s="670"/>
      <c r="DA3" s="670"/>
      <c r="DB3" s="670"/>
      <c r="DC3" s="670"/>
      <c r="DD3" s="670"/>
      <c r="DE3" s="670"/>
      <c r="DF3" s="670"/>
      <c r="DG3" s="670"/>
      <c r="DH3" s="670"/>
      <c r="DI3" s="670"/>
      <c r="DJ3" s="670"/>
      <c r="DK3" s="670"/>
      <c r="DL3" s="670"/>
      <c r="DM3" s="670"/>
      <c r="DN3" s="670"/>
      <c r="DO3" s="670"/>
      <c r="DP3" s="670"/>
      <c r="DQ3" s="670"/>
      <c r="DR3" s="670"/>
      <c r="DS3" s="670"/>
      <c r="DT3" s="670"/>
      <c r="DU3" s="670"/>
      <c r="DV3" s="670"/>
      <c r="DW3" s="670"/>
      <c r="DX3" s="670"/>
      <c r="DY3" s="670"/>
      <c r="DZ3" s="670"/>
      <c r="EA3" s="670"/>
      <c r="EB3" s="670"/>
      <c r="EC3" s="670"/>
      <c r="ED3" s="670"/>
      <c r="EE3" s="670"/>
      <c r="EF3" s="670"/>
      <c r="EG3" s="670"/>
      <c r="EH3" s="670"/>
      <c r="EI3" s="670"/>
      <c r="EJ3" s="670"/>
      <c r="EK3" s="670"/>
      <c r="EL3" s="670"/>
      <c r="EM3" s="670"/>
      <c r="EN3" s="670"/>
      <c r="EO3" s="670"/>
      <c r="EP3" s="670"/>
      <c r="EQ3" s="670"/>
      <c r="ER3" s="670"/>
      <c r="ES3" s="670"/>
      <c r="ET3" s="670"/>
      <c r="EU3" s="670"/>
      <c r="EV3" s="670"/>
      <c r="EW3" s="670"/>
      <c r="EX3" s="670"/>
      <c r="EY3" s="670"/>
      <c r="EZ3" s="670"/>
      <c r="FA3" s="670"/>
      <c r="FB3" s="670"/>
      <c r="FC3" s="670"/>
      <c r="FD3" s="670"/>
      <c r="FE3" s="670"/>
      <c r="FF3" s="670"/>
      <c r="FG3" s="670"/>
      <c r="FH3" s="670"/>
      <c r="FI3" s="670"/>
      <c r="FJ3" s="670"/>
      <c r="FK3" s="670"/>
      <c r="FL3" s="670"/>
      <c r="FM3" s="670"/>
      <c r="FN3" s="670"/>
      <c r="FO3" s="670"/>
      <c r="FP3" s="670"/>
      <c r="FQ3" s="670"/>
      <c r="FR3" s="670"/>
      <c r="FS3" s="670"/>
      <c r="FT3" s="670"/>
      <c r="FU3" s="670"/>
      <c r="FV3" s="670"/>
      <c r="FW3" s="670"/>
      <c r="FX3" s="670"/>
      <c r="FY3" s="670"/>
      <c r="FZ3" s="670"/>
      <c r="GA3" s="670"/>
      <c r="GB3" s="670"/>
      <c r="GC3" s="670"/>
      <c r="GD3" s="670"/>
      <c r="GE3" s="670"/>
      <c r="GF3" s="670"/>
      <c r="GG3" s="670"/>
      <c r="GH3" s="670"/>
      <c r="GI3" s="670"/>
      <c r="GJ3" s="670"/>
      <c r="GK3" s="670"/>
      <c r="GL3" s="670"/>
      <c r="GM3" s="670"/>
      <c r="GN3" s="670"/>
      <c r="GO3" s="670"/>
      <c r="GP3" s="670"/>
      <c r="GQ3" s="670"/>
      <c r="GR3" s="670"/>
      <c r="GS3" s="670"/>
      <c r="GT3" s="670"/>
      <c r="GU3" s="670"/>
      <c r="GV3" s="670"/>
      <c r="GW3" s="670"/>
      <c r="GX3" s="670"/>
      <c r="GY3" s="670"/>
      <c r="GZ3" s="670"/>
      <c r="HA3" s="670"/>
      <c r="HB3" s="670"/>
      <c r="HC3" s="670"/>
      <c r="HD3" s="670"/>
      <c r="HE3" s="670"/>
      <c r="HF3" s="670"/>
      <c r="HG3" s="670"/>
      <c r="HH3" s="670"/>
      <c r="HI3" s="670"/>
      <c r="HJ3" s="670"/>
      <c r="HK3" s="670"/>
      <c r="HL3" s="670"/>
      <c r="HM3" s="670"/>
      <c r="HN3" s="670"/>
      <c r="HO3" s="670"/>
      <c r="HP3" s="670"/>
      <c r="HQ3" s="670"/>
      <c r="HR3" s="670"/>
      <c r="HS3" s="670"/>
      <c r="HT3" s="670"/>
      <c r="HU3" s="670"/>
      <c r="HV3" s="670"/>
      <c r="HW3" s="670"/>
      <c r="HX3" s="670"/>
      <c r="HY3" s="670"/>
      <c r="HZ3" s="670"/>
      <c r="IA3" s="670"/>
      <c r="IB3" s="670"/>
      <c r="IC3" s="670"/>
      <c r="ID3" s="670"/>
      <c r="IE3" s="670"/>
      <c r="IF3" s="670"/>
      <c r="IG3" s="670"/>
      <c r="IH3" s="670"/>
      <c r="II3" s="670"/>
      <c r="IJ3" s="670"/>
      <c r="IK3" s="670"/>
      <c r="IL3" s="670"/>
      <c r="IM3" s="670"/>
      <c r="IN3" s="670"/>
      <c r="IO3" s="670"/>
      <c r="IP3" s="670"/>
      <c r="IQ3" s="670"/>
      <c r="IR3" s="670"/>
      <c r="IS3" s="670"/>
      <c r="IT3" s="670"/>
      <c r="IU3" s="670"/>
      <c r="IV3" s="670"/>
    </row>
    <row r="4" spans="1:256" ht="15" customHeight="1">
      <c r="A4" s="667"/>
      <c r="B4" s="856" t="s">
        <v>713</v>
      </c>
      <c r="C4" s="856"/>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670"/>
      <c r="AO4" s="670"/>
      <c r="AP4" s="670"/>
      <c r="AQ4" s="670"/>
      <c r="AR4" s="670"/>
      <c r="AS4" s="670"/>
      <c r="AT4" s="670"/>
      <c r="AU4" s="670"/>
      <c r="AV4" s="670"/>
      <c r="AW4" s="670"/>
      <c r="AX4" s="670"/>
      <c r="AY4" s="670"/>
      <c r="AZ4" s="670"/>
      <c r="BA4" s="670"/>
      <c r="BB4" s="670"/>
      <c r="BC4" s="670"/>
      <c r="BD4" s="670"/>
      <c r="BE4" s="670"/>
      <c r="BF4" s="670"/>
      <c r="BG4" s="670"/>
      <c r="BH4" s="670"/>
      <c r="BI4" s="670"/>
      <c r="BJ4" s="670"/>
      <c r="BK4" s="670"/>
      <c r="BL4" s="670"/>
      <c r="BM4" s="670"/>
      <c r="BN4" s="670"/>
      <c r="BO4" s="670"/>
      <c r="BP4" s="670"/>
      <c r="BQ4" s="670"/>
      <c r="BR4" s="670"/>
      <c r="BS4" s="670"/>
      <c r="BT4" s="670"/>
      <c r="BU4" s="670"/>
      <c r="BV4" s="670"/>
      <c r="BW4" s="670"/>
      <c r="BX4" s="670"/>
      <c r="BY4" s="670"/>
      <c r="BZ4" s="670"/>
      <c r="CA4" s="670"/>
      <c r="CB4" s="670"/>
      <c r="CC4" s="670"/>
      <c r="CD4" s="670"/>
      <c r="CE4" s="670"/>
      <c r="CF4" s="670"/>
      <c r="CG4" s="670"/>
      <c r="CH4" s="670"/>
      <c r="CI4" s="670"/>
      <c r="CJ4" s="670"/>
      <c r="CK4" s="670"/>
      <c r="CL4" s="670"/>
      <c r="CM4" s="670"/>
      <c r="CN4" s="670"/>
      <c r="CO4" s="670"/>
      <c r="CP4" s="670"/>
      <c r="CQ4" s="670"/>
      <c r="CR4" s="670"/>
      <c r="CS4" s="670"/>
      <c r="CT4" s="670"/>
      <c r="CU4" s="670"/>
      <c r="CV4" s="670"/>
      <c r="CW4" s="670"/>
      <c r="CX4" s="670"/>
      <c r="CY4" s="670"/>
      <c r="CZ4" s="670"/>
      <c r="DA4" s="670"/>
      <c r="DB4" s="670"/>
      <c r="DC4" s="670"/>
      <c r="DD4" s="670"/>
      <c r="DE4" s="670"/>
      <c r="DF4" s="670"/>
      <c r="DG4" s="670"/>
      <c r="DH4" s="670"/>
      <c r="DI4" s="670"/>
      <c r="DJ4" s="670"/>
      <c r="DK4" s="670"/>
      <c r="DL4" s="670"/>
      <c r="DM4" s="670"/>
      <c r="DN4" s="670"/>
      <c r="DO4" s="670"/>
      <c r="DP4" s="670"/>
      <c r="DQ4" s="670"/>
      <c r="DR4" s="670"/>
      <c r="DS4" s="670"/>
      <c r="DT4" s="670"/>
      <c r="DU4" s="670"/>
      <c r="DV4" s="670"/>
      <c r="DW4" s="670"/>
      <c r="DX4" s="670"/>
      <c r="DY4" s="670"/>
      <c r="DZ4" s="670"/>
      <c r="EA4" s="670"/>
      <c r="EB4" s="670"/>
      <c r="EC4" s="670"/>
      <c r="ED4" s="670"/>
      <c r="EE4" s="670"/>
      <c r="EF4" s="670"/>
      <c r="EG4" s="670"/>
      <c r="EH4" s="670"/>
      <c r="EI4" s="670"/>
      <c r="EJ4" s="670"/>
      <c r="EK4" s="670"/>
      <c r="EL4" s="670"/>
      <c r="EM4" s="670"/>
      <c r="EN4" s="670"/>
      <c r="EO4" s="670"/>
      <c r="EP4" s="670"/>
      <c r="EQ4" s="670"/>
      <c r="ER4" s="670"/>
      <c r="ES4" s="670"/>
      <c r="ET4" s="670"/>
      <c r="EU4" s="670"/>
      <c r="EV4" s="670"/>
      <c r="EW4" s="670"/>
      <c r="EX4" s="670"/>
      <c r="EY4" s="670"/>
      <c r="EZ4" s="670"/>
      <c r="FA4" s="670"/>
      <c r="FB4" s="670"/>
      <c r="FC4" s="670"/>
      <c r="FD4" s="670"/>
      <c r="FE4" s="670"/>
      <c r="FF4" s="670"/>
      <c r="FG4" s="670"/>
      <c r="FH4" s="670"/>
      <c r="FI4" s="670"/>
      <c r="FJ4" s="670"/>
      <c r="FK4" s="670"/>
      <c r="FL4" s="670"/>
      <c r="FM4" s="670"/>
      <c r="FN4" s="670"/>
      <c r="FO4" s="670"/>
      <c r="FP4" s="670"/>
      <c r="FQ4" s="670"/>
      <c r="FR4" s="670"/>
      <c r="FS4" s="670"/>
      <c r="FT4" s="670"/>
      <c r="FU4" s="670"/>
      <c r="FV4" s="670"/>
      <c r="FW4" s="670"/>
      <c r="FX4" s="670"/>
      <c r="FY4" s="670"/>
      <c r="FZ4" s="670"/>
      <c r="GA4" s="670"/>
      <c r="GB4" s="670"/>
      <c r="GC4" s="670"/>
      <c r="GD4" s="670"/>
      <c r="GE4" s="670"/>
      <c r="GF4" s="670"/>
      <c r="GG4" s="670"/>
      <c r="GH4" s="670"/>
      <c r="GI4" s="670"/>
      <c r="GJ4" s="670"/>
      <c r="GK4" s="670"/>
      <c r="GL4" s="670"/>
      <c r="GM4" s="670"/>
      <c r="GN4" s="670"/>
      <c r="GO4" s="670"/>
      <c r="GP4" s="670"/>
      <c r="GQ4" s="670"/>
      <c r="GR4" s="670"/>
      <c r="GS4" s="670"/>
      <c r="GT4" s="670"/>
      <c r="GU4" s="670"/>
      <c r="GV4" s="670"/>
      <c r="GW4" s="670"/>
      <c r="GX4" s="670"/>
      <c r="GY4" s="670"/>
      <c r="GZ4" s="670"/>
      <c r="HA4" s="670"/>
      <c r="HB4" s="670"/>
      <c r="HC4" s="670"/>
      <c r="HD4" s="670"/>
      <c r="HE4" s="670"/>
      <c r="HF4" s="670"/>
      <c r="HG4" s="670"/>
      <c r="HH4" s="670"/>
      <c r="HI4" s="670"/>
      <c r="HJ4" s="670"/>
      <c r="HK4" s="670"/>
      <c r="HL4" s="670"/>
      <c r="HM4" s="670"/>
      <c r="HN4" s="670"/>
      <c r="HO4" s="670"/>
      <c r="HP4" s="670"/>
      <c r="HQ4" s="670"/>
      <c r="HR4" s="670"/>
      <c r="HS4" s="670"/>
      <c r="HT4" s="670"/>
      <c r="HU4" s="670"/>
      <c r="HV4" s="670"/>
      <c r="HW4" s="670"/>
      <c r="HX4" s="670"/>
      <c r="HY4" s="670"/>
      <c r="HZ4" s="670"/>
      <c r="IA4" s="670"/>
      <c r="IB4" s="670"/>
      <c r="IC4" s="670"/>
      <c r="ID4" s="670"/>
      <c r="IE4" s="670"/>
      <c r="IF4" s="670"/>
      <c r="IG4" s="670"/>
      <c r="IH4" s="670"/>
      <c r="II4" s="670"/>
      <c r="IJ4" s="670"/>
      <c r="IK4" s="670"/>
      <c r="IL4" s="670"/>
      <c r="IM4" s="670"/>
      <c r="IN4" s="670"/>
      <c r="IO4" s="670"/>
      <c r="IP4" s="670"/>
      <c r="IQ4" s="670"/>
      <c r="IR4" s="670"/>
      <c r="IS4" s="670"/>
      <c r="IT4" s="670"/>
      <c r="IU4" s="670"/>
      <c r="IV4" s="670"/>
    </row>
    <row r="5" spans="1:256" ht="15" customHeight="1">
      <c r="A5" s="667"/>
      <c r="B5" s="673"/>
      <c r="C5" s="673"/>
      <c r="D5" s="673"/>
      <c r="E5" s="673"/>
      <c r="F5" s="673"/>
      <c r="G5" s="673"/>
      <c r="H5" s="673"/>
      <c r="I5" s="673"/>
      <c r="J5" s="673"/>
      <c r="K5" s="673"/>
      <c r="L5" s="673"/>
      <c r="M5" s="673"/>
      <c r="N5" s="673"/>
      <c r="O5" s="673"/>
      <c r="P5" s="673"/>
      <c r="Q5" s="673"/>
      <c r="R5" s="673"/>
      <c r="S5" s="673"/>
      <c r="T5" s="673"/>
      <c r="U5" s="673"/>
      <c r="V5" s="673"/>
      <c r="W5" s="673"/>
      <c r="X5" s="673"/>
      <c r="Y5" s="673"/>
      <c r="Z5" s="673"/>
      <c r="AA5" s="673"/>
      <c r="AB5" s="673"/>
      <c r="AC5" s="673"/>
      <c r="AD5" s="673"/>
      <c r="AE5" s="673"/>
      <c r="AF5" s="673"/>
      <c r="AG5" s="673"/>
      <c r="AH5" s="673"/>
      <c r="AI5" s="673"/>
      <c r="AJ5" s="673"/>
      <c r="AK5" s="673"/>
      <c r="AL5" s="673"/>
      <c r="AM5" s="673"/>
      <c r="AN5" s="670"/>
      <c r="AO5" s="670"/>
      <c r="AP5" s="670"/>
      <c r="AQ5" s="670"/>
      <c r="AR5" s="670"/>
      <c r="AS5" s="670"/>
      <c r="AT5" s="670"/>
      <c r="AU5" s="670"/>
      <c r="AV5" s="670"/>
      <c r="AW5" s="670"/>
      <c r="AX5" s="670"/>
      <c r="AY5" s="670"/>
      <c r="AZ5" s="670"/>
      <c r="BA5" s="670"/>
      <c r="BB5" s="670"/>
      <c r="BC5" s="670"/>
      <c r="BD5" s="670"/>
      <c r="BE5" s="670"/>
      <c r="BF5" s="670"/>
      <c r="BG5" s="670"/>
      <c r="BH5" s="670"/>
      <c r="BI5" s="670"/>
      <c r="BJ5" s="670"/>
      <c r="BK5" s="670"/>
      <c r="BL5" s="670"/>
      <c r="BM5" s="670"/>
      <c r="BN5" s="670"/>
      <c r="BO5" s="670"/>
      <c r="BP5" s="670"/>
      <c r="BQ5" s="670"/>
      <c r="BR5" s="670"/>
      <c r="BS5" s="670"/>
      <c r="BT5" s="670"/>
      <c r="BU5" s="670"/>
      <c r="BV5" s="670"/>
      <c r="BW5" s="670"/>
      <c r="BX5" s="670"/>
      <c r="BY5" s="670"/>
      <c r="BZ5" s="670"/>
      <c r="CA5" s="670"/>
      <c r="CB5" s="670"/>
      <c r="CC5" s="670"/>
      <c r="CD5" s="670"/>
      <c r="CE5" s="670"/>
      <c r="CF5" s="670"/>
      <c r="CG5" s="670"/>
      <c r="CH5" s="670"/>
      <c r="CI5" s="670"/>
      <c r="CJ5" s="670"/>
      <c r="CK5" s="670"/>
      <c r="CL5" s="670"/>
      <c r="CM5" s="670"/>
      <c r="CN5" s="670"/>
      <c r="CO5" s="670"/>
      <c r="CP5" s="670"/>
      <c r="CQ5" s="670"/>
      <c r="CR5" s="670"/>
      <c r="CS5" s="670"/>
      <c r="CT5" s="670"/>
      <c r="CU5" s="670"/>
      <c r="CV5" s="670"/>
      <c r="CW5" s="670"/>
      <c r="CX5" s="670"/>
      <c r="CY5" s="670"/>
      <c r="CZ5" s="670"/>
      <c r="DA5" s="670"/>
      <c r="DB5" s="670"/>
      <c r="DC5" s="670"/>
      <c r="DD5" s="670"/>
      <c r="DE5" s="670"/>
      <c r="DF5" s="670"/>
      <c r="DG5" s="670"/>
      <c r="DH5" s="670"/>
      <c r="DI5" s="670"/>
      <c r="DJ5" s="670"/>
      <c r="DK5" s="670"/>
      <c r="DL5" s="670"/>
      <c r="DM5" s="670"/>
      <c r="DN5" s="670"/>
      <c r="DO5" s="670"/>
      <c r="DP5" s="670"/>
      <c r="DQ5" s="670"/>
      <c r="DR5" s="670"/>
      <c r="DS5" s="670"/>
      <c r="DT5" s="670"/>
      <c r="DU5" s="670"/>
      <c r="DV5" s="670"/>
      <c r="DW5" s="670"/>
      <c r="DX5" s="670"/>
      <c r="DY5" s="670"/>
      <c r="DZ5" s="670"/>
      <c r="EA5" s="670"/>
      <c r="EB5" s="670"/>
      <c r="EC5" s="670"/>
      <c r="ED5" s="670"/>
      <c r="EE5" s="670"/>
      <c r="EF5" s="670"/>
      <c r="EG5" s="670"/>
      <c r="EH5" s="670"/>
      <c r="EI5" s="670"/>
      <c r="EJ5" s="670"/>
      <c r="EK5" s="670"/>
      <c r="EL5" s="670"/>
      <c r="EM5" s="670"/>
      <c r="EN5" s="670"/>
      <c r="EO5" s="670"/>
      <c r="EP5" s="670"/>
      <c r="EQ5" s="670"/>
      <c r="ER5" s="670"/>
      <c r="ES5" s="670"/>
      <c r="ET5" s="670"/>
      <c r="EU5" s="670"/>
      <c r="EV5" s="670"/>
      <c r="EW5" s="670"/>
      <c r="EX5" s="670"/>
      <c r="EY5" s="670"/>
      <c r="EZ5" s="670"/>
      <c r="FA5" s="670"/>
      <c r="FB5" s="670"/>
      <c r="FC5" s="670"/>
      <c r="FD5" s="670"/>
      <c r="FE5" s="670"/>
      <c r="FF5" s="670"/>
      <c r="FG5" s="670"/>
      <c r="FH5" s="670"/>
      <c r="FI5" s="670"/>
      <c r="FJ5" s="670"/>
      <c r="FK5" s="670"/>
      <c r="FL5" s="670"/>
      <c r="FM5" s="670"/>
      <c r="FN5" s="670"/>
      <c r="FO5" s="670"/>
      <c r="FP5" s="670"/>
      <c r="FQ5" s="670"/>
      <c r="FR5" s="670"/>
      <c r="FS5" s="670"/>
      <c r="FT5" s="670"/>
      <c r="FU5" s="670"/>
      <c r="FV5" s="670"/>
      <c r="FW5" s="670"/>
      <c r="FX5" s="670"/>
      <c r="FY5" s="670"/>
      <c r="FZ5" s="670"/>
      <c r="GA5" s="670"/>
      <c r="GB5" s="670"/>
      <c r="GC5" s="670"/>
      <c r="GD5" s="670"/>
      <c r="GE5" s="670"/>
      <c r="GF5" s="670"/>
      <c r="GG5" s="670"/>
      <c r="GH5" s="670"/>
      <c r="GI5" s="670"/>
      <c r="GJ5" s="670"/>
      <c r="GK5" s="670"/>
      <c r="GL5" s="670"/>
      <c r="GM5" s="670"/>
      <c r="GN5" s="670"/>
      <c r="GO5" s="670"/>
      <c r="GP5" s="670"/>
      <c r="GQ5" s="670"/>
      <c r="GR5" s="670"/>
      <c r="GS5" s="670"/>
      <c r="GT5" s="670"/>
      <c r="GU5" s="670"/>
      <c r="GV5" s="670"/>
      <c r="GW5" s="670"/>
      <c r="GX5" s="670"/>
      <c r="GY5" s="670"/>
      <c r="GZ5" s="670"/>
      <c r="HA5" s="670"/>
      <c r="HB5" s="670"/>
      <c r="HC5" s="670"/>
      <c r="HD5" s="670"/>
      <c r="HE5" s="670"/>
      <c r="HF5" s="670"/>
      <c r="HG5" s="670"/>
      <c r="HH5" s="670"/>
      <c r="HI5" s="670"/>
      <c r="HJ5" s="670"/>
      <c r="HK5" s="670"/>
      <c r="HL5" s="670"/>
      <c r="HM5" s="670"/>
      <c r="HN5" s="670"/>
      <c r="HO5" s="670"/>
      <c r="HP5" s="670"/>
      <c r="HQ5" s="670"/>
      <c r="HR5" s="670"/>
      <c r="HS5" s="670"/>
      <c r="HT5" s="670"/>
      <c r="HU5" s="670"/>
      <c r="HV5" s="670"/>
      <c r="HW5" s="670"/>
      <c r="HX5" s="670"/>
      <c r="HY5" s="670"/>
      <c r="HZ5" s="670"/>
      <c r="IA5" s="670"/>
      <c r="IB5" s="670"/>
      <c r="IC5" s="670"/>
      <c r="ID5" s="670"/>
      <c r="IE5" s="670"/>
      <c r="IF5" s="670"/>
      <c r="IG5" s="670"/>
      <c r="IH5" s="670"/>
      <c r="II5" s="670"/>
      <c r="IJ5" s="670"/>
      <c r="IK5" s="670"/>
      <c r="IL5" s="670"/>
      <c r="IM5" s="670"/>
      <c r="IN5" s="670"/>
      <c r="IO5" s="670"/>
      <c r="IP5" s="670"/>
      <c r="IQ5" s="670"/>
      <c r="IR5" s="670"/>
      <c r="IS5" s="670"/>
      <c r="IT5" s="670"/>
      <c r="IU5" s="670"/>
      <c r="IV5" s="670"/>
    </row>
    <row r="6" spans="1:256" ht="15" customHeight="1">
      <c r="A6" s="667"/>
      <c r="B6" s="670"/>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69"/>
      <c r="AE6" s="674"/>
      <c r="AF6" s="670"/>
      <c r="AG6" s="675" t="s">
        <v>714</v>
      </c>
      <c r="AH6" s="670"/>
      <c r="AI6" s="676" t="s">
        <v>715</v>
      </c>
      <c r="AJ6" s="670"/>
      <c r="AK6" s="676" t="s">
        <v>307</v>
      </c>
      <c r="AL6" s="670"/>
      <c r="AM6" s="676" t="s">
        <v>716</v>
      </c>
      <c r="AN6" s="670"/>
      <c r="AO6" s="670"/>
      <c r="AP6" s="670"/>
      <c r="AQ6" s="670"/>
      <c r="AR6" s="670"/>
      <c r="AS6" s="670"/>
      <c r="AT6" s="670"/>
      <c r="AU6" s="670"/>
      <c r="AV6" s="670"/>
      <c r="AW6" s="670"/>
      <c r="AX6" s="670"/>
      <c r="AY6" s="670"/>
      <c r="AZ6" s="670"/>
      <c r="BA6" s="670"/>
      <c r="BB6" s="670"/>
      <c r="BC6" s="670"/>
      <c r="BD6" s="670"/>
      <c r="BE6" s="670"/>
      <c r="BF6" s="670"/>
      <c r="BG6" s="670"/>
      <c r="BH6" s="670"/>
      <c r="BI6" s="670"/>
      <c r="BJ6" s="670"/>
      <c r="BK6" s="670"/>
      <c r="BL6" s="670"/>
      <c r="BM6" s="670"/>
      <c r="BN6" s="670"/>
      <c r="BO6" s="670"/>
      <c r="BP6" s="670"/>
      <c r="BQ6" s="670"/>
      <c r="BR6" s="670"/>
      <c r="BS6" s="670"/>
      <c r="BT6" s="670"/>
      <c r="BU6" s="670"/>
      <c r="BV6" s="670"/>
      <c r="BW6" s="670"/>
      <c r="BX6" s="670"/>
      <c r="BY6" s="670"/>
      <c r="BZ6" s="670"/>
      <c r="CA6" s="670"/>
      <c r="CB6" s="670"/>
      <c r="CC6" s="670"/>
      <c r="CD6" s="670"/>
      <c r="CE6" s="670"/>
      <c r="CF6" s="670"/>
      <c r="CG6" s="670"/>
      <c r="CH6" s="670"/>
      <c r="CI6" s="670"/>
      <c r="CJ6" s="670"/>
      <c r="CK6" s="670"/>
      <c r="CL6" s="670"/>
      <c r="CM6" s="670"/>
      <c r="CN6" s="670"/>
      <c r="CO6" s="670"/>
      <c r="CP6" s="670"/>
      <c r="CQ6" s="670"/>
      <c r="CR6" s="670"/>
      <c r="CS6" s="670"/>
      <c r="CT6" s="670"/>
      <c r="CU6" s="670"/>
      <c r="CV6" s="670"/>
      <c r="CW6" s="670"/>
      <c r="CX6" s="670"/>
      <c r="CY6" s="670"/>
      <c r="CZ6" s="670"/>
      <c r="DA6" s="670"/>
      <c r="DB6" s="670"/>
      <c r="DC6" s="670"/>
      <c r="DD6" s="670"/>
      <c r="DE6" s="670"/>
      <c r="DF6" s="670"/>
      <c r="DG6" s="670"/>
      <c r="DH6" s="670"/>
      <c r="DI6" s="670"/>
      <c r="DJ6" s="670"/>
      <c r="DK6" s="670"/>
      <c r="DL6" s="670"/>
      <c r="DM6" s="670"/>
      <c r="DN6" s="670"/>
      <c r="DO6" s="670"/>
      <c r="DP6" s="670"/>
      <c r="DQ6" s="670"/>
      <c r="DR6" s="670"/>
      <c r="DS6" s="670"/>
      <c r="DT6" s="670"/>
      <c r="DU6" s="670"/>
      <c r="DV6" s="670"/>
      <c r="DW6" s="670"/>
      <c r="DX6" s="670"/>
      <c r="DY6" s="670"/>
      <c r="DZ6" s="670"/>
      <c r="EA6" s="670"/>
      <c r="EB6" s="670"/>
      <c r="EC6" s="670"/>
      <c r="ED6" s="670"/>
      <c r="EE6" s="670"/>
      <c r="EF6" s="670"/>
      <c r="EG6" s="670"/>
      <c r="EH6" s="670"/>
      <c r="EI6" s="670"/>
      <c r="EJ6" s="670"/>
      <c r="EK6" s="670"/>
      <c r="EL6" s="670"/>
      <c r="EM6" s="670"/>
      <c r="EN6" s="670"/>
      <c r="EO6" s="670"/>
      <c r="EP6" s="670"/>
      <c r="EQ6" s="670"/>
      <c r="ER6" s="670"/>
      <c r="ES6" s="670"/>
      <c r="ET6" s="670"/>
      <c r="EU6" s="670"/>
      <c r="EV6" s="670"/>
      <c r="EW6" s="670"/>
      <c r="EX6" s="670"/>
      <c r="EY6" s="670"/>
      <c r="EZ6" s="670"/>
      <c r="FA6" s="670"/>
      <c r="FB6" s="670"/>
      <c r="FC6" s="670"/>
      <c r="FD6" s="670"/>
      <c r="FE6" s="670"/>
      <c r="FF6" s="670"/>
      <c r="FG6" s="670"/>
      <c r="FH6" s="670"/>
      <c r="FI6" s="670"/>
      <c r="FJ6" s="670"/>
      <c r="FK6" s="670"/>
      <c r="FL6" s="670"/>
      <c r="FM6" s="670"/>
      <c r="FN6" s="670"/>
      <c r="FO6" s="670"/>
      <c r="FP6" s="670"/>
      <c r="FQ6" s="670"/>
      <c r="FR6" s="670"/>
      <c r="FS6" s="670"/>
      <c r="FT6" s="670"/>
      <c r="FU6" s="670"/>
      <c r="FV6" s="670"/>
      <c r="FW6" s="670"/>
      <c r="FX6" s="670"/>
      <c r="FY6" s="670"/>
      <c r="FZ6" s="670"/>
      <c r="GA6" s="670"/>
      <c r="GB6" s="670"/>
      <c r="GC6" s="670"/>
      <c r="GD6" s="670"/>
      <c r="GE6" s="670"/>
      <c r="GF6" s="670"/>
      <c r="GG6" s="670"/>
      <c r="GH6" s="670"/>
      <c r="GI6" s="670"/>
      <c r="GJ6" s="670"/>
      <c r="GK6" s="670"/>
      <c r="GL6" s="670"/>
      <c r="GM6" s="670"/>
      <c r="GN6" s="670"/>
      <c r="GO6" s="670"/>
      <c r="GP6" s="670"/>
      <c r="GQ6" s="670"/>
      <c r="GR6" s="670"/>
      <c r="GS6" s="670"/>
      <c r="GT6" s="670"/>
      <c r="GU6" s="670"/>
      <c r="GV6" s="670"/>
      <c r="GW6" s="670"/>
      <c r="GX6" s="670"/>
      <c r="GY6" s="670"/>
      <c r="GZ6" s="670"/>
      <c r="HA6" s="670"/>
      <c r="HB6" s="670"/>
      <c r="HC6" s="670"/>
      <c r="HD6" s="670"/>
      <c r="HE6" s="670"/>
      <c r="HF6" s="670"/>
      <c r="HG6" s="670"/>
      <c r="HH6" s="670"/>
      <c r="HI6" s="670"/>
      <c r="HJ6" s="670"/>
      <c r="HK6" s="670"/>
      <c r="HL6" s="670"/>
      <c r="HM6" s="670"/>
      <c r="HN6" s="670"/>
      <c r="HO6" s="670"/>
      <c r="HP6" s="670"/>
      <c r="HQ6" s="670"/>
      <c r="HR6" s="670"/>
      <c r="HS6" s="670"/>
      <c r="HT6" s="670"/>
      <c r="HU6" s="670"/>
      <c r="HV6" s="670"/>
      <c r="HW6" s="670"/>
      <c r="HX6" s="670"/>
      <c r="HY6" s="670"/>
      <c r="HZ6" s="670"/>
      <c r="IA6" s="670"/>
      <c r="IB6" s="670"/>
      <c r="IC6" s="670"/>
      <c r="ID6" s="670"/>
      <c r="IE6" s="670"/>
      <c r="IF6" s="670"/>
      <c r="IG6" s="670"/>
      <c r="IH6" s="670"/>
      <c r="II6" s="670"/>
      <c r="IJ6" s="670"/>
      <c r="IK6" s="670"/>
      <c r="IL6" s="670"/>
      <c r="IM6" s="670"/>
      <c r="IN6" s="670"/>
      <c r="IO6" s="670"/>
      <c r="IP6" s="670"/>
      <c r="IQ6" s="670"/>
      <c r="IR6" s="670"/>
      <c r="IS6" s="670"/>
      <c r="IT6" s="670"/>
      <c r="IU6" s="670"/>
      <c r="IV6" s="670"/>
    </row>
    <row r="7" spans="1:256" ht="15" customHeight="1">
      <c r="A7" s="667"/>
      <c r="B7" s="857" t="s">
        <v>717</v>
      </c>
      <c r="C7" s="857"/>
      <c r="D7" s="857"/>
      <c r="E7" s="857"/>
      <c r="F7" s="857"/>
      <c r="G7" s="857"/>
      <c r="H7" s="857"/>
      <c r="I7" s="857"/>
      <c r="J7" s="857"/>
      <c r="K7" s="677"/>
      <c r="L7" s="677"/>
      <c r="M7" s="677"/>
      <c r="N7" s="677"/>
      <c r="O7" s="677"/>
      <c r="P7" s="677"/>
      <c r="Q7" s="677"/>
      <c r="R7" s="677"/>
      <c r="S7" s="677"/>
      <c r="T7" s="677"/>
      <c r="U7" s="670"/>
      <c r="V7" s="670"/>
      <c r="W7" s="670"/>
      <c r="X7" s="670"/>
      <c r="Y7" s="670"/>
      <c r="Z7" s="670"/>
      <c r="AA7" s="670"/>
      <c r="AB7" s="670"/>
      <c r="AC7" s="670"/>
      <c r="AD7" s="670"/>
      <c r="AE7" s="670"/>
      <c r="AF7" s="670"/>
      <c r="AG7" s="670"/>
      <c r="AH7" s="670"/>
      <c r="AI7" s="670"/>
      <c r="AJ7" s="670"/>
      <c r="AK7" s="670"/>
      <c r="AL7" s="670"/>
      <c r="AM7" s="670"/>
      <c r="AN7" s="670"/>
      <c r="AO7" s="670"/>
      <c r="AP7" s="670"/>
      <c r="AQ7" s="670"/>
      <c r="AR7" s="670"/>
      <c r="AS7" s="670"/>
      <c r="AT7" s="670"/>
      <c r="AU7" s="670"/>
      <c r="AV7" s="670"/>
      <c r="AW7" s="670"/>
      <c r="AX7" s="670"/>
      <c r="AY7" s="670"/>
      <c r="AZ7" s="670"/>
      <c r="BA7" s="670"/>
      <c r="BB7" s="670"/>
      <c r="BC7" s="670"/>
      <c r="BD7" s="670"/>
      <c r="BE7" s="670"/>
      <c r="BF7" s="670"/>
      <c r="BG7" s="670"/>
      <c r="BH7" s="670"/>
      <c r="BI7" s="670"/>
      <c r="BJ7" s="670"/>
      <c r="BK7" s="670"/>
      <c r="BL7" s="670"/>
      <c r="BM7" s="670"/>
      <c r="BN7" s="670"/>
      <c r="BO7" s="670"/>
      <c r="BP7" s="670"/>
      <c r="BQ7" s="670"/>
      <c r="BR7" s="670"/>
      <c r="BS7" s="670"/>
      <c r="BT7" s="670"/>
      <c r="BU7" s="670"/>
      <c r="BV7" s="670"/>
      <c r="BW7" s="670"/>
      <c r="BX7" s="670"/>
      <c r="BY7" s="670"/>
      <c r="BZ7" s="670"/>
      <c r="CA7" s="670"/>
      <c r="CB7" s="670"/>
      <c r="CC7" s="670"/>
      <c r="CD7" s="670"/>
      <c r="CE7" s="670"/>
      <c r="CF7" s="670"/>
      <c r="CG7" s="670"/>
      <c r="CH7" s="670"/>
      <c r="CI7" s="670"/>
      <c r="CJ7" s="670"/>
      <c r="CK7" s="670"/>
      <c r="CL7" s="670"/>
      <c r="CM7" s="670"/>
      <c r="CN7" s="670"/>
      <c r="CO7" s="670"/>
      <c r="CP7" s="670"/>
      <c r="CQ7" s="670"/>
      <c r="CR7" s="670"/>
      <c r="CS7" s="670"/>
      <c r="CT7" s="670"/>
      <c r="CU7" s="670"/>
      <c r="CV7" s="670"/>
      <c r="CW7" s="670"/>
      <c r="CX7" s="670"/>
      <c r="CY7" s="670"/>
      <c r="CZ7" s="670"/>
      <c r="DA7" s="670"/>
      <c r="DB7" s="670"/>
      <c r="DC7" s="670"/>
      <c r="DD7" s="670"/>
      <c r="DE7" s="670"/>
      <c r="DF7" s="670"/>
      <c r="DG7" s="670"/>
      <c r="DH7" s="670"/>
      <c r="DI7" s="670"/>
      <c r="DJ7" s="670"/>
      <c r="DK7" s="670"/>
      <c r="DL7" s="670"/>
      <c r="DM7" s="670"/>
      <c r="DN7" s="670"/>
      <c r="DO7" s="670"/>
      <c r="DP7" s="670"/>
      <c r="DQ7" s="670"/>
      <c r="DR7" s="670"/>
      <c r="DS7" s="670"/>
      <c r="DT7" s="670"/>
      <c r="DU7" s="670"/>
      <c r="DV7" s="670"/>
      <c r="DW7" s="670"/>
      <c r="DX7" s="670"/>
      <c r="DY7" s="670"/>
      <c r="DZ7" s="670"/>
      <c r="EA7" s="670"/>
      <c r="EB7" s="670"/>
      <c r="EC7" s="670"/>
      <c r="ED7" s="670"/>
      <c r="EE7" s="670"/>
      <c r="EF7" s="670"/>
      <c r="EG7" s="670"/>
      <c r="EH7" s="670"/>
      <c r="EI7" s="670"/>
      <c r="EJ7" s="670"/>
      <c r="EK7" s="670"/>
      <c r="EL7" s="670"/>
      <c r="EM7" s="670"/>
      <c r="EN7" s="670"/>
      <c r="EO7" s="670"/>
      <c r="EP7" s="670"/>
      <c r="EQ7" s="670"/>
      <c r="ER7" s="670"/>
      <c r="ES7" s="670"/>
      <c r="ET7" s="670"/>
      <c r="EU7" s="670"/>
      <c r="EV7" s="670"/>
      <c r="EW7" s="670"/>
      <c r="EX7" s="670"/>
      <c r="EY7" s="670"/>
      <c r="EZ7" s="670"/>
      <c r="FA7" s="670"/>
      <c r="FB7" s="670"/>
      <c r="FC7" s="670"/>
      <c r="FD7" s="670"/>
      <c r="FE7" s="670"/>
      <c r="FF7" s="670"/>
      <c r="FG7" s="670"/>
      <c r="FH7" s="670"/>
      <c r="FI7" s="670"/>
      <c r="FJ7" s="670"/>
      <c r="FK7" s="670"/>
      <c r="FL7" s="670"/>
      <c r="FM7" s="670"/>
      <c r="FN7" s="670"/>
      <c r="FO7" s="670"/>
      <c r="FP7" s="670"/>
      <c r="FQ7" s="670"/>
      <c r="FR7" s="670"/>
      <c r="FS7" s="670"/>
      <c r="FT7" s="670"/>
      <c r="FU7" s="670"/>
      <c r="FV7" s="670"/>
      <c r="FW7" s="670"/>
      <c r="FX7" s="670"/>
      <c r="FY7" s="670"/>
      <c r="FZ7" s="670"/>
      <c r="GA7" s="670"/>
      <c r="GB7" s="670"/>
      <c r="GC7" s="670"/>
      <c r="GD7" s="670"/>
      <c r="GE7" s="670"/>
      <c r="GF7" s="670"/>
      <c r="GG7" s="670"/>
      <c r="GH7" s="670"/>
      <c r="GI7" s="670"/>
      <c r="GJ7" s="670"/>
      <c r="GK7" s="670"/>
      <c r="GL7" s="670"/>
      <c r="GM7" s="670"/>
      <c r="GN7" s="670"/>
      <c r="GO7" s="670"/>
      <c r="GP7" s="670"/>
      <c r="GQ7" s="670"/>
      <c r="GR7" s="670"/>
      <c r="GS7" s="670"/>
      <c r="GT7" s="670"/>
      <c r="GU7" s="670"/>
      <c r="GV7" s="670"/>
      <c r="GW7" s="670"/>
      <c r="GX7" s="670"/>
      <c r="GY7" s="670"/>
      <c r="GZ7" s="670"/>
      <c r="HA7" s="670"/>
      <c r="HB7" s="670"/>
      <c r="HC7" s="670"/>
      <c r="HD7" s="670"/>
      <c r="HE7" s="670"/>
      <c r="HF7" s="670"/>
      <c r="HG7" s="670"/>
      <c r="HH7" s="670"/>
      <c r="HI7" s="670"/>
      <c r="HJ7" s="670"/>
      <c r="HK7" s="670"/>
      <c r="HL7" s="670"/>
      <c r="HM7" s="670"/>
      <c r="HN7" s="670"/>
      <c r="HO7" s="670"/>
      <c r="HP7" s="670"/>
      <c r="HQ7" s="670"/>
      <c r="HR7" s="670"/>
      <c r="HS7" s="670"/>
      <c r="HT7" s="670"/>
      <c r="HU7" s="670"/>
      <c r="HV7" s="670"/>
      <c r="HW7" s="670"/>
      <c r="HX7" s="670"/>
      <c r="HY7" s="670"/>
      <c r="HZ7" s="670"/>
      <c r="IA7" s="670"/>
      <c r="IB7" s="670"/>
      <c r="IC7" s="670"/>
      <c r="ID7" s="670"/>
      <c r="IE7" s="670"/>
      <c r="IF7" s="670"/>
      <c r="IG7" s="670"/>
      <c r="IH7" s="670"/>
      <c r="II7" s="670"/>
      <c r="IJ7" s="670"/>
      <c r="IK7" s="670"/>
      <c r="IL7" s="670"/>
      <c r="IM7" s="670"/>
      <c r="IN7" s="670"/>
      <c r="IO7" s="670"/>
      <c r="IP7" s="670"/>
      <c r="IQ7" s="670"/>
      <c r="IR7" s="670"/>
      <c r="IS7" s="670"/>
      <c r="IT7" s="670"/>
      <c r="IU7" s="670"/>
      <c r="IV7" s="670"/>
    </row>
    <row r="8" spans="1:256" s="667" customFormat="1" ht="15" customHeight="1">
      <c r="U8" s="669"/>
      <c r="X8" s="678" t="s">
        <v>1</v>
      </c>
      <c r="Y8" s="669"/>
      <c r="Z8" s="669"/>
      <c r="AA8" s="858"/>
      <c r="AB8" s="858"/>
      <c r="AC8" s="858"/>
      <c r="AD8" s="858"/>
      <c r="AE8" s="858"/>
      <c r="AF8" s="858"/>
      <c r="AG8" s="858"/>
      <c r="AH8" s="858"/>
      <c r="AI8" s="858"/>
      <c r="AJ8" s="858"/>
      <c r="AK8" s="858"/>
      <c r="AL8" s="858"/>
      <c r="AM8" s="858"/>
    </row>
    <row r="9" spans="1:256" s="667" customFormat="1" ht="15" customHeight="1">
      <c r="U9" s="669"/>
      <c r="X9" s="678" t="s">
        <v>718</v>
      </c>
      <c r="Y9" s="669"/>
      <c r="Z9" s="669"/>
      <c r="AA9" s="858"/>
      <c r="AB9" s="858"/>
      <c r="AC9" s="858"/>
      <c r="AD9" s="858"/>
      <c r="AE9" s="858"/>
      <c r="AF9" s="858"/>
      <c r="AG9" s="858"/>
      <c r="AH9" s="858"/>
      <c r="AI9" s="858"/>
      <c r="AJ9" s="858"/>
      <c r="AK9" s="858"/>
      <c r="AL9" s="858"/>
      <c r="AM9" s="858"/>
    </row>
    <row r="10" spans="1:256" s="667" customFormat="1" ht="15" customHeight="1">
      <c r="U10" s="669"/>
      <c r="X10" s="670"/>
      <c r="Y10" s="669"/>
      <c r="Z10" s="669"/>
      <c r="AA10" s="858"/>
      <c r="AB10" s="858"/>
      <c r="AC10" s="858"/>
      <c r="AD10" s="858"/>
      <c r="AE10" s="858"/>
      <c r="AF10" s="858"/>
      <c r="AG10" s="858"/>
      <c r="AH10" s="858"/>
      <c r="AI10" s="858"/>
      <c r="AJ10" s="858"/>
      <c r="AK10" s="858"/>
      <c r="AL10" s="858"/>
      <c r="AM10" s="858"/>
    </row>
    <row r="11" spans="1:256" s="667" customFormat="1" ht="15" customHeight="1">
      <c r="C11" s="678" t="s">
        <v>719</v>
      </c>
      <c r="D11" s="669"/>
    </row>
    <row r="12" spans="1:256" ht="7.5" customHeight="1">
      <c r="A12" s="667"/>
      <c r="B12" s="667"/>
      <c r="C12" s="669"/>
      <c r="D12" s="669"/>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0"/>
      <c r="AM12" s="670"/>
      <c r="AN12" s="670"/>
      <c r="AO12" s="670"/>
      <c r="AP12" s="670"/>
      <c r="AQ12" s="670"/>
      <c r="AR12" s="670"/>
      <c r="AS12" s="670"/>
      <c r="AT12" s="670"/>
      <c r="AU12" s="670"/>
      <c r="AV12" s="670"/>
      <c r="AW12" s="670"/>
      <c r="AX12" s="670"/>
      <c r="AY12" s="670"/>
      <c r="AZ12" s="670"/>
      <c r="BA12" s="670"/>
      <c r="BB12" s="670"/>
      <c r="BC12" s="670"/>
      <c r="BD12" s="670"/>
      <c r="BE12" s="670"/>
      <c r="BF12" s="670"/>
      <c r="BG12" s="670"/>
      <c r="BH12" s="670"/>
      <c r="BI12" s="670"/>
      <c r="BJ12" s="670"/>
      <c r="BK12" s="670"/>
      <c r="BL12" s="670"/>
      <c r="BM12" s="670"/>
      <c r="BN12" s="670"/>
      <c r="BO12" s="670"/>
      <c r="BP12" s="670"/>
      <c r="BQ12" s="670"/>
      <c r="BR12" s="670"/>
      <c r="BS12" s="670"/>
      <c r="BT12" s="670"/>
      <c r="BU12" s="670"/>
      <c r="BV12" s="670"/>
      <c r="BW12" s="670"/>
      <c r="BX12" s="670"/>
      <c r="BY12" s="670"/>
      <c r="BZ12" s="670"/>
      <c r="CA12" s="670"/>
      <c r="CB12" s="670"/>
      <c r="CC12" s="670"/>
      <c r="CD12" s="670"/>
      <c r="CE12" s="670"/>
      <c r="CF12" s="670"/>
      <c r="CG12" s="670"/>
      <c r="CH12" s="670"/>
      <c r="CI12" s="670"/>
      <c r="CJ12" s="670"/>
      <c r="CK12" s="670"/>
      <c r="CL12" s="670"/>
      <c r="CM12" s="670"/>
      <c r="CN12" s="670"/>
      <c r="CO12" s="670"/>
      <c r="CP12" s="670"/>
      <c r="CQ12" s="670"/>
      <c r="CR12" s="670"/>
      <c r="CS12" s="670"/>
      <c r="CT12" s="670"/>
      <c r="CU12" s="670"/>
      <c r="CV12" s="670"/>
      <c r="CW12" s="670"/>
      <c r="CX12" s="670"/>
      <c r="CY12" s="670"/>
      <c r="CZ12" s="670"/>
      <c r="DA12" s="670"/>
      <c r="DB12" s="670"/>
      <c r="DC12" s="670"/>
      <c r="DD12" s="670"/>
      <c r="DE12" s="670"/>
      <c r="DF12" s="670"/>
      <c r="DG12" s="670"/>
      <c r="DH12" s="670"/>
      <c r="DI12" s="670"/>
      <c r="DJ12" s="670"/>
      <c r="DK12" s="670"/>
      <c r="DL12" s="670"/>
      <c r="DM12" s="670"/>
      <c r="DN12" s="670"/>
      <c r="DO12" s="670"/>
      <c r="DP12" s="670"/>
      <c r="DQ12" s="670"/>
      <c r="DR12" s="670"/>
      <c r="DS12" s="670"/>
      <c r="DT12" s="670"/>
      <c r="DU12" s="670"/>
      <c r="DV12" s="670"/>
      <c r="DW12" s="670"/>
      <c r="DX12" s="670"/>
      <c r="DY12" s="670"/>
      <c r="DZ12" s="670"/>
      <c r="EA12" s="670"/>
      <c r="EB12" s="670"/>
      <c r="EC12" s="670"/>
      <c r="ED12" s="670"/>
      <c r="EE12" s="670"/>
      <c r="EF12" s="670"/>
      <c r="EG12" s="670"/>
      <c r="EH12" s="670"/>
      <c r="EI12" s="670"/>
      <c r="EJ12" s="670"/>
      <c r="EK12" s="670"/>
      <c r="EL12" s="670"/>
      <c r="EM12" s="670"/>
      <c r="EN12" s="670"/>
      <c r="EO12" s="670"/>
      <c r="EP12" s="670"/>
      <c r="EQ12" s="670"/>
      <c r="ER12" s="670"/>
      <c r="ES12" s="670"/>
      <c r="ET12" s="670"/>
      <c r="EU12" s="670"/>
      <c r="EV12" s="670"/>
      <c r="EW12" s="670"/>
      <c r="EX12" s="670"/>
      <c r="EY12" s="670"/>
      <c r="EZ12" s="670"/>
      <c r="FA12" s="670"/>
      <c r="FB12" s="670"/>
      <c r="FC12" s="670"/>
      <c r="FD12" s="670"/>
      <c r="FE12" s="670"/>
      <c r="FF12" s="670"/>
      <c r="FG12" s="670"/>
      <c r="FH12" s="670"/>
      <c r="FI12" s="670"/>
      <c r="FJ12" s="670"/>
      <c r="FK12" s="670"/>
      <c r="FL12" s="670"/>
      <c r="FM12" s="670"/>
      <c r="FN12" s="670"/>
      <c r="FO12" s="670"/>
      <c r="FP12" s="670"/>
      <c r="FQ12" s="670"/>
      <c r="FR12" s="670"/>
      <c r="FS12" s="670"/>
      <c r="FT12" s="670"/>
      <c r="FU12" s="670"/>
      <c r="FV12" s="670"/>
      <c r="FW12" s="670"/>
      <c r="FX12" s="670"/>
      <c r="FY12" s="670"/>
      <c r="FZ12" s="670"/>
      <c r="GA12" s="670"/>
      <c r="GB12" s="670"/>
      <c r="GC12" s="670"/>
      <c r="GD12" s="670"/>
      <c r="GE12" s="670"/>
      <c r="GF12" s="670"/>
      <c r="GG12" s="670"/>
      <c r="GH12" s="670"/>
      <c r="GI12" s="670"/>
      <c r="GJ12" s="670"/>
      <c r="GK12" s="670"/>
      <c r="GL12" s="670"/>
      <c r="GM12" s="670"/>
      <c r="GN12" s="670"/>
      <c r="GO12" s="670"/>
      <c r="GP12" s="670"/>
      <c r="GQ12" s="670"/>
      <c r="GR12" s="670"/>
      <c r="GS12" s="670"/>
      <c r="GT12" s="670"/>
      <c r="GU12" s="670"/>
      <c r="GV12" s="670"/>
      <c r="GW12" s="670"/>
      <c r="GX12" s="670"/>
      <c r="GY12" s="670"/>
      <c r="GZ12" s="670"/>
      <c r="HA12" s="670"/>
      <c r="HB12" s="670"/>
      <c r="HC12" s="670"/>
      <c r="HD12" s="670"/>
      <c r="HE12" s="670"/>
      <c r="HF12" s="670"/>
      <c r="HG12" s="670"/>
      <c r="HH12" s="670"/>
      <c r="HI12" s="670"/>
      <c r="HJ12" s="670"/>
      <c r="HK12" s="670"/>
      <c r="HL12" s="670"/>
      <c r="HM12" s="670"/>
      <c r="HN12" s="670"/>
      <c r="HO12" s="670"/>
      <c r="HP12" s="670"/>
      <c r="HQ12" s="670"/>
      <c r="HR12" s="670"/>
      <c r="HS12" s="670"/>
      <c r="HT12" s="670"/>
      <c r="HU12" s="670"/>
      <c r="HV12" s="670"/>
      <c r="HW12" s="670"/>
      <c r="HX12" s="670"/>
      <c r="HY12" s="670"/>
      <c r="HZ12" s="670"/>
      <c r="IA12" s="670"/>
      <c r="IB12" s="670"/>
      <c r="IC12" s="670"/>
      <c r="ID12" s="670"/>
      <c r="IE12" s="670"/>
      <c r="IF12" s="670"/>
      <c r="IG12" s="670"/>
      <c r="IH12" s="670"/>
      <c r="II12" s="670"/>
      <c r="IJ12" s="670"/>
      <c r="IK12" s="670"/>
      <c r="IL12" s="670"/>
      <c r="IM12" s="670"/>
      <c r="IN12" s="670"/>
      <c r="IO12" s="670"/>
      <c r="IP12" s="670"/>
      <c r="IQ12" s="670"/>
      <c r="IR12" s="670"/>
      <c r="IS12" s="670"/>
      <c r="IT12" s="670"/>
      <c r="IU12" s="670"/>
      <c r="IV12" s="670"/>
    </row>
    <row r="13" spans="1:256" ht="15" customHeight="1">
      <c r="A13" s="667"/>
      <c r="B13" s="863" t="s">
        <v>2</v>
      </c>
      <c r="C13" s="864" t="s">
        <v>655</v>
      </c>
      <c r="D13" s="864"/>
      <c r="E13" s="864"/>
      <c r="F13" s="864"/>
      <c r="G13" s="864"/>
      <c r="H13" s="864"/>
      <c r="I13" s="864"/>
      <c r="J13" s="864"/>
      <c r="K13" s="864"/>
      <c r="L13" s="865"/>
      <c r="M13" s="865"/>
      <c r="N13" s="865"/>
      <c r="O13" s="865"/>
      <c r="P13" s="865"/>
      <c r="Q13" s="865"/>
      <c r="R13" s="865"/>
      <c r="S13" s="865"/>
      <c r="T13" s="865"/>
      <c r="U13" s="865"/>
      <c r="V13" s="865"/>
      <c r="W13" s="865"/>
      <c r="X13" s="865"/>
      <c r="Y13" s="865"/>
      <c r="Z13" s="865"/>
      <c r="AA13" s="865"/>
      <c r="AB13" s="865"/>
      <c r="AC13" s="865"/>
      <c r="AD13" s="865"/>
      <c r="AE13" s="865"/>
      <c r="AF13" s="865"/>
      <c r="AG13" s="865"/>
      <c r="AH13" s="865"/>
      <c r="AI13" s="865"/>
      <c r="AJ13" s="865"/>
      <c r="AK13" s="865"/>
      <c r="AL13" s="865"/>
      <c r="AM13" s="865"/>
      <c r="AN13" s="670"/>
      <c r="AO13" s="670"/>
      <c r="AP13" s="670"/>
      <c r="AQ13" s="670"/>
      <c r="AR13" s="670"/>
      <c r="AS13" s="670"/>
      <c r="AT13" s="670"/>
      <c r="AU13" s="670"/>
      <c r="AV13" s="670"/>
      <c r="AW13" s="670"/>
      <c r="AX13" s="670"/>
      <c r="AY13" s="670"/>
      <c r="AZ13" s="670"/>
      <c r="BA13" s="670"/>
      <c r="BB13" s="670"/>
      <c r="BC13" s="670"/>
      <c r="BD13" s="670"/>
      <c r="BE13" s="670"/>
      <c r="BF13" s="670"/>
      <c r="BG13" s="670"/>
      <c r="BH13" s="670"/>
      <c r="BI13" s="670"/>
      <c r="BJ13" s="670"/>
      <c r="BK13" s="670"/>
      <c r="BL13" s="670"/>
      <c r="BM13" s="670"/>
      <c r="BN13" s="670"/>
      <c r="BO13" s="670"/>
      <c r="BP13" s="670"/>
      <c r="BQ13" s="670"/>
      <c r="BR13" s="670"/>
      <c r="BS13" s="670"/>
      <c r="BT13" s="670"/>
      <c r="BU13" s="670"/>
      <c r="BV13" s="670"/>
      <c r="BW13" s="670"/>
      <c r="BX13" s="670"/>
      <c r="BY13" s="670"/>
      <c r="BZ13" s="670"/>
      <c r="CA13" s="670"/>
      <c r="CB13" s="670"/>
      <c r="CC13" s="670"/>
      <c r="CD13" s="670"/>
      <c r="CE13" s="670"/>
      <c r="CF13" s="670"/>
      <c r="CG13" s="670"/>
      <c r="CH13" s="670"/>
      <c r="CI13" s="670"/>
      <c r="CJ13" s="670"/>
      <c r="CK13" s="670"/>
      <c r="CL13" s="670"/>
      <c r="CM13" s="670"/>
      <c r="CN13" s="670"/>
      <c r="CO13" s="670"/>
      <c r="CP13" s="670"/>
      <c r="CQ13" s="670"/>
      <c r="CR13" s="670"/>
      <c r="CS13" s="670"/>
      <c r="CT13" s="670"/>
      <c r="CU13" s="670"/>
      <c r="CV13" s="670"/>
      <c r="CW13" s="670"/>
      <c r="CX13" s="670"/>
      <c r="CY13" s="670"/>
      <c r="CZ13" s="670"/>
      <c r="DA13" s="670"/>
      <c r="DB13" s="670"/>
      <c r="DC13" s="670"/>
      <c r="DD13" s="670"/>
      <c r="DE13" s="670"/>
      <c r="DF13" s="670"/>
      <c r="DG13" s="670"/>
      <c r="DH13" s="670"/>
      <c r="DI13" s="670"/>
      <c r="DJ13" s="670"/>
      <c r="DK13" s="670"/>
      <c r="DL13" s="670"/>
      <c r="DM13" s="670"/>
      <c r="DN13" s="670"/>
      <c r="DO13" s="670"/>
      <c r="DP13" s="670"/>
      <c r="DQ13" s="670"/>
      <c r="DR13" s="670"/>
      <c r="DS13" s="670"/>
      <c r="DT13" s="670"/>
      <c r="DU13" s="670"/>
      <c r="DV13" s="670"/>
      <c r="DW13" s="670"/>
      <c r="DX13" s="670"/>
      <c r="DY13" s="670"/>
      <c r="DZ13" s="670"/>
      <c r="EA13" s="670"/>
      <c r="EB13" s="670"/>
      <c r="EC13" s="670"/>
      <c r="ED13" s="670"/>
      <c r="EE13" s="670"/>
      <c r="EF13" s="670"/>
      <c r="EG13" s="670"/>
      <c r="EH13" s="670"/>
      <c r="EI13" s="670"/>
      <c r="EJ13" s="670"/>
      <c r="EK13" s="670"/>
      <c r="EL13" s="670"/>
      <c r="EM13" s="670"/>
      <c r="EN13" s="670"/>
      <c r="EO13" s="670"/>
      <c r="EP13" s="670"/>
      <c r="EQ13" s="670"/>
      <c r="ER13" s="670"/>
      <c r="ES13" s="670"/>
      <c r="ET13" s="670"/>
      <c r="EU13" s="670"/>
      <c r="EV13" s="670"/>
      <c r="EW13" s="670"/>
      <c r="EX13" s="670"/>
      <c r="EY13" s="670"/>
      <c r="EZ13" s="670"/>
      <c r="FA13" s="670"/>
      <c r="FB13" s="670"/>
      <c r="FC13" s="670"/>
      <c r="FD13" s="670"/>
      <c r="FE13" s="670"/>
      <c r="FF13" s="670"/>
      <c r="FG13" s="670"/>
      <c r="FH13" s="670"/>
      <c r="FI13" s="670"/>
      <c r="FJ13" s="670"/>
      <c r="FK13" s="670"/>
      <c r="FL13" s="670"/>
      <c r="FM13" s="670"/>
      <c r="FN13" s="670"/>
      <c r="FO13" s="670"/>
      <c r="FP13" s="670"/>
      <c r="FQ13" s="670"/>
      <c r="FR13" s="670"/>
      <c r="FS13" s="670"/>
      <c r="FT13" s="670"/>
      <c r="FU13" s="670"/>
      <c r="FV13" s="670"/>
      <c r="FW13" s="670"/>
      <c r="FX13" s="670"/>
      <c r="FY13" s="670"/>
      <c r="FZ13" s="670"/>
      <c r="GA13" s="670"/>
      <c r="GB13" s="670"/>
      <c r="GC13" s="670"/>
      <c r="GD13" s="670"/>
      <c r="GE13" s="670"/>
      <c r="GF13" s="670"/>
      <c r="GG13" s="670"/>
      <c r="GH13" s="670"/>
      <c r="GI13" s="670"/>
      <c r="GJ13" s="670"/>
      <c r="GK13" s="670"/>
      <c r="GL13" s="670"/>
      <c r="GM13" s="670"/>
      <c r="GN13" s="670"/>
      <c r="GO13" s="670"/>
      <c r="GP13" s="670"/>
      <c r="GQ13" s="670"/>
      <c r="GR13" s="670"/>
      <c r="GS13" s="670"/>
      <c r="GT13" s="670"/>
      <c r="GU13" s="670"/>
      <c r="GV13" s="670"/>
      <c r="GW13" s="670"/>
      <c r="GX13" s="670"/>
      <c r="GY13" s="670"/>
      <c r="GZ13" s="670"/>
      <c r="HA13" s="670"/>
      <c r="HB13" s="670"/>
      <c r="HC13" s="670"/>
      <c r="HD13" s="670"/>
      <c r="HE13" s="670"/>
      <c r="HF13" s="670"/>
      <c r="HG13" s="670"/>
      <c r="HH13" s="670"/>
      <c r="HI13" s="670"/>
      <c r="HJ13" s="670"/>
      <c r="HK13" s="670"/>
      <c r="HL13" s="670"/>
      <c r="HM13" s="670"/>
      <c r="HN13" s="670"/>
      <c r="HO13" s="670"/>
      <c r="HP13" s="670"/>
      <c r="HQ13" s="670"/>
      <c r="HR13" s="670"/>
      <c r="HS13" s="670"/>
      <c r="HT13" s="670"/>
      <c r="HU13" s="670"/>
      <c r="HV13" s="670"/>
      <c r="HW13" s="670"/>
      <c r="HX13" s="670"/>
      <c r="HY13" s="670"/>
      <c r="HZ13" s="670"/>
      <c r="IA13" s="670"/>
      <c r="IB13" s="670"/>
      <c r="IC13" s="670"/>
      <c r="ID13" s="670"/>
      <c r="IE13" s="670"/>
      <c r="IF13" s="670"/>
      <c r="IG13" s="670"/>
      <c r="IH13" s="670"/>
      <c r="II13" s="670"/>
      <c r="IJ13" s="670"/>
      <c r="IK13" s="670"/>
      <c r="IL13" s="670"/>
      <c r="IM13" s="670"/>
      <c r="IN13" s="670"/>
      <c r="IO13" s="670"/>
      <c r="IP13" s="670"/>
      <c r="IQ13" s="670"/>
      <c r="IR13" s="670"/>
      <c r="IS13" s="670"/>
      <c r="IT13" s="670"/>
      <c r="IU13" s="670"/>
      <c r="IV13" s="670"/>
    </row>
    <row r="14" spans="1:256" ht="22.5" customHeight="1">
      <c r="A14" s="667"/>
      <c r="B14" s="863"/>
      <c r="C14" s="866" t="s">
        <v>720</v>
      </c>
      <c r="D14" s="866"/>
      <c r="E14" s="866"/>
      <c r="F14" s="866"/>
      <c r="G14" s="866"/>
      <c r="H14" s="866"/>
      <c r="I14" s="866"/>
      <c r="J14" s="866"/>
      <c r="K14" s="866"/>
      <c r="L14" s="867"/>
      <c r="M14" s="867"/>
      <c r="N14" s="867"/>
      <c r="O14" s="867"/>
      <c r="P14" s="867"/>
      <c r="Q14" s="867"/>
      <c r="R14" s="867"/>
      <c r="S14" s="867"/>
      <c r="T14" s="867"/>
      <c r="U14" s="867"/>
      <c r="V14" s="867"/>
      <c r="W14" s="867"/>
      <c r="X14" s="867"/>
      <c r="Y14" s="867"/>
      <c r="Z14" s="867"/>
      <c r="AA14" s="867"/>
      <c r="AB14" s="867"/>
      <c r="AC14" s="867"/>
      <c r="AD14" s="867"/>
      <c r="AE14" s="867"/>
      <c r="AF14" s="867"/>
      <c r="AG14" s="867"/>
      <c r="AH14" s="867"/>
      <c r="AI14" s="867"/>
      <c r="AJ14" s="867"/>
      <c r="AK14" s="867"/>
      <c r="AL14" s="867"/>
      <c r="AM14" s="867"/>
      <c r="AN14" s="670"/>
      <c r="AO14" s="670"/>
      <c r="AP14" s="670"/>
      <c r="AQ14" s="670"/>
      <c r="AR14" s="670"/>
      <c r="AS14" s="670"/>
      <c r="AT14" s="670"/>
      <c r="AU14" s="670"/>
      <c r="AV14" s="670"/>
      <c r="AW14" s="670"/>
      <c r="AX14" s="670"/>
      <c r="AY14" s="670"/>
      <c r="AZ14" s="670"/>
      <c r="BA14" s="670"/>
      <c r="BB14" s="670"/>
      <c r="BC14" s="670"/>
      <c r="BD14" s="670"/>
      <c r="BE14" s="670"/>
      <c r="BF14" s="670"/>
      <c r="BG14" s="670"/>
      <c r="BH14" s="670"/>
      <c r="BI14" s="670"/>
      <c r="BJ14" s="670"/>
      <c r="BK14" s="670"/>
      <c r="BL14" s="670"/>
      <c r="BM14" s="670"/>
      <c r="BN14" s="670"/>
      <c r="BO14" s="670"/>
      <c r="BP14" s="670"/>
      <c r="BQ14" s="670"/>
      <c r="BR14" s="670"/>
      <c r="BS14" s="670"/>
      <c r="BT14" s="670"/>
      <c r="BU14" s="670"/>
      <c r="BV14" s="670"/>
      <c r="BW14" s="670"/>
      <c r="BX14" s="670"/>
      <c r="BY14" s="670"/>
      <c r="BZ14" s="670"/>
      <c r="CA14" s="670"/>
      <c r="CB14" s="670"/>
      <c r="CC14" s="670"/>
      <c r="CD14" s="670"/>
      <c r="CE14" s="670"/>
      <c r="CF14" s="670"/>
      <c r="CG14" s="670"/>
      <c r="CH14" s="670"/>
      <c r="CI14" s="670"/>
      <c r="CJ14" s="670"/>
      <c r="CK14" s="670"/>
      <c r="CL14" s="670"/>
      <c r="CM14" s="670"/>
      <c r="CN14" s="670"/>
      <c r="CO14" s="670"/>
      <c r="CP14" s="670"/>
      <c r="CQ14" s="670"/>
      <c r="CR14" s="670"/>
      <c r="CS14" s="670"/>
      <c r="CT14" s="670"/>
      <c r="CU14" s="670"/>
      <c r="CV14" s="670"/>
      <c r="CW14" s="670"/>
      <c r="CX14" s="670"/>
      <c r="CY14" s="670"/>
      <c r="CZ14" s="670"/>
      <c r="DA14" s="670"/>
      <c r="DB14" s="670"/>
      <c r="DC14" s="670"/>
      <c r="DD14" s="670"/>
      <c r="DE14" s="670"/>
      <c r="DF14" s="670"/>
      <c r="DG14" s="670"/>
      <c r="DH14" s="670"/>
      <c r="DI14" s="670"/>
      <c r="DJ14" s="670"/>
      <c r="DK14" s="670"/>
      <c r="DL14" s="670"/>
      <c r="DM14" s="670"/>
      <c r="DN14" s="670"/>
      <c r="DO14" s="670"/>
      <c r="DP14" s="670"/>
      <c r="DQ14" s="670"/>
      <c r="DR14" s="670"/>
      <c r="DS14" s="670"/>
      <c r="DT14" s="670"/>
      <c r="DU14" s="670"/>
      <c r="DV14" s="670"/>
      <c r="DW14" s="670"/>
      <c r="DX14" s="670"/>
      <c r="DY14" s="670"/>
      <c r="DZ14" s="670"/>
      <c r="EA14" s="670"/>
      <c r="EB14" s="670"/>
      <c r="EC14" s="670"/>
      <c r="ED14" s="670"/>
      <c r="EE14" s="670"/>
      <c r="EF14" s="670"/>
      <c r="EG14" s="670"/>
      <c r="EH14" s="670"/>
      <c r="EI14" s="670"/>
      <c r="EJ14" s="670"/>
      <c r="EK14" s="670"/>
      <c r="EL14" s="670"/>
      <c r="EM14" s="670"/>
      <c r="EN14" s="670"/>
      <c r="EO14" s="670"/>
      <c r="EP14" s="670"/>
      <c r="EQ14" s="670"/>
      <c r="ER14" s="670"/>
      <c r="ES14" s="670"/>
      <c r="ET14" s="670"/>
      <c r="EU14" s="670"/>
      <c r="EV14" s="670"/>
      <c r="EW14" s="670"/>
      <c r="EX14" s="670"/>
      <c r="EY14" s="670"/>
      <c r="EZ14" s="670"/>
      <c r="FA14" s="670"/>
      <c r="FB14" s="670"/>
      <c r="FC14" s="670"/>
      <c r="FD14" s="670"/>
      <c r="FE14" s="670"/>
      <c r="FF14" s="670"/>
      <c r="FG14" s="670"/>
      <c r="FH14" s="670"/>
      <c r="FI14" s="670"/>
      <c r="FJ14" s="670"/>
      <c r="FK14" s="670"/>
      <c r="FL14" s="670"/>
      <c r="FM14" s="670"/>
      <c r="FN14" s="670"/>
      <c r="FO14" s="670"/>
      <c r="FP14" s="670"/>
      <c r="FQ14" s="670"/>
      <c r="FR14" s="670"/>
      <c r="FS14" s="670"/>
      <c r="FT14" s="670"/>
      <c r="FU14" s="670"/>
      <c r="FV14" s="670"/>
      <c r="FW14" s="670"/>
      <c r="FX14" s="670"/>
      <c r="FY14" s="670"/>
      <c r="FZ14" s="670"/>
      <c r="GA14" s="670"/>
      <c r="GB14" s="670"/>
      <c r="GC14" s="670"/>
      <c r="GD14" s="670"/>
      <c r="GE14" s="670"/>
      <c r="GF14" s="670"/>
      <c r="GG14" s="670"/>
      <c r="GH14" s="670"/>
      <c r="GI14" s="670"/>
      <c r="GJ14" s="670"/>
      <c r="GK14" s="670"/>
      <c r="GL14" s="670"/>
      <c r="GM14" s="670"/>
      <c r="GN14" s="670"/>
      <c r="GO14" s="670"/>
      <c r="GP14" s="670"/>
      <c r="GQ14" s="670"/>
      <c r="GR14" s="670"/>
      <c r="GS14" s="670"/>
      <c r="GT14" s="670"/>
      <c r="GU14" s="670"/>
      <c r="GV14" s="670"/>
      <c r="GW14" s="670"/>
      <c r="GX14" s="670"/>
      <c r="GY14" s="670"/>
      <c r="GZ14" s="670"/>
      <c r="HA14" s="670"/>
      <c r="HB14" s="670"/>
      <c r="HC14" s="670"/>
      <c r="HD14" s="670"/>
      <c r="HE14" s="670"/>
      <c r="HF14" s="670"/>
      <c r="HG14" s="670"/>
      <c r="HH14" s="670"/>
      <c r="HI14" s="670"/>
      <c r="HJ14" s="670"/>
      <c r="HK14" s="670"/>
      <c r="HL14" s="670"/>
      <c r="HM14" s="670"/>
      <c r="HN14" s="670"/>
      <c r="HO14" s="670"/>
      <c r="HP14" s="670"/>
      <c r="HQ14" s="670"/>
      <c r="HR14" s="670"/>
      <c r="HS14" s="670"/>
      <c r="HT14" s="670"/>
      <c r="HU14" s="670"/>
      <c r="HV14" s="670"/>
      <c r="HW14" s="670"/>
      <c r="HX14" s="670"/>
      <c r="HY14" s="670"/>
      <c r="HZ14" s="670"/>
      <c r="IA14" s="670"/>
      <c r="IB14" s="670"/>
      <c r="IC14" s="670"/>
      <c r="ID14" s="670"/>
      <c r="IE14" s="670"/>
      <c r="IF14" s="670"/>
      <c r="IG14" s="670"/>
      <c r="IH14" s="670"/>
      <c r="II14" s="670"/>
      <c r="IJ14" s="670"/>
      <c r="IK14" s="670"/>
      <c r="IL14" s="670"/>
      <c r="IM14" s="670"/>
      <c r="IN14" s="670"/>
      <c r="IO14" s="670"/>
      <c r="IP14" s="670"/>
      <c r="IQ14" s="670"/>
      <c r="IR14" s="670"/>
      <c r="IS14" s="670"/>
      <c r="IT14" s="670"/>
      <c r="IU14" s="670"/>
      <c r="IV14" s="670"/>
    </row>
    <row r="15" spans="1:256" ht="15" customHeight="1">
      <c r="A15" s="667"/>
      <c r="B15" s="863"/>
      <c r="C15" s="860" t="s">
        <v>656</v>
      </c>
      <c r="D15" s="860"/>
      <c r="E15" s="860"/>
      <c r="F15" s="860"/>
      <c r="G15" s="860"/>
      <c r="H15" s="860"/>
      <c r="I15" s="860"/>
      <c r="J15" s="860"/>
      <c r="K15" s="860"/>
      <c r="L15" s="868" t="s">
        <v>721</v>
      </c>
      <c r="M15" s="868"/>
      <c r="N15" s="868"/>
      <c r="O15" s="868"/>
      <c r="P15" s="868"/>
      <c r="Q15" s="868"/>
      <c r="R15" s="868"/>
      <c r="S15" s="868"/>
      <c r="T15" s="868"/>
      <c r="U15" s="868"/>
      <c r="V15" s="868"/>
      <c r="W15" s="868"/>
      <c r="X15" s="868"/>
      <c r="Y15" s="868"/>
      <c r="Z15" s="868"/>
      <c r="AA15" s="868"/>
      <c r="AB15" s="868"/>
      <c r="AC15" s="868"/>
      <c r="AD15" s="868"/>
      <c r="AE15" s="868"/>
      <c r="AF15" s="868"/>
      <c r="AG15" s="868"/>
      <c r="AH15" s="868"/>
      <c r="AI15" s="868"/>
      <c r="AJ15" s="868"/>
      <c r="AK15" s="868"/>
      <c r="AL15" s="868"/>
      <c r="AM15" s="868"/>
      <c r="AN15" s="670"/>
      <c r="AO15" s="670"/>
      <c r="AP15" s="670"/>
      <c r="AQ15" s="670"/>
      <c r="AR15" s="670"/>
      <c r="AS15" s="670"/>
      <c r="AT15" s="670"/>
      <c r="AU15" s="670"/>
      <c r="AV15" s="670"/>
      <c r="AW15" s="670"/>
      <c r="AX15" s="670"/>
      <c r="AY15" s="670"/>
      <c r="AZ15" s="670"/>
      <c r="BA15" s="670"/>
      <c r="BB15" s="670"/>
      <c r="BC15" s="670"/>
      <c r="BD15" s="670"/>
      <c r="BE15" s="670"/>
      <c r="BF15" s="670"/>
      <c r="BG15" s="670"/>
      <c r="BH15" s="670"/>
      <c r="BI15" s="670"/>
      <c r="BJ15" s="670"/>
      <c r="BK15" s="670"/>
      <c r="BL15" s="670"/>
      <c r="BM15" s="670"/>
      <c r="BN15" s="670"/>
      <c r="BO15" s="670"/>
      <c r="BP15" s="670"/>
      <c r="BQ15" s="670"/>
      <c r="BR15" s="670"/>
      <c r="BS15" s="670"/>
      <c r="BT15" s="670"/>
      <c r="BU15" s="670"/>
      <c r="BV15" s="670"/>
      <c r="BW15" s="670"/>
      <c r="BX15" s="670"/>
      <c r="BY15" s="670"/>
      <c r="BZ15" s="670"/>
      <c r="CA15" s="670"/>
      <c r="CB15" s="670"/>
      <c r="CC15" s="670"/>
      <c r="CD15" s="670"/>
      <c r="CE15" s="670"/>
      <c r="CF15" s="670"/>
      <c r="CG15" s="670"/>
      <c r="CH15" s="670"/>
      <c r="CI15" s="670"/>
      <c r="CJ15" s="670"/>
      <c r="CK15" s="670"/>
      <c r="CL15" s="670"/>
      <c r="CM15" s="670"/>
      <c r="CN15" s="670"/>
      <c r="CO15" s="670"/>
      <c r="CP15" s="670"/>
      <c r="CQ15" s="670"/>
      <c r="CR15" s="670"/>
      <c r="CS15" s="670"/>
      <c r="CT15" s="670"/>
      <c r="CU15" s="670"/>
      <c r="CV15" s="670"/>
      <c r="CW15" s="670"/>
      <c r="CX15" s="670"/>
      <c r="CY15" s="670"/>
      <c r="CZ15" s="670"/>
      <c r="DA15" s="670"/>
      <c r="DB15" s="670"/>
      <c r="DC15" s="670"/>
      <c r="DD15" s="670"/>
      <c r="DE15" s="670"/>
      <c r="DF15" s="670"/>
      <c r="DG15" s="670"/>
      <c r="DH15" s="670"/>
      <c r="DI15" s="670"/>
      <c r="DJ15" s="670"/>
      <c r="DK15" s="670"/>
      <c r="DL15" s="670"/>
      <c r="DM15" s="670"/>
      <c r="DN15" s="670"/>
      <c r="DO15" s="670"/>
      <c r="DP15" s="670"/>
      <c r="DQ15" s="670"/>
      <c r="DR15" s="670"/>
      <c r="DS15" s="670"/>
      <c r="DT15" s="670"/>
      <c r="DU15" s="670"/>
      <c r="DV15" s="670"/>
      <c r="DW15" s="670"/>
      <c r="DX15" s="670"/>
      <c r="DY15" s="670"/>
      <c r="DZ15" s="670"/>
      <c r="EA15" s="670"/>
      <c r="EB15" s="670"/>
      <c r="EC15" s="670"/>
      <c r="ED15" s="670"/>
      <c r="EE15" s="670"/>
      <c r="EF15" s="670"/>
      <c r="EG15" s="670"/>
      <c r="EH15" s="670"/>
      <c r="EI15" s="670"/>
      <c r="EJ15" s="670"/>
      <c r="EK15" s="670"/>
      <c r="EL15" s="670"/>
      <c r="EM15" s="670"/>
      <c r="EN15" s="670"/>
      <c r="EO15" s="670"/>
      <c r="EP15" s="670"/>
      <c r="EQ15" s="670"/>
      <c r="ER15" s="670"/>
      <c r="ES15" s="670"/>
      <c r="ET15" s="670"/>
      <c r="EU15" s="670"/>
      <c r="EV15" s="670"/>
      <c r="EW15" s="670"/>
      <c r="EX15" s="670"/>
      <c r="EY15" s="670"/>
      <c r="EZ15" s="670"/>
      <c r="FA15" s="670"/>
      <c r="FB15" s="670"/>
      <c r="FC15" s="670"/>
      <c r="FD15" s="670"/>
      <c r="FE15" s="670"/>
      <c r="FF15" s="670"/>
      <c r="FG15" s="670"/>
      <c r="FH15" s="670"/>
      <c r="FI15" s="670"/>
      <c r="FJ15" s="670"/>
      <c r="FK15" s="670"/>
      <c r="FL15" s="670"/>
      <c r="FM15" s="670"/>
      <c r="FN15" s="670"/>
      <c r="FO15" s="670"/>
      <c r="FP15" s="670"/>
      <c r="FQ15" s="670"/>
      <c r="FR15" s="670"/>
      <c r="FS15" s="670"/>
      <c r="FT15" s="670"/>
      <c r="FU15" s="670"/>
      <c r="FV15" s="670"/>
      <c r="FW15" s="670"/>
      <c r="FX15" s="670"/>
      <c r="FY15" s="670"/>
      <c r="FZ15" s="670"/>
      <c r="GA15" s="670"/>
      <c r="GB15" s="670"/>
      <c r="GC15" s="670"/>
      <c r="GD15" s="670"/>
      <c r="GE15" s="670"/>
      <c r="GF15" s="670"/>
      <c r="GG15" s="670"/>
      <c r="GH15" s="670"/>
      <c r="GI15" s="670"/>
      <c r="GJ15" s="670"/>
      <c r="GK15" s="670"/>
      <c r="GL15" s="670"/>
      <c r="GM15" s="670"/>
      <c r="GN15" s="670"/>
      <c r="GO15" s="670"/>
      <c r="GP15" s="670"/>
      <c r="GQ15" s="670"/>
      <c r="GR15" s="670"/>
      <c r="GS15" s="670"/>
      <c r="GT15" s="670"/>
      <c r="GU15" s="670"/>
      <c r="GV15" s="670"/>
      <c r="GW15" s="670"/>
      <c r="GX15" s="670"/>
      <c r="GY15" s="670"/>
      <c r="GZ15" s="670"/>
      <c r="HA15" s="670"/>
      <c r="HB15" s="670"/>
      <c r="HC15" s="670"/>
      <c r="HD15" s="670"/>
      <c r="HE15" s="670"/>
      <c r="HF15" s="670"/>
      <c r="HG15" s="670"/>
      <c r="HH15" s="670"/>
      <c r="HI15" s="670"/>
      <c r="HJ15" s="670"/>
      <c r="HK15" s="670"/>
      <c r="HL15" s="670"/>
      <c r="HM15" s="670"/>
      <c r="HN15" s="670"/>
      <c r="HO15" s="670"/>
      <c r="HP15" s="670"/>
      <c r="HQ15" s="670"/>
      <c r="HR15" s="670"/>
      <c r="HS15" s="670"/>
      <c r="HT15" s="670"/>
      <c r="HU15" s="670"/>
      <c r="HV15" s="670"/>
      <c r="HW15" s="670"/>
      <c r="HX15" s="670"/>
      <c r="HY15" s="670"/>
      <c r="HZ15" s="670"/>
      <c r="IA15" s="670"/>
      <c r="IB15" s="670"/>
      <c r="IC15" s="670"/>
      <c r="ID15" s="670"/>
      <c r="IE15" s="670"/>
      <c r="IF15" s="670"/>
      <c r="IG15" s="670"/>
      <c r="IH15" s="670"/>
      <c r="II15" s="670"/>
      <c r="IJ15" s="670"/>
      <c r="IK15" s="670"/>
      <c r="IL15" s="670"/>
      <c r="IM15" s="670"/>
      <c r="IN15" s="670"/>
      <c r="IO15" s="670"/>
      <c r="IP15" s="670"/>
      <c r="IQ15" s="670"/>
      <c r="IR15" s="670"/>
      <c r="IS15" s="670"/>
      <c r="IT15" s="670"/>
      <c r="IU15" s="670"/>
      <c r="IV15" s="670"/>
    </row>
    <row r="16" spans="1:256" ht="15" customHeight="1">
      <c r="A16" s="667"/>
      <c r="B16" s="863"/>
      <c r="C16" s="860"/>
      <c r="D16" s="860"/>
      <c r="E16" s="860"/>
      <c r="F16" s="860"/>
      <c r="G16" s="860"/>
      <c r="H16" s="860"/>
      <c r="I16" s="860"/>
      <c r="J16" s="860"/>
      <c r="K16" s="860"/>
      <c r="L16" s="869" t="s">
        <v>722</v>
      </c>
      <c r="M16" s="869"/>
      <c r="N16" s="869"/>
      <c r="O16" s="869"/>
      <c r="P16" s="869"/>
      <c r="Q16" s="869"/>
      <c r="R16" s="869"/>
      <c r="S16" s="869"/>
      <c r="T16" s="869"/>
      <c r="U16" s="869"/>
      <c r="V16" s="869"/>
      <c r="W16" s="869"/>
      <c r="X16" s="869"/>
      <c r="Y16" s="869"/>
      <c r="Z16" s="869"/>
      <c r="AA16" s="869"/>
      <c r="AB16" s="869"/>
      <c r="AC16" s="869"/>
      <c r="AD16" s="869"/>
      <c r="AE16" s="869"/>
      <c r="AF16" s="869"/>
      <c r="AG16" s="869"/>
      <c r="AH16" s="869"/>
      <c r="AI16" s="869"/>
      <c r="AJ16" s="869"/>
      <c r="AK16" s="869"/>
      <c r="AL16" s="869"/>
      <c r="AM16" s="869"/>
      <c r="AN16" s="670"/>
      <c r="AO16" s="670"/>
      <c r="AP16" s="670"/>
      <c r="AQ16" s="670"/>
      <c r="AR16" s="670"/>
      <c r="AS16" s="670"/>
      <c r="AT16" s="670"/>
      <c r="AU16" s="670"/>
      <c r="AV16" s="670"/>
      <c r="AW16" s="670"/>
      <c r="AX16" s="670"/>
      <c r="AY16" s="670"/>
      <c r="AZ16" s="670"/>
      <c r="BA16" s="670"/>
      <c r="BB16" s="670"/>
      <c r="BC16" s="670"/>
      <c r="BD16" s="670"/>
      <c r="BE16" s="670"/>
      <c r="BF16" s="670"/>
      <c r="BG16" s="670"/>
      <c r="BH16" s="670"/>
      <c r="BI16" s="670"/>
      <c r="BJ16" s="670"/>
      <c r="BK16" s="670"/>
      <c r="BL16" s="670"/>
      <c r="BM16" s="670"/>
      <c r="BN16" s="670"/>
      <c r="BO16" s="670"/>
      <c r="BP16" s="670"/>
      <c r="BQ16" s="670"/>
      <c r="BR16" s="670"/>
      <c r="BS16" s="670"/>
      <c r="BT16" s="670"/>
      <c r="BU16" s="670"/>
      <c r="BV16" s="670"/>
      <c r="BW16" s="670"/>
      <c r="BX16" s="670"/>
      <c r="BY16" s="670"/>
      <c r="BZ16" s="670"/>
      <c r="CA16" s="670"/>
      <c r="CB16" s="670"/>
      <c r="CC16" s="670"/>
      <c r="CD16" s="670"/>
      <c r="CE16" s="670"/>
      <c r="CF16" s="670"/>
      <c r="CG16" s="670"/>
      <c r="CH16" s="670"/>
      <c r="CI16" s="670"/>
      <c r="CJ16" s="670"/>
      <c r="CK16" s="670"/>
      <c r="CL16" s="670"/>
      <c r="CM16" s="670"/>
      <c r="CN16" s="670"/>
      <c r="CO16" s="670"/>
      <c r="CP16" s="670"/>
      <c r="CQ16" s="670"/>
      <c r="CR16" s="670"/>
      <c r="CS16" s="670"/>
      <c r="CT16" s="670"/>
      <c r="CU16" s="670"/>
      <c r="CV16" s="670"/>
      <c r="CW16" s="670"/>
      <c r="CX16" s="670"/>
      <c r="CY16" s="670"/>
      <c r="CZ16" s="670"/>
      <c r="DA16" s="670"/>
      <c r="DB16" s="670"/>
      <c r="DC16" s="670"/>
      <c r="DD16" s="670"/>
      <c r="DE16" s="670"/>
      <c r="DF16" s="670"/>
      <c r="DG16" s="670"/>
      <c r="DH16" s="670"/>
      <c r="DI16" s="670"/>
      <c r="DJ16" s="670"/>
      <c r="DK16" s="670"/>
      <c r="DL16" s="670"/>
      <c r="DM16" s="670"/>
      <c r="DN16" s="670"/>
      <c r="DO16" s="670"/>
      <c r="DP16" s="670"/>
      <c r="DQ16" s="670"/>
      <c r="DR16" s="670"/>
      <c r="DS16" s="670"/>
      <c r="DT16" s="670"/>
      <c r="DU16" s="670"/>
      <c r="DV16" s="670"/>
      <c r="DW16" s="670"/>
      <c r="DX16" s="670"/>
      <c r="DY16" s="670"/>
      <c r="DZ16" s="670"/>
      <c r="EA16" s="670"/>
      <c r="EB16" s="670"/>
      <c r="EC16" s="670"/>
      <c r="ED16" s="670"/>
      <c r="EE16" s="670"/>
      <c r="EF16" s="670"/>
      <c r="EG16" s="670"/>
      <c r="EH16" s="670"/>
      <c r="EI16" s="670"/>
      <c r="EJ16" s="670"/>
      <c r="EK16" s="670"/>
      <c r="EL16" s="670"/>
      <c r="EM16" s="670"/>
      <c r="EN16" s="670"/>
      <c r="EO16" s="670"/>
      <c r="EP16" s="670"/>
      <c r="EQ16" s="670"/>
      <c r="ER16" s="670"/>
      <c r="ES16" s="670"/>
      <c r="ET16" s="670"/>
      <c r="EU16" s="670"/>
      <c r="EV16" s="670"/>
      <c r="EW16" s="670"/>
      <c r="EX16" s="670"/>
      <c r="EY16" s="670"/>
      <c r="EZ16" s="670"/>
      <c r="FA16" s="670"/>
      <c r="FB16" s="670"/>
      <c r="FC16" s="670"/>
      <c r="FD16" s="670"/>
      <c r="FE16" s="670"/>
      <c r="FF16" s="670"/>
      <c r="FG16" s="670"/>
      <c r="FH16" s="670"/>
      <c r="FI16" s="670"/>
      <c r="FJ16" s="670"/>
      <c r="FK16" s="670"/>
      <c r="FL16" s="670"/>
      <c r="FM16" s="670"/>
      <c r="FN16" s="670"/>
      <c r="FO16" s="670"/>
      <c r="FP16" s="670"/>
      <c r="FQ16" s="670"/>
      <c r="FR16" s="670"/>
      <c r="FS16" s="670"/>
      <c r="FT16" s="670"/>
      <c r="FU16" s="670"/>
      <c r="FV16" s="670"/>
      <c r="FW16" s="670"/>
      <c r="FX16" s="670"/>
      <c r="FY16" s="670"/>
      <c r="FZ16" s="670"/>
      <c r="GA16" s="670"/>
      <c r="GB16" s="670"/>
      <c r="GC16" s="670"/>
      <c r="GD16" s="670"/>
      <c r="GE16" s="670"/>
      <c r="GF16" s="670"/>
      <c r="GG16" s="670"/>
      <c r="GH16" s="670"/>
      <c r="GI16" s="670"/>
      <c r="GJ16" s="670"/>
      <c r="GK16" s="670"/>
      <c r="GL16" s="670"/>
      <c r="GM16" s="670"/>
      <c r="GN16" s="670"/>
      <c r="GO16" s="670"/>
      <c r="GP16" s="670"/>
      <c r="GQ16" s="670"/>
      <c r="GR16" s="670"/>
      <c r="GS16" s="670"/>
      <c r="GT16" s="670"/>
      <c r="GU16" s="670"/>
      <c r="GV16" s="670"/>
      <c r="GW16" s="670"/>
      <c r="GX16" s="670"/>
      <c r="GY16" s="670"/>
      <c r="GZ16" s="670"/>
      <c r="HA16" s="670"/>
      <c r="HB16" s="670"/>
      <c r="HC16" s="670"/>
      <c r="HD16" s="670"/>
      <c r="HE16" s="670"/>
      <c r="HF16" s="670"/>
      <c r="HG16" s="670"/>
      <c r="HH16" s="670"/>
      <c r="HI16" s="670"/>
      <c r="HJ16" s="670"/>
      <c r="HK16" s="670"/>
      <c r="HL16" s="670"/>
      <c r="HM16" s="670"/>
      <c r="HN16" s="670"/>
      <c r="HO16" s="670"/>
      <c r="HP16" s="670"/>
      <c r="HQ16" s="670"/>
      <c r="HR16" s="670"/>
      <c r="HS16" s="670"/>
      <c r="HT16" s="670"/>
      <c r="HU16" s="670"/>
      <c r="HV16" s="670"/>
      <c r="HW16" s="670"/>
      <c r="HX16" s="670"/>
      <c r="HY16" s="670"/>
      <c r="HZ16" s="670"/>
      <c r="IA16" s="670"/>
      <c r="IB16" s="670"/>
      <c r="IC16" s="670"/>
      <c r="ID16" s="670"/>
      <c r="IE16" s="670"/>
      <c r="IF16" s="670"/>
      <c r="IG16" s="670"/>
      <c r="IH16" s="670"/>
      <c r="II16" s="670"/>
      <c r="IJ16" s="670"/>
      <c r="IK16" s="670"/>
      <c r="IL16" s="670"/>
      <c r="IM16" s="670"/>
      <c r="IN16" s="670"/>
      <c r="IO16" s="670"/>
      <c r="IP16" s="670"/>
      <c r="IQ16" s="670"/>
      <c r="IR16" s="670"/>
      <c r="IS16" s="670"/>
      <c r="IT16" s="670"/>
      <c r="IU16" s="670"/>
      <c r="IV16" s="670"/>
    </row>
    <row r="17" spans="1:256" ht="15" customHeight="1">
      <c r="A17" s="667"/>
      <c r="B17" s="863"/>
      <c r="C17" s="860"/>
      <c r="D17" s="860"/>
      <c r="E17" s="860"/>
      <c r="F17" s="860"/>
      <c r="G17" s="860"/>
      <c r="H17" s="860"/>
      <c r="I17" s="860"/>
      <c r="J17" s="860"/>
      <c r="K17" s="860"/>
      <c r="L17" s="859" t="s">
        <v>723</v>
      </c>
      <c r="M17" s="859"/>
      <c r="N17" s="859"/>
      <c r="O17" s="859"/>
      <c r="P17" s="859"/>
      <c r="Q17" s="859"/>
      <c r="R17" s="859"/>
      <c r="S17" s="859"/>
      <c r="T17" s="859"/>
      <c r="U17" s="859"/>
      <c r="V17" s="859"/>
      <c r="W17" s="859"/>
      <c r="X17" s="859"/>
      <c r="Y17" s="859"/>
      <c r="Z17" s="859"/>
      <c r="AA17" s="859"/>
      <c r="AB17" s="859"/>
      <c r="AC17" s="859"/>
      <c r="AD17" s="859"/>
      <c r="AE17" s="859"/>
      <c r="AF17" s="859"/>
      <c r="AG17" s="859"/>
      <c r="AH17" s="859"/>
      <c r="AI17" s="859"/>
      <c r="AJ17" s="859"/>
      <c r="AK17" s="859"/>
      <c r="AL17" s="859"/>
      <c r="AM17" s="859"/>
      <c r="AN17" s="670"/>
      <c r="AO17" s="670"/>
      <c r="AP17" s="670"/>
      <c r="AQ17" s="670"/>
      <c r="AR17" s="670"/>
      <c r="AS17" s="670"/>
      <c r="AT17" s="670"/>
      <c r="AU17" s="670"/>
      <c r="AV17" s="670"/>
      <c r="AW17" s="670"/>
      <c r="AX17" s="670"/>
      <c r="AY17" s="670"/>
      <c r="AZ17" s="670"/>
      <c r="BA17" s="670"/>
      <c r="BB17" s="670"/>
      <c r="BC17" s="670"/>
      <c r="BD17" s="670"/>
      <c r="BE17" s="670"/>
      <c r="BF17" s="670"/>
      <c r="BG17" s="670"/>
      <c r="BH17" s="670"/>
      <c r="BI17" s="670"/>
      <c r="BJ17" s="670"/>
      <c r="BK17" s="670"/>
      <c r="BL17" s="670"/>
      <c r="BM17" s="670"/>
      <c r="BN17" s="670"/>
      <c r="BO17" s="670"/>
      <c r="BP17" s="670"/>
      <c r="BQ17" s="670"/>
      <c r="BR17" s="670"/>
      <c r="BS17" s="670"/>
      <c r="BT17" s="670"/>
      <c r="BU17" s="670"/>
      <c r="BV17" s="670"/>
      <c r="BW17" s="670"/>
      <c r="BX17" s="670"/>
      <c r="BY17" s="670"/>
      <c r="BZ17" s="670"/>
      <c r="CA17" s="670"/>
      <c r="CB17" s="670"/>
      <c r="CC17" s="670"/>
      <c r="CD17" s="670"/>
      <c r="CE17" s="670"/>
      <c r="CF17" s="670"/>
      <c r="CG17" s="670"/>
      <c r="CH17" s="670"/>
      <c r="CI17" s="670"/>
      <c r="CJ17" s="670"/>
      <c r="CK17" s="670"/>
      <c r="CL17" s="670"/>
      <c r="CM17" s="670"/>
      <c r="CN17" s="670"/>
      <c r="CO17" s="670"/>
      <c r="CP17" s="670"/>
      <c r="CQ17" s="670"/>
      <c r="CR17" s="670"/>
      <c r="CS17" s="670"/>
      <c r="CT17" s="670"/>
      <c r="CU17" s="670"/>
      <c r="CV17" s="670"/>
      <c r="CW17" s="670"/>
      <c r="CX17" s="670"/>
      <c r="CY17" s="670"/>
      <c r="CZ17" s="670"/>
      <c r="DA17" s="670"/>
      <c r="DB17" s="670"/>
      <c r="DC17" s="670"/>
      <c r="DD17" s="670"/>
      <c r="DE17" s="670"/>
      <c r="DF17" s="670"/>
      <c r="DG17" s="670"/>
      <c r="DH17" s="670"/>
      <c r="DI17" s="670"/>
      <c r="DJ17" s="670"/>
      <c r="DK17" s="670"/>
      <c r="DL17" s="670"/>
      <c r="DM17" s="670"/>
      <c r="DN17" s="670"/>
      <c r="DO17" s="670"/>
      <c r="DP17" s="670"/>
      <c r="DQ17" s="670"/>
      <c r="DR17" s="670"/>
      <c r="DS17" s="670"/>
      <c r="DT17" s="670"/>
      <c r="DU17" s="670"/>
      <c r="DV17" s="670"/>
      <c r="DW17" s="670"/>
      <c r="DX17" s="670"/>
      <c r="DY17" s="670"/>
      <c r="DZ17" s="670"/>
      <c r="EA17" s="670"/>
      <c r="EB17" s="670"/>
      <c r="EC17" s="670"/>
      <c r="ED17" s="670"/>
      <c r="EE17" s="670"/>
      <c r="EF17" s="670"/>
      <c r="EG17" s="670"/>
      <c r="EH17" s="670"/>
      <c r="EI17" s="670"/>
      <c r="EJ17" s="670"/>
      <c r="EK17" s="670"/>
      <c r="EL17" s="670"/>
      <c r="EM17" s="670"/>
      <c r="EN17" s="670"/>
      <c r="EO17" s="670"/>
      <c r="EP17" s="670"/>
      <c r="EQ17" s="670"/>
      <c r="ER17" s="670"/>
      <c r="ES17" s="670"/>
      <c r="ET17" s="670"/>
      <c r="EU17" s="670"/>
      <c r="EV17" s="670"/>
      <c r="EW17" s="670"/>
      <c r="EX17" s="670"/>
      <c r="EY17" s="670"/>
      <c r="EZ17" s="670"/>
      <c r="FA17" s="670"/>
      <c r="FB17" s="670"/>
      <c r="FC17" s="670"/>
      <c r="FD17" s="670"/>
      <c r="FE17" s="670"/>
      <c r="FF17" s="670"/>
      <c r="FG17" s="670"/>
      <c r="FH17" s="670"/>
      <c r="FI17" s="670"/>
      <c r="FJ17" s="670"/>
      <c r="FK17" s="670"/>
      <c r="FL17" s="670"/>
      <c r="FM17" s="670"/>
      <c r="FN17" s="670"/>
      <c r="FO17" s="670"/>
      <c r="FP17" s="670"/>
      <c r="FQ17" s="670"/>
      <c r="FR17" s="670"/>
      <c r="FS17" s="670"/>
      <c r="FT17" s="670"/>
      <c r="FU17" s="670"/>
      <c r="FV17" s="670"/>
      <c r="FW17" s="670"/>
      <c r="FX17" s="670"/>
      <c r="FY17" s="670"/>
      <c r="FZ17" s="670"/>
      <c r="GA17" s="670"/>
      <c r="GB17" s="670"/>
      <c r="GC17" s="670"/>
      <c r="GD17" s="670"/>
      <c r="GE17" s="670"/>
      <c r="GF17" s="670"/>
      <c r="GG17" s="670"/>
      <c r="GH17" s="670"/>
      <c r="GI17" s="670"/>
      <c r="GJ17" s="670"/>
      <c r="GK17" s="670"/>
      <c r="GL17" s="670"/>
      <c r="GM17" s="670"/>
      <c r="GN17" s="670"/>
      <c r="GO17" s="670"/>
      <c r="GP17" s="670"/>
      <c r="GQ17" s="670"/>
      <c r="GR17" s="670"/>
      <c r="GS17" s="670"/>
      <c r="GT17" s="670"/>
      <c r="GU17" s="670"/>
      <c r="GV17" s="670"/>
      <c r="GW17" s="670"/>
      <c r="GX17" s="670"/>
      <c r="GY17" s="670"/>
      <c r="GZ17" s="670"/>
      <c r="HA17" s="670"/>
      <c r="HB17" s="670"/>
      <c r="HC17" s="670"/>
      <c r="HD17" s="670"/>
      <c r="HE17" s="670"/>
      <c r="HF17" s="670"/>
      <c r="HG17" s="670"/>
      <c r="HH17" s="670"/>
      <c r="HI17" s="670"/>
      <c r="HJ17" s="670"/>
      <c r="HK17" s="670"/>
      <c r="HL17" s="670"/>
      <c r="HM17" s="670"/>
      <c r="HN17" s="670"/>
      <c r="HO17" s="670"/>
      <c r="HP17" s="670"/>
      <c r="HQ17" s="670"/>
      <c r="HR17" s="670"/>
      <c r="HS17" s="670"/>
      <c r="HT17" s="670"/>
      <c r="HU17" s="670"/>
      <c r="HV17" s="670"/>
      <c r="HW17" s="670"/>
      <c r="HX17" s="670"/>
      <c r="HY17" s="670"/>
      <c r="HZ17" s="670"/>
      <c r="IA17" s="670"/>
      <c r="IB17" s="670"/>
      <c r="IC17" s="670"/>
      <c r="ID17" s="670"/>
      <c r="IE17" s="670"/>
      <c r="IF17" s="670"/>
      <c r="IG17" s="670"/>
      <c r="IH17" s="670"/>
      <c r="II17" s="670"/>
      <c r="IJ17" s="670"/>
      <c r="IK17" s="670"/>
      <c r="IL17" s="670"/>
      <c r="IM17" s="670"/>
      <c r="IN17" s="670"/>
      <c r="IO17" s="670"/>
      <c r="IP17" s="670"/>
      <c r="IQ17" s="670"/>
      <c r="IR17" s="670"/>
      <c r="IS17" s="670"/>
      <c r="IT17" s="670"/>
      <c r="IU17" s="670"/>
      <c r="IV17" s="670"/>
    </row>
    <row r="18" spans="1:256" ht="15" customHeight="1">
      <c r="A18" s="667"/>
      <c r="B18" s="863"/>
      <c r="C18" s="860" t="s">
        <v>724</v>
      </c>
      <c r="D18" s="860"/>
      <c r="E18" s="860"/>
      <c r="F18" s="860"/>
      <c r="G18" s="860"/>
      <c r="H18" s="860"/>
      <c r="I18" s="860"/>
      <c r="J18" s="860"/>
      <c r="K18" s="860"/>
      <c r="L18" s="854" t="s">
        <v>3</v>
      </c>
      <c r="M18" s="854"/>
      <c r="N18" s="854"/>
      <c r="O18" s="854"/>
      <c r="P18" s="854"/>
      <c r="Q18" s="861"/>
      <c r="R18" s="861"/>
      <c r="S18" s="861"/>
      <c r="T18" s="861"/>
      <c r="U18" s="861"/>
      <c r="V18" s="861"/>
      <c r="W18" s="861"/>
      <c r="X18" s="861"/>
      <c r="Y18" s="861"/>
      <c r="Z18" s="861"/>
      <c r="AA18" s="862" t="s">
        <v>725</v>
      </c>
      <c r="AB18" s="862"/>
      <c r="AC18" s="862"/>
      <c r="AD18" s="862"/>
      <c r="AE18" s="862"/>
      <c r="AF18" s="855"/>
      <c r="AG18" s="855"/>
      <c r="AH18" s="855"/>
      <c r="AI18" s="855"/>
      <c r="AJ18" s="855"/>
      <c r="AK18" s="855"/>
      <c r="AL18" s="855"/>
      <c r="AM18" s="855"/>
      <c r="AN18" s="670"/>
      <c r="AO18" s="670"/>
      <c r="AP18" s="670"/>
      <c r="AQ18" s="670"/>
      <c r="AR18" s="670"/>
      <c r="AS18" s="670"/>
      <c r="AT18" s="670"/>
      <c r="AU18" s="670"/>
      <c r="AV18" s="670"/>
      <c r="AW18" s="670"/>
      <c r="AX18" s="670"/>
      <c r="AY18" s="670"/>
      <c r="AZ18" s="670"/>
      <c r="BA18" s="670"/>
      <c r="BB18" s="670"/>
      <c r="BC18" s="670"/>
      <c r="BD18" s="670"/>
      <c r="BE18" s="670"/>
      <c r="BF18" s="670"/>
      <c r="BG18" s="670"/>
      <c r="BH18" s="670"/>
      <c r="BI18" s="670"/>
      <c r="BJ18" s="670"/>
      <c r="BK18" s="670"/>
      <c r="BL18" s="670"/>
      <c r="BM18" s="670"/>
      <c r="BN18" s="670"/>
      <c r="BO18" s="670"/>
      <c r="BP18" s="670"/>
      <c r="BQ18" s="670"/>
      <c r="BR18" s="670"/>
      <c r="BS18" s="670"/>
      <c r="BT18" s="670"/>
      <c r="BU18" s="670"/>
      <c r="BV18" s="670"/>
      <c r="BW18" s="670"/>
      <c r="BX18" s="670"/>
      <c r="BY18" s="670"/>
      <c r="BZ18" s="670"/>
      <c r="CA18" s="670"/>
      <c r="CB18" s="670"/>
      <c r="CC18" s="670"/>
      <c r="CD18" s="670"/>
      <c r="CE18" s="670"/>
      <c r="CF18" s="670"/>
      <c r="CG18" s="670"/>
      <c r="CH18" s="670"/>
      <c r="CI18" s="670"/>
      <c r="CJ18" s="670"/>
      <c r="CK18" s="670"/>
      <c r="CL18" s="670"/>
      <c r="CM18" s="670"/>
      <c r="CN18" s="670"/>
      <c r="CO18" s="670"/>
      <c r="CP18" s="670"/>
      <c r="CQ18" s="670"/>
      <c r="CR18" s="670"/>
      <c r="CS18" s="670"/>
      <c r="CT18" s="670"/>
      <c r="CU18" s="670"/>
      <c r="CV18" s="670"/>
      <c r="CW18" s="670"/>
      <c r="CX18" s="670"/>
      <c r="CY18" s="670"/>
      <c r="CZ18" s="670"/>
      <c r="DA18" s="670"/>
      <c r="DB18" s="670"/>
      <c r="DC18" s="670"/>
      <c r="DD18" s="670"/>
      <c r="DE18" s="670"/>
      <c r="DF18" s="670"/>
      <c r="DG18" s="670"/>
      <c r="DH18" s="670"/>
      <c r="DI18" s="670"/>
      <c r="DJ18" s="670"/>
      <c r="DK18" s="670"/>
      <c r="DL18" s="670"/>
      <c r="DM18" s="670"/>
      <c r="DN18" s="670"/>
      <c r="DO18" s="670"/>
      <c r="DP18" s="670"/>
      <c r="DQ18" s="670"/>
      <c r="DR18" s="670"/>
      <c r="DS18" s="670"/>
      <c r="DT18" s="670"/>
      <c r="DU18" s="670"/>
      <c r="DV18" s="670"/>
      <c r="DW18" s="670"/>
      <c r="DX18" s="670"/>
      <c r="DY18" s="670"/>
      <c r="DZ18" s="670"/>
      <c r="EA18" s="670"/>
      <c r="EB18" s="670"/>
      <c r="EC18" s="670"/>
      <c r="ED18" s="670"/>
      <c r="EE18" s="670"/>
      <c r="EF18" s="670"/>
      <c r="EG18" s="670"/>
      <c r="EH18" s="670"/>
      <c r="EI18" s="670"/>
      <c r="EJ18" s="670"/>
      <c r="EK18" s="670"/>
      <c r="EL18" s="670"/>
      <c r="EM18" s="670"/>
      <c r="EN18" s="670"/>
      <c r="EO18" s="670"/>
      <c r="EP18" s="670"/>
      <c r="EQ18" s="670"/>
      <c r="ER18" s="670"/>
      <c r="ES18" s="670"/>
      <c r="ET18" s="670"/>
      <c r="EU18" s="670"/>
      <c r="EV18" s="670"/>
      <c r="EW18" s="670"/>
      <c r="EX18" s="670"/>
      <c r="EY18" s="670"/>
      <c r="EZ18" s="670"/>
      <c r="FA18" s="670"/>
      <c r="FB18" s="670"/>
      <c r="FC18" s="670"/>
      <c r="FD18" s="670"/>
      <c r="FE18" s="670"/>
      <c r="FF18" s="670"/>
      <c r="FG18" s="670"/>
      <c r="FH18" s="670"/>
      <c r="FI18" s="670"/>
      <c r="FJ18" s="670"/>
      <c r="FK18" s="670"/>
      <c r="FL18" s="670"/>
      <c r="FM18" s="670"/>
      <c r="FN18" s="670"/>
      <c r="FO18" s="670"/>
      <c r="FP18" s="670"/>
      <c r="FQ18" s="670"/>
      <c r="FR18" s="670"/>
      <c r="FS18" s="670"/>
      <c r="FT18" s="670"/>
      <c r="FU18" s="670"/>
      <c r="FV18" s="670"/>
      <c r="FW18" s="670"/>
      <c r="FX18" s="670"/>
      <c r="FY18" s="670"/>
      <c r="FZ18" s="670"/>
      <c r="GA18" s="670"/>
      <c r="GB18" s="670"/>
      <c r="GC18" s="670"/>
      <c r="GD18" s="670"/>
      <c r="GE18" s="670"/>
      <c r="GF18" s="670"/>
      <c r="GG18" s="670"/>
      <c r="GH18" s="670"/>
      <c r="GI18" s="670"/>
      <c r="GJ18" s="670"/>
      <c r="GK18" s="670"/>
      <c r="GL18" s="670"/>
      <c r="GM18" s="670"/>
      <c r="GN18" s="670"/>
      <c r="GO18" s="670"/>
      <c r="GP18" s="670"/>
      <c r="GQ18" s="670"/>
      <c r="GR18" s="670"/>
      <c r="GS18" s="670"/>
      <c r="GT18" s="670"/>
      <c r="GU18" s="670"/>
      <c r="GV18" s="670"/>
      <c r="GW18" s="670"/>
      <c r="GX18" s="670"/>
      <c r="GY18" s="670"/>
      <c r="GZ18" s="670"/>
      <c r="HA18" s="670"/>
      <c r="HB18" s="670"/>
      <c r="HC18" s="670"/>
      <c r="HD18" s="670"/>
      <c r="HE18" s="670"/>
      <c r="HF18" s="670"/>
      <c r="HG18" s="670"/>
      <c r="HH18" s="670"/>
      <c r="HI18" s="670"/>
      <c r="HJ18" s="670"/>
      <c r="HK18" s="670"/>
      <c r="HL18" s="670"/>
      <c r="HM18" s="670"/>
      <c r="HN18" s="670"/>
      <c r="HO18" s="670"/>
      <c r="HP18" s="670"/>
      <c r="HQ18" s="670"/>
      <c r="HR18" s="670"/>
      <c r="HS18" s="670"/>
      <c r="HT18" s="670"/>
      <c r="HU18" s="670"/>
      <c r="HV18" s="670"/>
      <c r="HW18" s="670"/>
      <c r="HX18" s="670"/>
      <c r="HY18" s="670"/>
      <c r="HZ18" s="670"/>
      <c r="IA18" s="670"/>
      <c r="IB18" s="670"/>
      <c r="IC18" s="670"/>
      <c r="ID18" s="670"/>
      <c r="IE18" s="670"/>
      <c r="IF18" s="670"/>
      <c r="IG18" s="670"/>
      <c r="IH18" s="670"/>
      <c r="II18" s="670"/>
      <c r="IJ18" s="670"/>
      <c r="IK18" s="670"/>
      <c r="IL18" s="670"/>
      <c r="IM18" s="670"/>
      <c r="IN18" s="670"/>
      <c r="IO18" s="670"/>
      <c r="IP18" s="670"/>
      <c r="IQ18" s="670"/>
      <c r="IR18" s="670"/>
      <c r="IS18" s="670"/>
      <c r="IT18" s="670"/>
      <c r="IU18" s="670"/>
      <c r="IV18" s="670"/>
    </row>
    <row r="19" spans="1:256" ht="15" customHeight="1">
      <c r="A19" s="670"/>
      <c r="B19" s="863"/>
      <c r="C19" s="875" t="s">
        <v>726</v>
      </c>
      <c r="D19" s="875"/>
      <c r="E19" s="875"/>
      <c r="F19" s="875"/>
      <c r="G19" s="875"/>
      <c r="H19" s="875"/>
      <c r="I19" s="875"/>
      <c r="J19" s="875"/>
      <c r="K19" s="875"/>
      <c r="L19" s="876"/>
      <c r="M19" s="876"/>
      <c r="N19" s="876"/>
      <c r="O19" s="876"/>
      <c r="P19" s="876"/>
      <c r="Q19" s="876"/>
      <c r="R19" s="876"/>
      <c r="S19" s="876"/>
      <c r="T19" s="876"/>
      <c r="U19" s="854" t="s">
        <v>657</v>
      </c>
      <c r="V19" s="854"/>
      <c r="W19" s="854"/>
      <c r="X19" s="854"/>
      <c r="Y19" s="854"/>
      <c r="Z19" s="854"/>
      <c r="AA19" s="876"/>
      <c r="AB19" s="876"/>
      <c r="AC19" s="876"/>
      <c r="AD19" s="876"/>
      <c r="AE19" s="876"/>
      <c r="AF19" s="876"/>
      <c r="AG19" s="876"/>
      <c r="AH19" s="876"/>
      <c r="AI19" s="876"/>
      <c r="AJ19" s="876"/>
      <c r="AK19" s="876"/>
      <c r="AL19" s="876"/>
      <c r="AM19" s="876"/>
      <c r="AN19" s="670"/>
      <c r="AO19" s="672"/>
      <c r="AP19" s="670"/>
      <c r="AQ19" s="670"/>
      <c r="AR19" s="670"/>
      <c r="AS19" s="670"/>
      <c r="AT19" s="670"/>
      <c r="AU19" s="670"/>
      <c r="AV19" s="670"/>
      <c r="AW19" s="670"/>
      <c r="AX19" s="670"/>
      <c r="AY19" s="670"/>
      <c r="AZ19" s="670"/>
      <c r="BA19" s="670"/>
      <c r="BB19" s="670"/>
      <c r="BC19" s="670"/>
      <c r="BD19" s="670"/>
      <c r="BE19" s="670"/>
      <c r="BF19" s="670"/>
      <c r="BG19" s="670"/>
      <c r="BH19" s="670"/>
      <c r="BI19" s="670"/>
      <c r="BJ19" s="670"/>
      <c r="BK19" s="670"/>
      <c r="BL19" s="670"/>
      <c r="BM19" s="670"/>
      <c r="BN19" s="670"/>
      <c r="BO19" s="670"/>
      <c r="BP19" s="670"/>
      <c r="BQ19" s="670"/>
      <c r="BR19" s="670"/>
      <c r="BS19" s="670"/>
      <c r="BT19" s="670"/>
      <c r="BU19" s="670"/>
      <c r="BV19" s="670"/>
      <c r="BW19" s="670"/>
      <c r="BX19" s="670"/>
      <c r="BY19" s="670"/>
      <c r="BZ19" s="670"/>
      <c r="CA19" s="670"/>
      <c r="CB19" s="670"/>
      <c r="CC19" s="670"/>
      <c r="CD19" s="670"/>
      <c r="CE19" s="670"/>
      <c r="CF19" s="670"/>
      <c r="CG19" s="670"/>
      <c r="CH19" s="670"/>
      <c r="CI19" s="670"/>
      <c r="CJ19" s="670"/>
      <c r="CK19" s="670"/>
      <c r="CL19" s="670"/>
      <c r="CM19" s="670"/>
      <c r="CN19" s="670"/>
      <c r="CO19" s="670"/>
      <c r="CP19" s="670"/>
      <c r="CQ19" s="670"/>
      <c r="CR19" s="670"/>
      <c r="CS19" s="670"/>
      <c r="CT19" s="670"/>
      <c r="CU19" s="670"/>
      <c r="CV19" s="670"/>
      <c r="CW19" s="670"/>
      <c r="CX19" s="670"/>
      <c r="CY19" s="670"/>
      <c r="CZ19" s="670"/>
      <c r="DA19" s="670"/>
      <c r="DB19" s="670"/>
      <c r="DC19" s="670"/>
      <c r="DD19" s="670"/>
      <c r="DE19" s="670"/>
      <c r="DF19" s="670"/>
      <c r="DG19" s="670"/>
      <c r="DH19" s="670"/>
      <c r="DI19" s="670"/>
      <c r="DJ19" s="670"/>
      <c r="DK19" s="670"/>
      <c r="DL19" s="670"/>
      <c r="DM19" s="670"/>
      <c r="DN19" s="670"/>
      <c r="DO19" s="670"/>
      <c r="DP19" s="670"/>
      <c r="DQ19" s="670"/>
      <c r="DR19" s="670"/>
      <c r="DS19" s="670"/>
      <c r="DT19" s="670"/>
      <c r="DU19" s="670"/>
      <c r="DV19" s="670"/>
      <c r="DW19" s="670"/>
      <c r="DX19" s="670"/>
      <c r="DY19" s="670"/>
      <c r="DZ19" s="670"/>
      <c r="EA19" s="670"/>
      <c r="EB19" s="670"/>
      <c r="EC19" s="670"/>
      <c r="ED19" s="670"/>
      <c r="EE19" s="670"/>
      <c r="EF19" s="670"/>
      <c r="EG19" s="670"/>
      <c r="EH19" s="670"/>
      <c r="EI19" s="670"/>
      <c r="EJ19" s="670"/>
      <c r="EK19" s="670"/>
      <c r="EL19" s="670"/>
      <c r="EM19" s="670"/>
      <c r="EN19" s="670"/>
      <c r="EO19" s="670"/>
      <c r="EP19" s="670"/>
      <c r="EQ19" s="670"/>
      <c r="ER19" s="670"/>
      <c r="ES19" s="670"/>
      <c r="ET19" s="670"/>
      <c r="EU19" s="670"/>
      <c r="EV19" s="670"/>
      <c r="EW19" s="670"/>
      <c r="EX19" s="670"/>
      <c r="EY19" s="670"/>
      <c r="EZ19" s="670"/>
      <c r="FA19" s="670"/>
      <c r="FB19" s="670"/>
      <c r="FC19" s="670"/>
      <c r="FD19" s="670"/>
      <c r="FE19" s="670"/>
      <c r="FF19" s="670"/>
      <c r="FG19" s="670"/>
      <c r="FH19" s="670"/>
      <c r="FI19" s="670"/>
      <c r="FJ19" s="670"/>
      <c r="FK19" s="670"/>
      <c r="FL19" s="670"/>
      <c r="FM19" s="670"/>
      <c r="FN19" s="670"/>
      <c r="FO19" s="670"/>
      <c r="FP19" s="670"/>
      <c r="FQ19" s="670"/>
      <c r="FR19" s="670"/>
      <c r="FS19" s="670"/>
      <c r="FT19" s="670"/>
      <c r="FU19" s="670"/>
      <c r="FV19" s="670"/>
      <c r="FW19" s="670"/>
      <c r="FX19" s="670"/>
      <c r="FY19" s="670"/>
      <c r="FZ19" s="670"/>
      <c r="GA19" s="670"/>
      <c r="GB19" s="670"/>
      <c r="GC19" s="670"/>
      <c r="GD19" s="670"/>
      <c r="GE19" s="670"/>
      <c r="GF19" s="670"/>
      <c r="GG19" s="670"/>
      <c r="GH19" s="670"/>
      <c r="GI19" s="670"/>
      <c r="GJ19" s="670"/>
      <c r="GK19" s="670"/>
      <c r="GL19" s="670"/>
      <c r="GM19" s="670"/>
      <c r="GN19" s="670"/>
      <c r="GO19" s="670"/>
      <c r="GP19" s="670"/>
      <c r="GQ19" s="670"/>
      <c r="GR19" s="670"/>
      <c r="GS19" s="670"/>
      <c r="GT19" s="670"/>
      <c r="GU19" s="670"/>
      <c r="GV19" s="670"/>
      <c r="GW19" s="670"/>
      <c r="GX19" s="670"/>
      <c r="GY19" s="670"/>
      <c r="GZ19" s="670"/>
      <c r="HA19" s="670"/>
      <c r="HB19" s="670"/>
      <c r="HC19" s="670"/>
      <c r="HD19" s="670"/>
      <c r="HE19" s="670"/>
      <c r="HF19" s="670"/>
      <c r="HG19" s="670"/>
      <c r="HH19" s="670"/>
      <c r="HI19" s="670"/>
      <c r="HJ19" s="670"/>
      <c r="HK19" s="670"/>
      <c r="HL19" s="670"/>
      <c r="HM19" s="670"/>
      <c r="HN19" s="670"/>
      <c r="HO19" s="670"/>
      <c r="HP19" s="670"/>
      <c r="HQ19" s="670"/>
      <c r="HR19" s="670"/>
      <c r="HS19" s="670"/>
      <c r="HT19" s="670"/>
      <c r="HU19" s="670"/>
      <c r="HV19" s="670"/>
      <c r="HW19" s="670"/>
      <c r="HX19" s="670"/>
      <c r="HY19" s="670"/>
      <c r="HZ19" s="670"/>
      <c r="IA19" s="670"/>
      <c r="IB19" s="670"/>
      <c r="IC19" s="670"/>
      <c r="ID19" s="670"/>
      <c r="IE19" s="670"/>
      <c r="IF19" s="670"/>
      <c r="IG19" s="670"/>
      <c r="IH19" s="670"/>
      <c r="II19" s="670"/>
      <c r="IJ19" s="670"/>
      <c r="IK19" s="670"/>
      <c r="IL19" s="670"/>
      <c r="IM19" s="670"/>
      <c r="IN19" s="670"/>
      <c r="IO19" s="670"/>
      <c r="IP19" s="670"/>
      <c r="IQ19" s="670"/>
      <c r="IR19" s="670"/>
      <c r="IS19" s="670"/>
      <c r="IT19" s="670"/>
      <c r="IU19" s="670"/>
      <c r="IV19" s="670"/>
    </row>
    <row r="20" spans="1:256" ht="15" customHeight="1">
      <c r="A20" s="670"/>
      <c r="B20" s="863"/>
      <c r="C20" s="877" t="s">
        <v>4</v>
      </c>
      <c r="D20" s="877"/>
      <c r="E20" s="877"/>
      <c r="F20" s="877"/>
      <c r="G20" s="877"/>
      <c r="H20" s="877"/>
      <c r="I20" s="877"/>
      <c r="J20" s="877"/>
      <c r="K20" s="877"/>
      <c r="L20" s="854" t="s">
        <v>5</v>
      </c>
      <c r="M20" s="854"/>
      <c r="N20" s="854"/>
      <c r="O20" s="854"/>
      <c r="P20" s="854"/>
      <c r="Q20" s="861"/>
      <c r="R20" s="861"/>
      <c r="S20" s="861"/>
      <c r="T20" s="861"/>
      <c r="U20" s="861"/>
      <c r="V20" s="861"/>
      <c r="W20" s="861"/>
      <c r="X20" s="861"/>
      <c r="Y20" s="861"/>
      <c r="Z20" s="861"/>
      <c r="AA20" s="878" t="s">
        <v>6</v>
      </c>
      <c r="AB20" s="878"/>
      <c r="AC20" s="878"/>
      <c r="AD20" s="878"/>
      <c r="AE20" s="878"/>
      <c r="AF20" s="861"/>
      <c r="AG20" s="861"/>
      <c r="AH20" s="861"/>
      <c r="AI20" s="861"/>
      <c r="AJ20" s="861"/>
      <c r="AK20" s="861"/>
      <c r="AL20" s="861"/>
      <c r="AM20" s="861"/>
      <c r="AN20" s="670"/>
      <c r="AO20" s="672"/>
      <c r="AP20" s="670"/>
      <c r="AQ20" s="670"/>
      <c r="AR20" s="670"/>
      <c r="AS20" s="670"/>
      <c r="AT20" s="670"/>
      <c r="AU20" s="670"/>
      <c r="AV20" s="670"/>
      <c r="AW20" s="670"/>
      <c r="AX20" s="670"/>
      <c r="AY20" s="670"/>
      <c r="AZ20" s="670"/>
      <c r="BA20" s="670"/>
      <c r="BB20" s="670"/>
      <c r="BC20" s="670"/>
      <c r="BD20" s="670"/>
      <c r="BE20" s="670"/>
      <c r="BF20" s="670"/>
      <c r="BG20" s="670"/>
      <c r="BH20" s="670"/>
      <c r="BI20" s="670"/>
      <c r="BJ20" s="670"/>
      <c r="BK20" s="670"/>
      <c r="BL20" s="670"/>
      <c r="BM20" s="670"/>
      <c r="BN20" s="670"/>
      <c r="BO20" s="670"/>
      <c r="BP20" s="670"/>
      <c r="BQ20" s="670"/>
      <c r="BR20" s="670"/>
      <c r="BS20" s="670"/>
      <c r="BT20" s="670"/>
      <c r="BU20" s="670"/>
      <c r="BV20" s="670"/>
      <c r="BW20" s="670"/>
      <c r="BX20" s="670"/>
      <c r="BY20" s="670"/>
      <c r="BZ20" s="670"/>
      <c r="CA20" s="670"/>
      <c r="CB20" s="670"/>
      <c r="CC20" s="670"/>
      <c r="CD20" s="670"/>
      <c r="CE20" s="670"/>
      <c r="CF20" s="670"/>
      <c r="CG20" s="670"/>
      <c r="CH20" s="670"/>
      <c r="CI20" s="670"/>
      <c r="CJ20" s="670"/>
      <c r="CK20" s="670"/>
      <c r="CL20" s="670"/>
      <c r="CM20" s="670"/>
      <c r="CN20" s="670"/>
      <c r="CO20" s="670"/>
      <c r="CP20" s="670"/>
      <c r="CQ20" s="670"/>
      <c r="CR20" s="670"/>
      <c r="CS20" s="670"/>
      <c r="CT20" s="670"/>
      <c r="CU20" s="670"/>
      <c r="CV20" s="670"/>
      <c r="CW20" s="670"/>
      <c r="CX20" s="670"/>
      <c r="CY20" s="670"/>
      <c r="CZ20" s="670"/>
      <c r="DA20" s="670"/>
      <c r="DB20" s="670"/>
      <c r="DC20" s="670"/>
      <c r="DD20" s="670"/>
      <c r="DE20" s="670"/>
      <c r="DF20" s="670"/>
      <c r="DG20" s="670"/>
      <c r="DH20" s="670"/>
      <c r="DI20" s="670"/>
      <c r="DJ20" s="670"/>
      <c r="DK20" s="670"/>
      <c r="DL20" s="670"/>
      <c r="DM20" s="670"/>
      <c r="DN20" s="670"/>
      <c r="DO20" s="670"/>
      <c r="DP20" s="670"/>
      <c r="DQ20" s="670"/>
      <c r="DR20" s="670"/>
      <c r="DS20" s="670"/>
      <c r="DT20" s="670"/>
      <c r="DU20" s="670"/>
      <c r="DV20" s="670"/>
      <c r="DW20" s="670"/>
      <c r="DX20" s="670"/>
      <c r="DY20" s="670"/>
      <c r="DZ20" s="670"/>
      <c r="EA20" s="670"/>
      <c r="EB20" s="670"/>
      <c r="EC20" s="670"/>
      <c r="ED20" s="670"/>
      <c r="EE20" s="670"/>
      <c r="EF20" s="670"/>
      <c r="EG20" s="670"/>
      <c r="EH20" s="670"/>
      <c r="EI20" s="670"/>
      <c r="EJ20" s="670"/>
      <c r="EK20" s="670"/>
      <c r="EL20" s="670"/>
      <c r="EM20" s="670"/>
      <c r="EN20" s="670"/>
      <c r="EO20" s="670"/>
      <c r="EP20" s="670"/>
      <c r="EQ20" s="670"/>
      <c r="ER20" s="670"/>
      <c r="ES20" s="670"/>
      <c r="ET20" s="670"/>
      <c r="EU20" s="670"/>
      <c r="EV20" s="670"/>
      <c r="EW20" s="670"/>
      <c r="EX20" s="670"/>
      <c r="EY20" s="670"/>
      <c r="EZ20" s="670"/>
      <c r="FA20" s="670"/>
      <c r="FB20" s="670"/>
      <c r="FC20" s="670"/>
      <c r="FD20" s="670"/>
      <c r="FE20" s="670"/>
      <c r="FF20" s="670"/>
      <c r="FG20" s="670"/>
      <c r="FH20" s="670"/>
      <c r="FI20" s="670"/>
      <c r="FJ20" s="670"/>
      <c r="FK20" s="670"/>
      <c r="FL20" s="670"/>
      <c r="FM20" s="670"/>
      <c r="FN20" s="670"/>
      <c r="FO20" s="670"/>
      <c r="FP20" s="670"/>
      <c r="FQ20" s="670"/>
      <c r="FR20" s="670"/>
      <c r="FS20" s="670"/>
      <c r="FT20" s="670"/>
      <c r="FU20" s="670"/>
      <c r="FV20" s="670"/>
      <c r="FW20" s="670"/>
      <c r="FX20" s="670"/>
      <c r="FY20" s="670"/>
      <c r="FZ20" s="670"/>
      <c r="GA20" s="670"/>
      <c r="GB20" s="670"/>
      <c r="GC20" s="670"/>
      <c r="GD20" s="670"/>
      <c r="GE20" s="670"/>
      <c r="GF20" s="670"/>
      <c r="GG20" s="670"/>
      <c r="GH20" s="670"/>
      <c r="GI20" s="670"/>
      <c r="GJ20" s="670"/>
      <c r="GK20" s="670"/>
      <c r="GL20" s="670"/>
      <c r="GM20" s="670"/>
      <c r="GN20" s="670"/>
      <c r="GO20" s="670"/>
      <c r="GP20" s="670"/>
      <c r="GQ20" s="670"/>
      <c r="GR20" s="670"/>
      <c r="GS20" s="670"/>
      <c r="GT20" s="670"/>
      <c r="GU20" s="670"/>
      <c r="GV20" s="670"/>
      <c r="GW20" s="670"/>
      <c r="GX20" s="670"/>
      <c r="GY20" s="670"/>
      <c r="GZ20" s="670"/>
      <c r="HA20" s="670"/>
      <c r="HB20" s="670"/>
      <c r="HC20" s="670"/>
      <c r="HD20" s="670"/>
      <c r="HE20" s="670"/>
      <c r="HF20" s="670"/>
      <c r="HG20" s="670"/>
      <c r="HH20" s="670"/>
      <c r="HI20" s="670"/>
      <c r="HJ20" s="670"/>
      <c r="HK20" s="670"/>
      <c r="HL20" s="670"/>
      <c r="HM20" s="670"/>
      <c r="HN20" s="670"/>
      <c r="HO20" s="670"/>
      <c r="HP20" s="670"/>
      <c r="HQ20" s="670"/>
      <c r="HR20" s="670"/>
      <c r="HS20" s="670"/>
      <c r="HT20" s="670"/>
      <c r="HU20" s="670"/>
      <c r="HV20" s="670"/>
      <c r="HW20" s="670"/>
      <c r="HX20" s="670"/>
      <c r="HY20" s="670"/>
      <c r="HZ20" s="670"/>
      <c r="IA20" s="670"/>
      <c r="IB20" s="670"/>
      <c r="IC20" s="670"/>
      <c r="ID20" s="670"/>
      <c r="IE20" s="670"/>
      <c r="IF20" s="670"/>
      <c r="IG20" s="670"/>
      <c r="IH20" s="670"/>
      <c r="II20" s="670"/>
      <c r="IJ20" s="670"/>
      <c r="IK20" s="670"/>
      <c r="IL20" s="670"/>
      <c r="IM20" s="670"/>
      <c r="IN20" s="670"/>
      <c r="IO20" s="670"/>
      <c r="IP20" s="670"/>
      <c r="IQ20" s="670"/>
      <c r="IR20" s="670"/>
      <c r="IS20" s="670"/>
      <c r="IT20" s="670"/>
      <c r="IU20" s="670"/>
      <c r="IV20" s="670"/>
    </row>
    <row r="21" spans="1:256" ht="15" customHeight="1">
      <c r="A21" s="670"/>
      <c r="B21" s="863"/>
      <c r="C21" s="871" t="s">
        <v>7</v>
      </c>
      <c r="D21" s="871"/>
      <c r="E21" s="871"/>
      <c r="F21" s="871"/>
      <c r="G21" s="871"/>
      <c r="H21" s="871"/>
      <c r="I21" s="871"/>
      <c r="J21" s="871"/>
      <c r="K21" s="871"/>
      <c r="L21" s="868" t="s">
        <v>721</v>
      </c>
      <c r="M21" s="868"/>
      <c r="N21" s="868"/>
      <c r="O21" s="868"/>
      <c r="P21" s="868"/>
      <c r="Q21" s="868"/>
      <c r="R21" s="868"/>
      <c r="S21" s="868"/>
      <c r="T21" s="868"/>
      <c r="U21" s="868"/>
      <c r="V21" s="868"/>
      <c r="W21" s="868"/>
      <c r="X21" s="868"/>
      <c r="Y21" s="868"/>
      <c r="Z21" s="868"/>
      <c r="AA21" s="868"/>
      <c r="AB21" s="868"/>
      <c r="AC21" s="868"/>
      <c r="AD21" s="868"/>
      <c r="AE21" s="868"/>
      <c r="AF21" s="868"/>
      <c r="AG21" s="868"/>
      <c r="AH21" s="868"/>
      <c r="AI21" s="868"/>
      <c r="AJ21" s="868"/>
      <c r="AK21" s="868"/>
      <c r="AL21" s="868"/>
      <c r="AM21" s="868"/>
      <c r="AN21" s="670"/>
      <c r="AO21" s="672"/>
      <c r="AP21" s="670"/>
      <c r="AQ21" s="670"/>
      <c r="AR21" s="670"/>
      <c r="AS21" s="670"/>
      <c r="AT21" s="670"/>
      <c r="AU21" s="670"/>
      <c r="AV21" s="670"/>
      <c r="AW21" s="670"/>
      <c r="AX21" s="670"/>
      <c r="AY21" s="670"/>
      <c r="AZ21" s="670"/>
      <c r="BA21" s="670"/>
      <c r="BB21" s="670"/>
      <c r="BC21" s="670"/>
      <c r="BD21" s="670"/>
      <c r="BE21" s="670"/>
      <c r="BF21" s="670"/>
      <c r="BG21" s="670"/>
      <c r="BH21" s="670"/>
      <c r="BI21" s="670"/>
      <c r="BJ21" s="670"/>
      <c r="BK21" s="670"/>
      <c r="BL21" s="670"/>
      <c r="BM21" s="670"/>
      <c r="BN21" s="670"/>
      <c r="BO21" s="670"/>
      <c r="BP21" s="670"/>
      <c r="BQ21" s="670"/>
      <c r="BR21" s="670"/>
      <c r="BS21" s="670"/>
      <c r="BT21" s="670"/>
      <c r="BU21" s="670"/>
      <c r="BV21" s="670"/>
      <c r="BW21" s="670"/>
      <c r="BX21" s="670"/>
      <c r="BY21" s="670"/>
      <c r="BZ21" s="670"/>
      <c r="CA21" s="670"/>
      <c r="CB21" s="670"/>
      <c r="CC21" s="670"/>
      <c r="CD21" s="670"/>
      <c r="CE21" s="670"/>
      <c r="CF21" s="670"/>
      <c r="CG21" s="670"/>
      <c r="CH21" s="670"/>
      <c r="CI21" s="670"/>
      <c r="CJ21" s="670"/>
      <c r="CK21" s="670"/>
      <c r="CL21" s="670"/>
      <c r="CM21" s="670"/>
      <c r="CN21" s="670"/>
      <c r="CO21" s="670"/>
      <c r="CP21" s="670"/>
      <c r="CQ21" s="670"/>
      <c r="CR21" s="670"/>
      <c r="CS21" s="670"/>
      <c r="CT21" s="670"/>
      <c r="CU21" s="670"/>
      <c r="CV21" s="670"/>
      <c r="CW21" s="670"/>
      <c r="CX21" s="670"/>
      <c r="CY21" s="670"/>
      <c r="CZ21" s="670"/>
      <c r="DA21" s="670"/>
      <c r="DB21" s="670"/>
      <c r="DC21" s="670"/>
      <c r="DD21" s="670"/>
      <c r="DE21" s="670"/>
      <c r="DF21" s="670"/>
      <c r="DG21" s="670"/>
      <c r="DH21" s="670"/>
      <c r="DI21" s="670"/>
      <c r="DJ21" s="670"/>
      <c r="DK21" s="670"/>
      <c r="DL21" s="670"/>
      <c r="DM21" s="670"/>
      <c r="DN21" s="670"/>
      <c r="DO21" s="670"/>
      <c r="DP21" s="670"/>
      <c r="DQ21" s="670"/>
      <c r="DR21" s="670"/>
      <c r="DS21" s="670"/>
      <c r="DT21" s="670"/>
      <c r="DU21" s="670"/>
      <c r="DV21" s="670"/>
      <c r="DW21" s="670"/>
      <c r="DX21" s="670"/>
      <c r="DY21" s="670"/>
      <c r="DZ21" s="670"/>
      <c r="EA21" s="670"/>
      <c r="EB21" s="670"/>
      <c r="EC21" s="670"/>
      <c r="ED21" s="670"/>
      <c r="EE21" s="670"/>
      <c r="EF21" s="670"/>
      <c r="EG21" s="670"/>
      <c r="EH21" s="670"/>
      <c r="EI21" s="670"/>
      <c r="EJ21" s="670"/>
      <c r="EK21" s="670"/>
      <c r="EL21" s="670"/>
      <c r="EM21" s="670"/>
      <c r="EN21" s="670"/>
      <c r="EO21" s="670"/>
      <c r="EP21" s="670"/>
      <c r="EQ21" s="670"/>
      <c r="ER21" s="670"/>
      <c r="ES21" s="670"/>
      <c r="ET21" s="670"/>
      <c r="EU21" s="670"/>
      <c r="EV21" s="670"/>
      <c r="EW21" s="670"/>
      <c r="EX21" s="670"/>
      <c r="EY21" s="670"/>
      <c r="EZ21" s="670"/>
      <c r="FA21" s="670"/>
      <c r="FB21" s="670"/>
      <c r="FC21" s="670"/>
      <c r="FD21" s="670"/>
      <c r="FE21" s="670"/>
      <c r="FF21" s="670"/>
      <c r="FG21" s="670"/>
      <c r="FH21" s="670"/>
      <c r="FI21" s="670"/>
      <c r="FJ21" s="670"/>
      <c r="FK21" s="670"/>
      <c r="FL21" s="670"/>
      <c r="FM21" s="670"/>
      <c r="FN21" s="670"/>
      <c r="FO21" s="670"/>
      <c r="FP21" s="670"/>
      <c r="FQ21" s="670"/>
      <c r="FR21" s="670"/>
      <c r="FS21" s="670"/>
      <c r="FT21" s="670"/>
      <c r="FU21" s="670"/>
      <c r="FV21" s="670"/>
      <c r="FW21" s="670"/>
      <c r="FX21" s="670"/>
      <c r="FY21" s="670"/>
      <c r="FZ21" s="670"/>
      <c r="GA21" s="670"/>
      <c r="GB21" s="670"/>
      <c r="GC21" s="670"/>
      <c r="GD21" s="670"/>
      <c r="GE21" s="670"/>
      <c r="GF21" s="670"/>
      <c r="GG21" s="670"/>
      <c r="GH21" s="670"/>
      <c r="GI21" s="670"/>
      <c r="GJ21" s="670"/>
      <c r="GK21" s="670"/>
      <c r="GL21" s="670"/>
      <c r="GM21" s="670"/>
      <c r="GN21" s="670"/>
      <c r="GO21" s="670"/>
      <c r="GP21" s="670"/>
      <c r="GQ21" s="670"/>
      <c r="GR21" s="670"/>
      <c r="GS21" s="670"/>
      <c r="GT21" s="670"/>
      <c r="GU21" s="670"/>
      <c r="GV21" s="670"/>
      <c r="GW21" s="670"/>
      <c r="GX21" s="670"/>
      <c r="GY21" s="670"/>
      <c r="GZ21" s="670"/>
      <c r="HA21" s="670"/>
      <c r="HB21" s="670"/>
      <c r="HC21" s="670"/>
      <c r="HD21" s="670"/>
      <c r="HE21" s="670"/>
      <c r="HF21" s="670"/>
      <c r="HG21" s="670"/>
      <c r="HH21" s="670"/>
      <c r="HI21" s="670"/>
      <c r="HJ21" s="670"/>
      <c r="HK21" s="670"/>
      <c r="HL21" s="670"/>
      <c r="HM21" s="670"/>
      <c r="HN21" s="670"/>
      <c r="HO21" s="670"/>
      <c r="HP21" s="670"/>
      <c r="HQ21" s="670"/>
      <c r="HR21" s="670"/>
      <c r="HS21" s="670"/>
      <c r="HT21" s="670"/>
      <c r="HU21" s="670"/>
      <c r="HV21" s="670"/>
      <c r="HW21" s="670"/>
      <c r="HX21" s="670"/>
      <c r="HY21" s="670"/>
      <c r="HZ21" s="670"/>
      <c r="IA21" s="670"/>
      <c r="IB21" s="670"/>
      <c r="IC21" s="670"/>
      <c r="ID21" s="670"/>
      <c r="IE21" s="670"/>
      <c r="IF21" s="670"/>
      <c r="IG21" s="670"/>
      <c r="IH21" s="670"/>
      <c r="II21" s="670"/>
      <c r="IJ21" s="670"/>
      <c r="IK21" s="670"/>
      <c r="IL21" s="670"/>
      <c r="IM21" s="670"/>
      <c r="IN21" s="670"/>
      <c r="IO21" s="670"/>
      <c r="IP21" s="670"/>
      <c r="IQ21" s="670"/>
      <c r="IR21" s="670"/>
      <c r="IS21" s="670"/>
      <c r="IT21" s="670"/>
      <c r="IU21" s="670"/>
      <c r="IV21" s="670"/>
    </row>
    <row r="22" spans="1:256" ht="15" customHeight="1">
      <c r="A22" s="670"/>
      <c r="B22" s="863"/>
      <c r="C22" s="871"/>
      <c r="D22" s="871"/>
      <c r="E22" s="871"/>
      <c r="F22" s="871"/>
      <c r="G22" s="871"/>
      <c r="H22" s="871"/>
      <c r="I22" s="871"/>
      <c r="J22" s="871"/>
      <c r="K22" s="871"/>
      <c r="L22" s="869" t="s">
        <v>722</v>
      </c>
      <c r="M22" s="869"/>
      <c r="N22" s="869"/>
      <c r="O22" s="869"/>
      <c r="P22" s="869"/>
      <c r="Q22" s="869"/>
      <c r="R22" s="869"/>
      <c r="S22" s="869"/>
      <c r="T22" s="869"/>
      <c r="U22" s="869"/>
      <c r="V22" s="869"/>
      <c r="W22" s="869"/>
      <c r="X22" s="869"/>
      <c r="Y22" s="869"/>
      <c r="Z22" s="869"/>
      <c r="AA22" s="869"/>
      <c r="AB22" s="869"/>
      <c r="AC22" s="869"/>
      <c r="AD22" s="869"/>
      <c r="AE22" s="869"/>
      <c r="AF22" s="869"/>
      <c r="AG22" s="869"/>
      <c r="AH22" s="869"/>
      <c r="AI22" s="869"/>
      <c r="AJ22" s="869"/>
      <c r="AK22" s="869"/>
      <c r="AL22" s="869"/>
      <c r="AM22" s="869"/>
      <c r="AN22" s="670"/>
      <c r="AO22" s="672"/>
      <c r="AP22" s="670"/>
      <c r="AQ22" s="670"/>
      <c r="AR22" s="670"/>
      <c r="AS22" s="670"/>
      <c r="AT22" s="670"/>
      <c r="AU22" s="670"/>
      <c r="AV22" s="670"/>
      <c r="AW22" s="670"/>
      <c r="AX22" s="670"/>
      <c r="AY22" s="670"/>
      <c r="AZ22" s="670"/>
      <c r="BA22" s="670"/>
      <c r="BB22" s="670"/>
      <c r="BC22" s="670"/>
      <c r="BD22" s="670"/>
      <c r="BE22" s="670"/>
      <c r="BF22" s="670"/>
      <c r="BG22" s="670"/>
      <c r="BH22" s="670"/>
      <c r="BI22" s="670"/>
      <c r="BJ22" s="670"/>
      <c r="BK22" s="670"/>
      <c r="BL22" s="670"/>
      <c r="BM22" s="670"/>
      <c r="BN22" s="670"/>
      <c r="BO22" s="670"/>
      <c r="BP22" s="670"/>
      <c r="BQ22" s="670"/>
      <c r="BR22" s="670"/>
      <c r="BS22" s="670"/>
      <c r="BT22" s="670"/>
      <c r="BU22" s="670"/>
      <c r="BV22" s="670"/>
      <c r="BW22" s="670"/>
      <c r="BX22" s="670"/>
      <c r="BY22" s="670"/>
      <c r="BZ22" s="670"/>
      <c r="CA22" s="670"/>
      <c r="CB22" s="670"/>
      <c r="CC22" s="670"/>
      <c r="CD22" s="670"/>
      <c r="CE22" s="670"/>
      <c r="CF22" s="670"/>
      <c r="CG22" s="670"/>
      <c r="CH22" s="670"/>
      <c r="CI22" s="670"/>
      <c r="CJ22" s="670"/>
      <c r="CK22" s="670"/>
      <c r="CL22" s="670"/>
      <c r="CM22" s="670"/>
      <c r="CN22" s="670"/>
      <c r="CO22" s="670"/>
      <c r="CP22" s="670"/>
      <c r="CQ22" s="670"/>
      <c r="CR22" s="670"/>
      <c r="CS22" s="670"/>
      <c r="CT22" s="670"/>
      <c r="CU22" s="670"/>
      <c r="CV22" s="670"/>
      <c r="CW22" s="670"/>
      <c r="CX22" s="670"/>
      <c r="CY22" s="670"/>
      <c r="CZ22" s="670"/>
      <c r="DA22" s="670"/>
      <c r="DB22" s="670"/>
      <c r="DC22" s="670"/>
      <c r="DD22" s="670"/>
      <c r="DE22" s="670"/>
      <c r="DF22" s="670"/>
      <c r="DG22" s="670"/>
      <c r="DH22" s="670"/>
      <c r="DI22" s="670"/>
      <c r="DJ22" s="670"/>
      <c r="DK22" s="670"/>
      <c r="DL22" s="670"/>
      <c r="DM22" s="670"/>
      <c r="DN22" s="670"/>
      <c r="DO22" s="670"/>
      <c r="DP22" s="670"/>
      <c r="DQ22" s="670"/>
      <c r="DR22" s="670"/>
      <c r="DS22" s="670"/>
      <c r="DT22" s="670"/>
      <c r="DU22" s="670"/>
      <c r="DV22" s="670"/>
      <c r="DW22" s="670"/>
      <c r="DX22" s="670"/>
      <c r="DY22" s="670"/>
      <c r="DZ22" s="670"/>
      <c r="EA22" s="670"/>
      <c r="EB22" s="670"/>
      <c r="EC22" s="670"/>
      <c r="ED22" s="670"/>
      <c r="EE22" s="670"/>
      <c r="EF22" s="670"/>
      <c r="EG22" s="670"/>
      <c r="EH22" s="670"/>
      <c r="EI22" s="670"/>
      <c r="EJ22" s="670"/>
      <c r="EK22" s="670"/>
      <c r="EL22" s="670"/>
      <c r="EM22" s="670"/>
      <c r="EN22" s="670"/>
      <c r="EO22" s="670"/>
      <c r="EP22" s="670"/>
      <c r="EQ22" s="670"/>
      <c r="ER22" s="670"/>
      <c r="ES22" s="670"/>
      <c r="ET22" s="670"/>
      <c r="EU22" s="670"/>
      <c r="EV22" s="670"/>
      <c r="EW22" s="670"/>
      <c r="EX22" s="670"/>
      <c r="EY22" s="670"/>
      <c r="EZ22" s="670"/>
      <c r="FA22" s="670"/>
      <c r="FB22" s="670"/>
      <c r="FC22" s="670"/>
      <c r="FD22" s="670"/>
      <c r="FE22" s="670"/>
      <c r="FF22" s="670"/>
      <c r="FG22" s="670"/>
      <c r="FH22" s="670"/>
      <c r="FI22" s="670"/>
      <c r="FJ22" s="670"/>
      <c r="FK22" s="670"/>
      <c r="FL22" s="670"/>
      <c r="FM22" s="670"/>
      <c r="FN22" s="670"/>
      <c r="FO22" s="670"/>
      <c r="FP22" s="670"/>
      <c r="FQ22" s="670"/>
      <c r="FR22" s="670"/>
      <c r="FS22" s="670"/>
      <c r="FT22" s="670"/>
      <c r="FU22" s="670"/>
      <c r="FV22" s="670"/>
      <c r="FW22" s="670"/>
      <c r="FX22" s="670"/>
      <c r="FY22" s="670"/>
      <c r="FZ22" s="670"/>
      <c r="GA22" s="670"/>
      <c r="GB22" s="670"/>
      <c r="GC22" s="670"/>
      <c r="GD22" s="670"/>
      <c r="GE22" s="670"/>
      <c r="GF22" s="670"/>
      <c r="GG22" s="670"/>
      <c r="GH22" s="670"/>
      <c r="GI22" s="670"/>
      <c r="GJ22" s="670"/>
      <c r="GK22" s="670"/>
      <c r="GL22" s="670"/>
      <c r="GM22" s="670"/>
      <c r="GN22" s="670"/>
      <c r="GO22" s="670"/>
      <c r="GP22" s="670"/>
      <c r="GQ22" s="670"/>
      <c r="GR22" s="670"/>
      <c r="GS22" s="670"/>
      <c r="GT22" s="670"/>
      <c r="GU22" s="670"/>
      <c r="GV22" s="670"/>
      <c r="GW22" s="670"/>
      <c r="GX22" s="670"/>
      <c r="GY22" s="670"/>
      <c r="GZ22" s="670"/>
      <c r="HA22" s="670"/>
      <c r="HB22" s="670"/>
      <c r="HC22" s="670"/>
      <c r="HD22" s="670"/>
      <c r="HE22" s="670"/>
      <c r="HF22" s="670"/>
      <c r="HG22" s="670"/>
      <c r="HH22" s="670"/>
      <c r="HI22" s="670"/>
      <c r="HJ22" s="670"/>
      <c r="HK22" s="670"/>
      <c r="HL22" s="670"/>
      <c r="HM22" s="670"/>
      <c r="HN22" s="670"/>
      <c r="HO22" s="670"/>
      <c r="HP22" s="670"/>
      <c r="HQ22" s="670"/>
      <c r="HR22" s="670"/>
      <c r="HS22" s="670"/>
      <c r="HT22" s="670"/>
      <c r="HU22" s="670"/>
      <c r="HV22" s="670"/>
      <c r="HW22" s="670"/>
      <c r="HX22" s="670"/>
      <c r="HY22" s="670"/>
      <c r="HZ22" s="670"/>
      <c r="IA22" s="670"/>
      <c r="IB22" s="670"/>
      <c r="IC22" s="670"/>
      <c r="ID22" s="670"/>
      <c r="IE22" s="670"/>
      <c r="IF22" s="670"/>
      <c r="IG22" s="670"/>
      <c r="IH22" s="670"/>
      <c r="II22" s="670"/>
      <c r="IJ22" s="670"/>
      <c r="IK22" s="670"/>
      <c r="IL22" s="670"/>
      <c r="IM22" s="670"/>
      <c r="IN22" s="670"/>
      <c r="IO22" s="670"/>
      <c r="IP22" s="670"/>
      <c r="IQ22" s="670"/>
      <c r="IR22" s="670"/>
      <c r="IS22" s="670"/>
      <c r="IT22" s="670"/>
      <c r="IU22" s="670"/>
      <c r="IV22" s="670"/>
    </row>
    <row r="23" spans="1:256" ht="15" customHeight="1">
      <c r="A23" s="670"/>
      <c r="B23" s="863"/>
      <c r="C23" s="871"/>
      <c r="D23" s="871"/>
      <c r="E23" s="871"/>
      <c r="F23" s="871"/>
      <c r="G23" s="871"/>
      <c r="H23" s="871"/>
      <c r="I23" s="871"/>
      <c r="J23" s="871"/>
      <c r="K23" s="871"/>
      <c r="L23" s="879"/>
      <c r="M23" s="879"/>
      <c r="N23" s="879"/>
      <c r="O23" s="879"/>
      <c r="P23" s="879"/>
      <c r="Q23" s="879"/>
      <c r="R23" s="879"/>
      <c r="S23" s="879"/>
      <c r="T23" s="879"/>
      <c r="U23" s="879"/>
      <c r="V23" s="879"/>
      <c r="W23" s="879"/>
      <c r="X23" s="879"/>
      <c r="Y23" s="879"/>
      <c r="Z23" s="879"/>
      <c r="AA23" s="879"/>
      <c r="AB23" s="879"/>
      <c r="AC23" s="879"/>
      <c r="AD23" s="879"/>
      <c r="AE23" s="879"/>
      <c r="AF23" s="879"/>
      <c r="AG23" s="879"/>
      <c r="AH23" s="879"/>
      <c r="AI23" s="879"/>
      <c r="AJ23" s="879"/>
      <c r="AK23" s="879"/>
      <c r="AL23" s="879"/>
      <c r="AM23" s="879"/>
      <c r="AN23" s="670"/>
      <c r="AO23" s="672"/>
      <c r="AP23" s="670"/>
      <c r="AQ23" s="670"/>
      <c r="AR23" s="670"/>
      <c r="AS23" s="670"/>
      <c r="AT23" s="670"/>
      <c r="AU23" s="670"/>
      <c r="AV23" s="670"/>
      <c r="AW23" s="670"/>
      <c r="AX23" s="670"/>
      <c r="AY23" s="670"/>
      <c r="AZ23" s="670"/>
      <c r="BA23" s="670"/>
      <c r="BB23" s="670"/>
      <c r="BC23" s="670"/>
      <c r="BD23" s="670"/>
      <c r="BE23" s="670"/>
      <c r="BF23" s="670"/>
      <c r="BG23" s="670"/>
      <c r="BH23" s="670"/>
      <c r="BI23" s="670"/>
      <c r="BJ23" s="670"/>
      <c r="BK23" s="670"/>
      <c r="BL23" s="670"/>
      <c r="BM23" s="670"/>
      <c r="BN23" s="670"/>
      <c r="BO23" s="670"/>
      <c r="BP23" s="670"/>
      <c r="BQ23" s="670"/>
      <c r="BR23" s="670"/>
      <c r="BS23" s="670"/>
      <c r="BT23" s="670"/>
      <c r="BU23" s="670"/>
      <c r="BV23" s="670"/>
      <c r="BW23" s="670"/>
      <c r="BX23" s="670"/>
      <c r="BY23" s="670"/>
      <c r="BZ23" s="670"/>
      <c r="CA23" s="670"/>
      <c r="CB23" s="670"/>
      <c r="CC23" s="670"/>
      <c r="CD23" s="670"/>
      <c r="CE23" s="670"/>
      <c r="CF23" s="670"/>
      <c r="CG23" s="670"/>
      <c r="CH23" s="670"/>
      <c r="CI23" s="670"/>
      <c r="CJ23" s="670"/>
      <c r="CK23" s="670"/>
      <c r="CL23" s="670"/>
      <c r="CM23" s="670"/>
      <c r="CN23" s="670"/>
      <c r="CO23" s="670"/>
      <c r="CP23" s="670"/>
      <c r="CQ23" s="670"/>
      <c r="CR23" s="670"/>
      <c r="CS23" s="670"/>
      <c r="CT23" s="670"/>
      <c r="CU23" s="670"/>
      <c r="CV23" s="670"/>
      <c r="CW23" s="670"/>
      <c r="CX23" s="670"/>
      <c r="CY23" s="670"/>
      <c r="CZ23" s="670"/>
      <c r="DA23" s="670"/>
      <c r="DB23" s="670"/>
      <c r="DC23" s="670"/>
      <c r="DD23" s="670"/>
      <c r="DE23" s="670"/>
      <c r="DF23" s="670"/>
      <c r="DG23" s="670"/>
      <c r="DH23" s="670"/>
      <c r="DI23" s="670"/>
      <c r="DJ23" s="670"/>
      <c r="DK23" s="670"/>
      <c r="DL23" s="670"/>
      <c r="DM23" s="670"/>
      <c r="DN23" s="670"/>
      <c r="DO23" s="670"/>
      <c r="DP23" s="670"/>
      <c r="DQ23" s="670"/>
      <c r="DR23" s="670"/>
      <c r="DS23" s="670"/>
      <c r="DT23" s="670"/>
      <c r="DU23" s="670"/>
      <c r="DV23" s="670"/>
      <c r="DW23" s="670"/>
      <c r="DX23" s="670"/>
      <c r="DY23" s="670"/>
      <c r="DZ23" s="670"/>
      <c r="EA23" s="670"/>
      <c r="EB23" s="670"/>
      <c r="EC23" s="670"/>
      <c r="ED23" s="670"/>
      <c r="EE23" s="670"/>
      <c r="EF23" s="670"/>
      <c r="EG23" s="670"/>
      <c r="EH23" s="670"/>
      <c r="EI23" s="670"/>
      <c r="EJ23" s="670"/>
      <c r="EK23" s="670"/>
      <c r="EL23" s="670"/>
      <c r="EM23" s="670"/>
      <c r="EN23" s="670"/>
      <c r="EO23" s="670"/>
      <c r="EP23" s="670"/>
      <c r="EQ23" s="670"/>
      <c r="ER23" s="670"/>
      <c r="ES23" s="670"/>
      <c r="ET23" s="670"/>
      <c r="EU23" s="670"/>
      <c r="EV23" s="670"/>
      <c r="EW23" s="670"/>
      <c r="EX23" s="670"/>
      <c r="EY23" s="670"/>
      <c r="EZ23" s="670"/>
      <c r="FA23" s="670"/>
      <c r="FB23" s="670"/>
      <c r="FC23" s="670"/>
      <c r="FD23" s="670"/>
      <c r="FE23" s="670"/>
      <c r="FF23" s="670"/>
      <c r="FG23" s="670"/>
      <c r="FH23" s="670"/>
      <c r="FI23" s="670"/>
      <c r="FJ23" s="670"/>
      <c r="FK23" s="670"/>
      <c r="FL23" s="670"/>
      <c r="FM23" s="670"/>
      <c r="FN23" s="670"/>
      <c r="FO23" s="670"/>
      <c r="FP23" s="670"/>
      <c r="FQ23" s="670"/>
      <c r="FR23" s="670"/>
      <c r="FS23" s="670"/>
      <c r="FT23" s="670"/>
      <c r="FU23" s="670"/>
      <c r="FV23" s="670"/>
      <c r="FW23" s="670"/>
      <c r="FX23" s="670"/>
      <c r="FY23" s="670"/>
      <c r="FZ23" s="670"/>
      <c r="GA23" s="670"/>
      <c r="GB23" s="670"/>
      <c r="GC23" s="670"/>
      <c r="GD23" s="670"/>
      <c r="GE23" s="670"/>
      <c r="GF23" s="670"/>
      <c r="GG23" s="670"/>
      <c r="GH23" s="670"/>
      <c r="GI23" s="670"/>
      <c r="GJ23" s="670"/>
      <c r="GK23" s="670"/>
      <c r="GL23" s="670"/>
      <c r="GM23" s="670"/>
      <c r="GN23" s="670"/>
      <c r="GO23" s="670"/>
      <c r="GP23" s="670"/>
      <c r="GQ23" s="670"/>
      <c r="GR23" s="670"/>
      <c r="GS23" s="670"/>
      <c r="GT23" s="670"/>
      <c r="GU23" s="670"/>
      <c r="GV23" s="670"/>
      <c r="GW23" s="670"/>
      <c r="GX23" s="670"/>
      <c r="GY23" s="670"/>
      <c r="GZ23" s="670"/>
      <c r="HA23" s="670"/>
      <c r="HB23" s="670"/>
      <c r="HC23" s="670"/>
      <c r="HD23" s="670"/>
      <c r="HE23" s="670"/>
      <c r="HF23" s="670"/>
      <c r="HG23" s="670"/>
      <c r="HH23" s="670"/>
      <c r="HI23" s="670"/>
      <c r="HJ23" s="670"/>
      <c r="HK23" s="670"/>
      <c r="HL23" s="670"/>
      <c r="HM23" s="670"/>
      <c r="HN23" s="670"/>
      <c r="HO23" s="670"/>
      <c r="HP23" s="670"/>
      <c r="HQ23" s="670"/>
      <c r="HR23" s="670"/>
      <c r="HS23" s="670"/>
      <c r="HT23" s="670"/>
      <c r="HU23" s="670"/>
      <c r="HV23" s="670"/>
      <c r="HW23" s="670"/>
      <c r="HX23" s="670"/>
      <c r="HY23" s="670"/>
      <c r="HZ23" s="670"/>
      <c r="IA23" s="670"/>
      <c r="IB23" s="670"/>
      <c r="IC23" s="670"/>
      <c r="ID23" s="670"/>
      <c r="IE23" s="670"/>
      <c r="IF23" s="670"/>
      <c r="IG23" s="670"/>
      <c r="IH23" s="670"/>
      <c r="II23" s="670"/>
      <c r="IJ23" s="670"/>
      <c r="IK23" s="670"/>
      <c r="IL23" s="670"/>
      <c r="IM23" s="670"/>
      <c r="IN23" s="670"/>
      <c r="IO23" s="670"/>
      <c r="IP23" s="670"/>
      <c r="IQ23" s="670"/>
      <c r="IR23" s="670"/>
      <c r="IS23" s="670"/>
      <c r="IT23" s="670"/>
      <c r="IU23" s="670"/>
      <c r="IV23" s="670"/>
    </row>
    <row r="24" spans="1:256" ht="15" customHeight="1">
      <c r="A24" s="670"/>
      <c r="B24" s="870" t="s">
        <v>727</v>
      </c>
      <c r="C24" s="871" t="s">
        <v>655</v>
      </c>
      <c r="D24" s="871"/>
      <c r="E24" s="871"/>
      <c r="F24" s="871"/>
      <c r="G24" s="871"/>
      <c r="H24" s="871"/>
      <c r="I24" s="871"/>
      <c r="J24" s="871"/>
      <c r="K24" s="871"/>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670"/>
      <c r="AO24" s="672"/>
      <c r="AP24" s="670"/>
      <c r="AQ24" s="670"/>
      <c r="AR24" s="670"/>
      <c r="AS24" s="670"/>
      <c r="AT24" s="670"/>
      <c r="AU24" s="670"/>
      <c r="AV24" s="670"/>
      <c r="AW24" s="670"/>
      <c r="AX24" s="670"/>
      <c r="AY24" s="670"/>
      <c r="AZ24" s="670"/>
      <c r="BA24" s="670"/>
      <c r="BB24" s="670"/>
      <c r="BC24" s="670"/>
      <c r="BD24" s="670"/>
      <c r="BE24" s="670"/>
      <c r="BF24" s="670"/>
      <c r="BG24" s="670"/>
      <c r="BH24" s="670"/>
      <c r="BI24" s="670"/>
      <c r="BJ24" s="670"/>
      <c r="BK24" s="670"/>
      <c r="BL24" s="670"/>
      <c r="BM24" s="670"/>
      <c r="BN24" s="670"/>
      <c r="BO24" s="670"/>
      <c r="BP24" s="670"/>
      <c r="BQ24" s="670"/>
      <c r="BR24" s="670"/>
      <c r="BS24" s="670"/>
      <c r="BT24" s="670"/>
      <c r="BU24" s="670"/>
      <c r="BV24" s="670"/>
      <c r="BW24" s="670"/>
      <c r="BX24" s="670"/>
      <c r="BY24" s="670"/>
      <c r="BZ24" s="670"/>
      <c r="CA24" s="670"/>
      <c r="CB24" s="670"/>
      <c r="CC24" s="670"/>
      <c r="CD24" s="670"/>
      <c r="CE24" s="670"/>
      <c r="CF24" s="670"/>
      <c r="CG24" s="670"/>
      <c r="CH24" s="670"/>
      <c r="CI24" s="670"/>
      <c r="CJ24" s="670"/>
      <c r="CK24" s="670"/>
      <c r="CL24" s="670"/>
      <c r="CM24" s="670"/>
      <c r="CN24" s="670"/>
      <c r="CO24" s="670"/>
      <c r="CP24" s="670"/>
      <c r="CQ24" s="670"/>
      <c r="CR24" s="670"/>
      <c r="CS24" s="670"/>
      <c r="CT24" s="670"/>
      <c r="CU24" s="670"/>
      <c r="CV24" s="670"/>
      <c r="CW24" s="670"/>
      <c r="CX24" s="670"/>
      <c r="CY24" s="670"/>
      <c r="CZ24" s="670"/>
      <c r="DA24" s="670"/>
      <c r="DB24" s="670"/>
      <c r="DC24" s="670"/>
      <c r="DD24" s="670"/>
      <c r="DE24" s="670"/>
      <c r="DF24" s="670"/>
      <c r="DG24" s="670"/>
      <c r="DH24" s="670"/>
      <c r="DI24" s="670"/>
      <c r="DJ24" s="670"/>
      <c r="DK24" s="670"/>
      <c r="DL24" s="670"/>
      <c r="DM24" s="670"/>
      <c r="DN24" s="670"/>
      <c r="DO24" s="670"/>
      <c r="DP24" s="670"/>
      <c r="DQ24" s="670"/>
      <c r="DR24" s="670"/>
      <c r="DS24" s="670"/>
      <c r="DT24" s="670"/>
      <c r="DU24" s="670"/>
      <c r="DV24" s="670"/>
      <c r="DW24" s="670"/>
      <c r="DX24" s="670"/>
      <c r="DY24" s="670"/>
      <c r="DZ24" s="670"/>
      <c r="EA24" s="670"/>
      <c r="EB24" s="670"/>
      <c r="EC24" s="670"/>
      <c r="ED24" s="670"/>
      <c r="EE24" s="670"/>
      <c r="EF24" s="670"/>
      <c r="EG24" s="670"/>
      <c r="EH24" s="670"/>
      <c r="EI24" s="670"/>
      <c r="EJ24" s="670"/>
      <c r="EK24" s="670"/>
      <c r="EL24" s="670"/>
      <c r="EM24" s="670"/>
      <c r="EN24" s="670"/>
      <c r="EO24" s="670"/>
      <c r="EP24" s="670"/>
      <c r="EQ24" s="670"/>
      <c r="ER24" s="670"/>
      <c r="ES24" s="670"/>
      <c r="ET24" s="670"/>
      <c r="EU24" s="670"/>
      <c r="EV24" s="670"/>
      <c r="EW24" s="670"/>
      <c r="EX24" s="670"/>
      <c r="EY24" s="670"/>
      <c r="EZ24" s="670"/>
      <c r="FA24" s="670"/>
      <c r="FB24" s="670"/>
      <c r="FC24" s="670"/>
      <c r="FD24" s="670"/>
      <c r="FE24" s="670"/>
      <c r="FF24" s="670"/>
      <c r="FG24" s="670"/>
      <c r="FH24" s="670"/>
      <c r="FI24" s="670"/>
      <c r="FJ24" s="670"/>
      <c r="FK24" s="670"/>
      <c r="FL24" s="670"/>
      <c r="FM24" s="670"/>
      <c r="FN24" s="670"/>
      <c r="FO24" s="670"/>
      <c r="FP24" s="670"/>
      <c r="FQ24" s="670"/>
      <c r="FR24" s="670"/>
      <c r="FS24" s="670"/>
      <c r="FT24" s="670"/>
      <c r="FU24" s="670"/>
      <c r="FV24" s="670"/>
      <c r="FW24" s="670"/>
      <c r="FX24" s="670"/>
      <c r="FY24" s="670"/>
      <c r="FZ24" s="670"/>
      <c r="GA24" s="670"/>
      <c r="GB24" s="670"/>
      <c r="GC24" s="670"/>
      <c r="GD24" s="670"/>
      <c r="GE24" s="670"/>
      <c r="GF24" s="670"/>
      <c r="GG24" s="670"/>
      <c r="GH24" s="670"/>
      <c r="GI24" s="670"/>
      <c r="GJ24" s="670"/>
      <c r="GK24" s="670"/>
      <c r="GL24" s="670"/>
      <c r="GM24" s="670"/>
      <c r="GN24" s="670"/>
      <c r="GO24" s="670"/>
      <c r="GP24" s="670"/>
      <c r="GQ24" s="670"/>
      <c r="GR24" s="670"/>
      <c r="GS24" s="670"/>
      <c r="GT24" s="670"/>
      <c r="GU24" s="670"/>
      <c r="GV24" s="670"/>
      <c r="GW24" s="670"/>
      <c r="GX24" s="670"/>
      <c r="GY24" s="670"/>
      <c r="GZ24" s="670"/>
      <c r="HA24" s="670"/>
      <c r="HB24" s="670"/>
      <c r="HC24" s="670"/>
      <c r="HD24" s="670"/>
      <c r="HE24" s="670"/>
      <c r="HF24" s="670"/>
      <c r="HG24" s="670"/>
      <c r="HH24" s="670"/>
      <c r="HI24" s="670"/>
      <c r="HJ24" s="670"/>
      <c r="HK24" s="670"/>
      <c r="HL24" s="670"/>
      <c r="HM24" s="670"/>
      <c r="HN24" s="670"/>
      <c r="HO24" s="670"/>
      <c r="HP24" s="670"/>
      <c r="HQ24" s="670"/>
      <c r="HR24" s="670"/>
      <c r="HS24" s="670"/>
      <c r="HT24" s="670"/>
      <c r="HU24" s="670"/>
      <c r="HV24" s="670"/>
      <c r="HW24" s="670"/>
      <c r="HX24" s="670"/>
      <c r="HY24" s="670"/>
      <c r="HZ24" s="670"/>
      <c r="IA24" s="670"/>
      <c r="IB24" s="670"/>
      <c r="IC24" s="670"/>
      <c r="ID24" s="670"/>
      <c r="IE24" s="670"/>
      <c r="IF24" s="670"/>
      <c r="IG24" s="670"/>
      <c r="IH24" s="670"/>
      <c r="II24" s="670"/>
      <c r="IJ24" s="670"/>
      <c r="IK24" s="670"/>
      <c r="IL24" s="670"/>
      <c r="IM24" s="670"/>
      <c r="IN24" s="670"/>
      <c r="IO24" s="670"/>
      <c r="IP24" s="670"/>
      <c r="IQ24" s="670"/>
      <c r="IR24" s="670"/>
      <c r="IS24" s="670"/>
      <c r="IT24" s="670"/>
      <c r="IU24" s="670"/>
      <c r="IV24" s="670"/>
    </row>
    <row r="25" spans="1:256" ht="22.5" customHeight="1">
      <c r="A25" s="670"/>
      <c r="B25" s="870"/>
      <c r="C25" s="873" t="s">
        <v>728</v>
      </c>
      <c r="D25" s="873"/>
      <c r="E25" s="873"/>
      <c r="F25" s="873"/>
      <c r="G25" s="873"/>
      <c r="H25" s="873"/>
      <c r="I25" s="873"/>
      <c r="J25" s="873"/>
      <c r="K25" s="873"/>
      <c r="L25" s="874"/>
      <c r="M25" s="874"/>
      <c r="N25" s="874"/>
      <c r="O25" s="874"/>
      <c r="P25" s="874"/>
      <c r="Q25" s="874"/>
      <c r="R25" s="874"/>
      <c r="S25" s="874"/>
      <c r="T25" s="874"/>
      <c r="U25" s="874"/>
      <c r="V25" s="874"/>
      <c r="W25" s="874"/>
      <c r="X25" s="874"/>
      <c r="Y25" s="874"/>
      <c r="Z25" s="874"/>
      <c r="AA25" s="874"/>
      <c r="AB25" s="874"/>
      <c r="AC25" s="874"/>
      <c r="AD25" s="874"/>
      <c r="AE25" s="874"/>
      <c r="AF25" s="874"/>
      <c r="AG25" s="874"/>
      <c r="AH25" s="874"/>
      <c r="AI25" s="874"/>
      <c r="AJ25" s="874"/>
      <c r="AK25" s="874"/>
      <c r="AL25" s="874"/>
      <c r="AM25" s="874"/>
      <c r="AN25" s="670"/>
      <c r="AO25" s="672"/>
      <c r="AP25" s="670"/>
      <c r="AQ25" s="670"/>
      <c r="AR25" s="670"/>
      <c r="AS25" s="670"/>
      <c r="AT25" s="670"/>
      <c r="AU25" s="670"/>
      <c r="AV25" s="670"/>
      <c r="AW25" s="670"/>
      <c r="AX25" s="670"/>
      <c r="AY25" s="670"/>
      <c r="AZ25" s="670"/>
      <c r="BA25" s="670"/>
      <c r="BB25" s="670"/>
      <c r="BC25" s="670"/>
      <c r="BD25" s="670"/>
      <c r="BE25" s="670"/>
      <c r="BF25" s="670"/>
      <c r="BG25" s="670"/>
      <c r="BH25" s="670"/>
      <c r="BI25" s="670"/>
      <c r="BJ25" s="670"/>
      <c r="BK25" s="670"/>
      <c r="BL25" s="670"/>
      <c r="BM25" s="670"/>
      <c r="BN25" s="670"/>
      <c r="BO25" s="670"/>
      <c r="BP25" s="670"/>
      <c r="BQ25" s="670"/>
      <c r="BR25" s="670"/>
      <c r="BS25" s="670"/>
      <c r="BT25" s="670"/>
      <c r="BU25" s="670"/>
      <c r="BV25" s="670"/>
      <c r="BW25" s="670"/>
      <c r="BX25" s="670"/>
      <c r="BY25" s="670"/>
      <c r="BZ25" s="670"/>
      <c r="CA25" s="670"/>
      <c r="CB25" s="670"/>
      <c r="CC25" s="670"/>
      <c r="CD25" s="670"/>
      <c r="CE25" s="670"/>
      <c r="CF25" s="670"/>
      <c r="CG25" s="670"/>
      <c r="CH25" s="670"/>
      <c r="CI25" s="670"/>
      <c r="CJ25" s="670"/>
      <c r="CK25" s="670"/>
      <c r="CL25" s="670"/>
      <c r="CM25" s="670"/>
      <c r="CN25" s="670"/>
      <c r="CO25" s="670"/>
      <c r="CP25" s="670"/>
      <c r="CQ25" s="670"/>
      <c r="CR25" s="670"/>
      <c r="CS25" s="670"/>
      <c r="CT25" s="670"/>
      <c r="CU25" s="670"/>
      <c r="CV25" s="670"/>
      <c r="CW25" s="670"/>
      <c r="CX25" s="670"/>
      <c r="CY25" s="670"/>
      <c r="CZ25" s="670"/>
      <c r="DA25" s="670"/>
      <c r="DB25" s="670"/>
      <c r="DC25" s="670"/>
      <c r="DD25" s="670"/>
      <c r="DE25" s="670"/>
      <c r="DF25" s="670"/>
      <c r="DG25" s="670"/>
      <c r="DH25" s="670"/>
      <c r="DI25" s="670"/>
      <c r="DJ25" s="670"/>
      <c r="DK25" s="670"/>
      <c r="DL25" s="670"/>
      <c r="DM25" s="670"/>
      <c r="DN25" s="670"/>
      <c r="DO25" s="670"/>
      <c r="DP25" s="670"/>
      <c r="DQ25" s="670"/>
      <c r="DR25" s="670"/>
      <c r="DS25" s="670"/>
      <c r="DT25" s="670"/>
      <c r="DU25" s="670"/>
      <c r="DV25" s="670"/>
      <c r="DW25" s="670"/>
      <c r="DX25" s="670"/>
      <c r="DY25" s="670"/>
      <c r="DZ25" s="670"/>
      <c r="EA25" s="670"/>
      <c r="EB25" s="670"/>
      <c r="EC25" s="670"/>
      <c r="ED25" s="670"/>
      <c r="EE25" s="670"/>
      <c r="EF25" s="670"/>
      <c r="EG25" s="670"/>
      <c r="EH25" s="670"/>
      <c r="EI25" s="670"/>
      <c r="EJ25" s="670"/>
      <c r="EK25" s="670"/>
      <c r="EL25" s="670"/>
      <c r="EM25" s="670"/>
      <c r="EN25" s="670"/>
      <c r="EO25" s="670"/>
      <c r="EP25" s="670"/>
      <c r="EQ25" s="670"/>
      <c r="ER25" s="670"/>
      <c r="ES25" s="670"/>
      <c r="ET25" s="670"/>
      <c r="EU25" s="670"/>
      <c r="EV25" s="670"/>
      <c r="EW25" s="670"/>
      <c r="EX25" s="670"/>
      <c r="EY25" s="670"/>
      <c r="EZ25" s="670"/>
      <c r="FA25" s="670"/>
      <c r="FB25" s="670"/>
      <c r="FC25" s="670"/>
      <c r="FD25" s="670"/>
      <c r="FE25" s="670"/>
      <c r="FF25" s="670"/>
      <c r="FG25" s="670"/>
      <c r="FH25" s="670"/>
      <c r="FI25" s="670"/>
      <c r="FJ25" s="670"/>
      <c r="FK25" s="670"/>
      <c r="FL25" s="670"/>
      <c r="FM25" s="670"/>
      <c r="FN25" s="670"/>
      <c r="FO25" s="670"/>
      <c r="FP25" s="670"/>
      <c r="FQ25" s="670"/>
      <c r="FR25" s="670"/>
      <c r="FS25" s="670"/>
      <c r="FT25" s="670"/>
      <c r="FU25" s="670"/>
      <c r="FV25" s="670"/>
      <c r="FW25" s="670"/>
      <c r="FX25" s="670"/>
      <c r="FY25" s="670"/>
      <c r="FZ25" s="670"/>
      <c r="GA25" s="670"/>
      <c r="GB25" s="670"/>
      <c r="GC25" s="670"/>
      <c r="GD25" s="670"/>
      <c r="GE25" s="670"/>
      <c r="GF25" s="670"/>
      <c r="GG25" s="670"/>
      <c r="GH25" s="670"/>
      <c r="GI25" s="670"/>
      <c r="GJ25" s="670"/>
      <c r="GK25" s="670"/>
      <c r="GL25" s="670"/>
      <c r="GM25" s="670"/>
      <c r="GN25" s="670"/>
      <c r="GO25" s="670"/>
      <c r="GP25" s="670"/>
      <c r="GQ25" s="670"/>
      <c r="GR25" s="670"/>
      <c r="GS25" s="670"/>
      <c r="GT25" s="670"/>
      <c r="GU25" s="670"/>
      <c r="GV25" s="670"/>
      <c r="GW25" s="670"/>
      <c r="GX25" s="670"/>
      <c r="GY25" s="670"/>
      <c r="GZ25" s="670"/>
      <c r="HA25" s="670"/>
      <c r="HB25" s="670"/>
      <c r="HC25" s="670"/>
      <c r="HD25" s="670"/>
      <c r="HE25" s="670"/>
      <c r="HF25" s="670"/>
      <c r="HG25" s="670"/>
      <c r="HH25" s="670"/>
      <c r="HI25" s="670"/>
      <c r="HJ25" s="670"/>
      <c r="HK25" s="670"/>
      <c r="HL25" s="670"/>
      <c r="HM25" s="670"/>
      <c r="HN25" s="670"/>
      <c r="HO25" s="670"/>
      <c r="HP25" s="670"/>
      <c r="HQ25" s="670"/>
      <c r="HR25" s="670"/>
      <c r="HS25" s="670"/>
      <c r="HT25" s="670"/>
      <c r="HU25" s="670"/>
      <c r="HV25" s="670"/>
      <c r="HW25" s="670"/>
      <c r="HX25" s="670"/>
      <c r="HY25" s="670"/>
      <c r="HZ25" s="670"/>
      <c r="IA25" s="670"/>
      <c r="IB25" s="670"/>
      <c r="IC25" s="670"/>
      <c r="ID25" s="670"/>
      <c r="IE25" s="670"/>
      <c r="IF25" s="670"/>
      <c r="IG25" s="670"/>
      <c r="IH25" s="670"/>
      <c r="II25" s="670"/>
      <c r="IJ25" s="670"/>
      <c r="IK25" s="670"/>
      <c r="IL25" s="670"/>
      <c r="IM25" s="670"/>
      <c r="IN25" s="670"/>
      <c r="IO25" s="670"/>
      <c r="IP25" s="670"/>
      <c r="IQ25" s="670"/>
      <c r="IR25" s="670"/>
      <c r="IS25" s="670"/>
      <c r="IT25" s="670"/>
      <c r="IU25" s="670"/>
      <c r="IV25" s="670"/>
    </row>
    <row r="26" spans="1:256" ht="15" customHeight="1">
      <c r="A26" s="670"/>
      <c r="B26" s="870"/>
      <c r="C26" s="860" t="s">
        <v>729</v>
      </c>
      <c r="D26" s="860"/>
      <c r="E26" s="860"/>
      <c r="F26" s="860"/>
      <c r="G26" s="860"/>
      <c r="H26" s="860"/>
      <c r="I26" s="860"/>
      <c r="J26" s="860"/>
      <c r="K26" s="860"/>
      <c r="L26" s="868" t="s">
        <v>721</v>
      </c>
      <c r="M26" s="868"/>
      <c r="N26" s="868"/>
      <c r="O26" s="868"/>
      <c r="P26" s="868"/>
      <c r="Q26" s="868"/>
      <c r="R26" s="868"/>
      <c r="S26" s="868"/>
      <c r="T26" s="868"/>
      <c r="U26" s="868"/>
      <c r="V26" s="868"/>
      <c r="W26" s="868"/>
      <c r="X26" s="868"/>
      <c r="Y26" s="868"/>
      <c r="Z26" s="868"/>
      <c r="AA26" s="868"/>
      <c r="AB26" s="868"/>
      <c r="AC26" s="868"/>
      <c r="AD26" s="868"/>
      <c r="AE26" s="868"/>
      <c r="AF26" s="868"/>
      <c r="AG26" s="868"/>
      <c r="AH26" s="868"/>
      <c r="AI26" s="868"/>
      <c r="AJ26" s="868"/>
      <c r="AK26" s="868"/>
      <c r="AL26" s="868"/>
      <c r="AM26" s="868"/>
      <c r="AN26" s="670"/>
      <c r="AO26" s="672"/>
      <c r="AP26" s="670"/>
      <c r="AQ26" s="670"/>
      <c r="AR26" s="670"/>
      <c r="AS26" s="670"/>
      <c r="AT26" s="670"/>
      <c r="AU26" s="670"/>
      <c r="AV26" s="670"/>
      <c r="AW26" s="670"/>
      <c r="AX26" s="670"/>
      <c r="AY26" s="670"/>
      <c r="AZ26" s="670"/>
      <c r="BA26" s="670"/>
      <c r="BB26" s="670"/>
      <c r="BC26" s="670"/>
      <c r="BD26" s="670"/>
      <c r="BE26" s="670"/>
      <c r="BF26" s="670"/>
      <c r="BG26" s="670"/>
      <c r="BH26" s="670"/>
      <c r="BI26" s="670"/>
      <c r="BJ26" s="670"/>
      <c r="BK26" s="670"/>
      <c r="BL26" s="670"/>
      <c r="BM26" s="670"/>
      <c r="BN26" s="670"/>
      <c r="BO26" s="670"/>
      <c r="BP26" s="670"/>
      <c r="BQ26" s="670"/>
      <c r="BR26" s="670"/>
      <c r="BS26" s="670"/>
      <c r="BT26" s="670"/>
      <c r="BU26" s="670"/>
      <c r="BV26" s="670"/>
      <c r="BW26" s="670"/>
      <c r="BX26" s="670"/>
      <c r="BY26" s="670"/>
      <c r="BZ26" s="670"/>
      <c r="CA26" s="670"/>
      <c r="CB26" s="670"/>
      <c r="CC26" s="670"/>
      <c r="CD26" s="670"/>
      <c r="CE26" s="670"/>
      <c r="CF26" s="670"/>
      <c r="CG26" s="670"/>
      <c r="CH26" s="670"/>
      <c r="CI26" s="670"/>
      <c r="CJ26" s="670"/>
      <c r="CK26" s="670"/>
      <c r="CL26" s="670"/>
      <c r="CM26" s="670"/>
      <c r="CN26" s="670"/>
      <c r="CO26" s="670"/>
      <c r="CP26" s="670"/>
      <c r="CQ26" s="670"/>
      <c r="CR26" s="670"/>
      <c r="CS26" s="670"/>
      <c r="CT26" s="670"/>
      <c r="CU26" s="670"/>
      <c r="CV26" s="670"/>
      <c r="CW26" s="670"/>
      <c r="CX26" s="670"/>
      <c r="CY26" s="670"/>
      <c r="CZ26" s="670"/>
      <c r="DA26" s="670"/>
      <c r="DB26" s="670"/>
      <c r="DC26" s="670"/>
      <c r="DD26" s="670"/>
      <c r="DE26" s="670"/>
      <c r="DF26" s="670"/>
      <c r="DG26" s="670"/>
      <c r="DH26" s="670"/>
      <c r="DI26" s="670"/>
      <c r="DJ26" s="670"/>
      <c r="DK26" s="670"/>
      <c r="DL26" s="670"/>
      <c r="DM26" s="670"/>
      <c r="DN26" s="670"/>
      <c r="DO26" s="670"/>
      <c r="DP26" s="670"/>
      <c r="DQ26" s="670"/>
      <c r="DR26" s="670"/>
      <c r="DS26" s="670"/>
      <c r="DT26" s="670"/>
      <c r="DU26" s="670"/>
      <c r="DV26" s="670"/>
      <c r="DW26" s="670"/>
      <c r="DX26" s="670"/>
      <c r="DY26" s="670"/>
      <c r="DZ26" s="670"/>
      <c r="EA26" s="670"/>
      <c r="EB26" s="670"/>
      <c r="EC26" s="670"/>
      <c r="ED26" s="670"/>
      <c r="EE26" s="670"/>
      <c r="EF26" s="670"/>
      <c r="EG26" s="670"/>
      <c r="EH26" s="670"/>
      <c r="EI26" s="670"/>
      <c r="EJ26" s="670"/>
      <c r="EK26" s="670"/>
      <c r="EL26" s="670"/>
      <c r="EM26" s="670"/>
      <c r="EN26" s="670"/>
      <c r="EO26" s="670"/>
      <c r="EP26" s="670"/>
      <c r="EQ26" s="670"/>
      <c r="ER26" s="670"/>
      <c r="ES26" s="670"/>
      <c r="ET26" s="670"/>
      <c r="EU26" s="670"/>
      <c r="EV26" s="670"/>
      <c r="EW26" s="670"/>
      <c r="EX26" s="670"/>
      <c r="EY26" s="670"/>
      <c r="EZ26" s="670"/>
      <c r="FA26" s="670"/>
      <c r="FB26" s="670"/>
      <c r="FC26" s="670"/>
      <c r="FD26" s="670"/>
      <c r="FE26" s="670"/>
      <c r="FF26" s="670"/>
      <c r="FG26" s="670"/>
      <c r="FH26" s="670"/>
      <c r="FI26" s="670"/>
      <c r="FJ26" s="670"/>
      <c r="FK26" s="670"/>
      <c r="FL26" s="670"/>
      <c r="FM26" s="670"/>
      <c r="FN26" s="670"/>
      <c r="FO26" s="670"/>
      <c r="FP26" s="670"/>
      <c r="FQ26" s="670"/>
      <c r="FR26" s="670"/>
      <c r="FS26" s="670"/>
      <c r="FT26" s="670"/>
      <c r="FU26" s="670"/>
      <c r="FV26" s="670"/>
      <c r="FW26" s="670"/>
      <c r="FX26" s="670"/>
      <c r="FY26" s="670"/>
      <c r="FZ26" s="670"/>
      <c r="GA26" s="670"/>
      <c r="GB26" s="670"/>
      <c r="GC26" s="670"/>
      <c r="GD26" s="670"/>
      <c r="GE26" s="670"/>
      <c r="GF26" s="670"/>
      <c r="GG26" s="670"/>
      <c r="GH26" s="670"/>
      <c r="GI26" s="670"/>
      <c r="GJ26" s="670"/>
      <c r="GK26" s="670"/>
      <c r="GL26" s="670"/>
      <c r="GM26" s="670"/>
      <c r="GN26" s="670"/>
      <c r="GO26" s="670"/>
      <c r="GP26" s="670"/>
      <c r="GQ26" s="670"/>
      <c r="GR26" s="670"/>
      <c r="GS26" s="670"/>
      <c r="GT26" s="670"/>
      <c r="GU26" s="670"/>
      <c r="GV26" s="670"/>
      <c r="GW26" s="670"/>
      <c r="GX26" s="670"/>
      <c r="GY26" s="670"/>
      <c r="GZ26" s="670"/>
      <c r="HA26" s="670"/>
      <c r="HB26" s="670"/>
      <c r="HC26" s="670"/>
      <c r="HD26" s="670"/>
      <c r="HE26" s="670"/>
      <c r="HF26" s="670"/>
      <c r="HG26" s="670"/>
      <c r="HH26" s="670"/>
      <c r="HI26" s="670"/>
      <c r="HJ26" s="670"/>
      <c r="HK26" s="670"/>
      <c r="HL26" s="670"/>
      <c r="HM26" s="670"/>
      <c r="HN26" s="670"/>
      <c r="HO26" s="670"/>
      <c r="HP26" s="670"/>
      <c r="HQ26" s="670"/>
      <c r="HR26" s="670"/>
      <c r="HS26" s="670"/>
      <c r="HT26" s="670"/>
      <c r="HU26" s="670"/>
      <c r="HV26" s="670"/>
      <c r="HW26" s="670"/>
      <c r="HX26" s="670"/>
      <c r="HY26" s="670"/>
      <c r="HZ26" s="670"/>
      <c r="IA26" s="670"/>
      <c r="IB26" s="670"/>
      <c r="IC26" s="670"/>
      <c r="ID26" s="670"/>
      <c r="IE26" s="670"/>
      <c r="IF26" s="670"/>
      <c r="IG26" s="670"/>
      <c r="IH26" s="670"/>
      <c r="II26" s="670"/>
      <c r="IJ26" s="670"/>
      <c r="IK26" s="670"/>
      <c r="IL26" s="670"/>
      <c r="IM26" s="670"/>
      <c r="IN26" s="670"/>
      <c r="IO26" s="670"/>
      <c r="IP26" s="670"/>
      <c r="IQ26" s="670"/>
      <c r="IR26" s="670"/>
      <c r="IS26" s="670"/>
      <c r="IT26" s="670"/>
      <c r="IU26" s="670"/>
      <c r="IV26" s="670"/>
    </row>
    <row r="27" spans="1:256" ht="15" customHeight="1">
      <c r="A27" s="670"/>
      <c r="B27" s="870"/>
      <c r="C27" s="860"/>
      <c r="D27" s="860"/>
      <c r="E27" s="860"/>
      <c r="F27" s="860"/>
      <c r="G27" s="860"/>
      <c r="H27" s="860"/>
      <c r="I27" s="860"/>
      <c r="J27" s="860"/>
      <c r="K27" s="860"/>
      <c r="L27" s="869" t="s">
        <v>722</v>
      </c>
      <c r="M27" s="869"/>
      <c r="N27" s="869"/>
      <c r="O27" s="869"/>
      <c r="P27" s="869"/>
      <c r="Q27" s="869"/>
      <c r="R27" s="869"/>
      <c r="S27" s="869"/>
      <c r="T27" s="869"/>
      <c r="U27" s="869"/>
      <c r="V27" s="869"/>
      <c r="W27" s="869"/>
      <c r="X27" s="869"/>
      <c r="Y27" s="869"/>
      <c r="Z27" s="869"/>
      <c r="AA27" s="869"/>
      <c r="AB27" s="869"/>
      <c r="AC27" s="869"/>
      <c r="AD27" s="869"/>
      <c r="AE27" s="869"/>
      <c r="AF27" s="869"/>
      <c r="AG27" s="869"/>
      <c r="AH27" s="869"/>
      <c r="AI27" s="869"/>
      <c r="AJ27" s="869"/>
      <c r="AK27" s="869"/>
      <c r="AL27" s="869"/>
      <c r="AM27" s="869"/>
      <c r="AN27" s="670"/>
      <c r="AO27" s="672"/>
      <c r="AP27" s="670"/>
      <c r="AQ27" s="670"/>
      <c r="AR27" s="670"/>
      <c r="AS27" s="670"/>
      <c r="AT27" s="670"/>
      <c r="AU27" s="670"/>
      <c r="AV27" s="670"/>
      <c r="AW27" s="670"/>
      <c r="AX27" s="670"/>
      <c r="AY27" s="670"/>
      <c r="AZ27" s="670"/>
      <c r="BA27" s="670"/>
      <c r="BB27" s="670"/>
      <c r="BC27" s="670"/>
      <c r="BD27" s="670"/>
      <c r="BE27" s="670"/>
      <c r="BF27" s="670"/>
      <c r="BG27" s="670"/>
      <c r="BH27" s="670"/>
      <c r="BI27" s="670"/>
      <c r="BJ27" s="670"/>
      <c r="BK27" s="670"/>
      <c r="BL27" s="670"/>
      <c r="BM27" s="670"/>
      <c r="BN27" s="670"/>
      <c r="BO27" s="670"/>
      <c r="BP27" s="670"/>
      <c r="BQ27" s="670"/>
      <c r="BR27" s="670"/>
      <c r="BS27" s="670"/>
      <c r="BT27" s="670"/>
      <c r="BU27" s="670"/>
      <c r="BV27" s="670"/>
      <c r="BW27" s="670"/>
      <c r="BX27" s="670"/>
      <c r="BY27" s="670"/>
      <c r="BZ27" s="670"/>
      <c r="CA27" s="670"/>
      <c r="CB27" s="670"/>
      <c r="CC27" s="670"/>
      <c r="CD27" s="670"/>
      <c r="CE27" s="670"/>
      <c r="CF27" s="670"/>
      <c r="CG27" s="670"/>
      <c r="CH27" s="670"/>
      <c r="CI27" s="670"/>
      <c r="CJ27" s="670"/>
      <c r="CK27" s="670"/>
      <c r="CL27" s="670"/>
      <c r="CM27" s="670"/>
      <c r="CN27" s="670"/>
      <c r="CO27" s="670"/>
      <c r="CP27" s="670"/>
      <c r="CQ27" s="670"/>
      <c r="CR27" s="670"/>
      <c r="CS27" s="670"/>
      <c r="CT27" s="670"/>
      <c r="CU27" s="670"/>
      <c r="CV27" s="670"/>
      <c r="CW27" s="670"/>
      <c r="CX27" s="670"/>
      <c r="CY27" s="670"/>
      <c r="CZ27" s="670"/>
      <c r="DA27" s="670"/>
      <c r="DB27" s="670"/>
      <c r="DC27" s="670"/>
      <c r="DD27" s="670"/>
      <c r="DE27" s="670"/>
      <c r="DF27" s="670"/>
      <c r="DG27" s="670"/>
      <c r="DH27" s="670"/>
      <c r="DI27" s="670"/>
      <c r="DJ27" s="670"/>
      <c r="DK27" s="670"/>
      <c r="DL27" s="670"/>
      <c r="DM27" s="670"/>
      <c r="DN27" s="670"/>
      <c r="DO27" s="670"/>
      <c r="DP27" s="670"/>
      <c r="DQ27" s="670"/>
      <c r="DR27" s="670"/>
      <c r="DS27" s="670"/>
      <c r="DT27" s="670"/>
      <c r="DU27" s="670"/>
      <c r="DV27" s="670"/>
      <c r="DW27" s="670"/>
      <c r="DX27" s="670"/>
      <c r="DY27" s="670"/>
      <c r="DZ27" s="670"/>
      <c r="EA27" s="670"/>
      <c r="EB27" s="670"/>
      <c r="EC27" s="670"/>
      <c r="ED27" s="670"/>
      <c r="EE27" s="670"/>
      <c r="EF27" s="670"/>
      <c r="EG27" s="670"/>
      <c r="EH27" s="670"/>
      <c r="EI27" s="670"/>
      <c r="EJ27" s="670"/>
      <c r="EK27" s="670"/>
      <c r="EL27" s="670"/>
      <c r="EM27" s="670"/>
      <c r="EN27" s="670"/>
      <c r="EO27" s="670"/>
      <c r="EP27" s="670"/>
      <c r="EQ27" s="670"/>
      <c r="ER27" s="670"/>
      <c r="ES27" s="670"/>
      <c r="ET27" s="670"/>
      <c r="EU27" s="670"/>
      <c r="EV27" s="670"/>
      <c r="EW27" s="670"/>
      <c r="EX27" s="670"/>
      <c r="EY27" s="670"/>
      <c r="EZ27" s="670"/>
      <c r="FA27" s="670"/>
      <c r="FB27" s="670"/>
      <c r="FC27" s="670"/>
      <c r="FD27" s="670"/>
      <c r="FE27" s="670"/>
      <c r="FF27" s="670"/>
      <c r="FG27" s="670"/>
      <c r="FH27" s="670"/>
      <c r="FI27" s="670"/>
      <c r="FJ27" s="670"/>
      <c r="FK27" s="670"/>
      <c r="FL27" s="670"/>
      <c r="FM27" s="670"/>
      <c r="FN27" s="670"/>
      <c r="FO27" s="670"/>
      <c r="FP27" s="670"/>
      <c r="FQ27" s="670"/>
      <c r="FR27" s="670"/>
      <c r="FS27" s="670"/>
      <c r="FT27" s="670"/>
      <c r="FU27" s="670"/>
      <c r="FV27" s="670"/>
      <c r="FW27" s="670"/>
      <c r="FX27" s="670"/>
      <c r="FY27" s="670"/>
      <c r="FZ27" s="670"/>
      <c r="GA27" s="670"/>
      <c r="GB27" s="670"/>
      <c r="GC27" s="670"/>
      <c r="GD27" s="670"/>
      <c r="GE27" s="670"/>
      <c r="GF27" s="670"/>
      <c r="GG27" s="670"/>
      <c r="GH27" s="670"/>
      <c r="GI27" s="670"/>
      <c r="GJ27" s="670"/>
      <c r="GK27" s="670"/>
      <c r="GL27" s="670"/>
      <c r="GM27" s="670"/>
      <c r="GN27" s="670"/>
      <c r="GO27" s="670"/>
      <c r="GP27" s="670"/>
      <c r="GQ27" s="670"/>
      <c r="GR27" s="670"/>
      <c r="GS27" s="670"/>
      <c r="GT27" s="670"/>
      <c r="GU27" s="670"/>
      <c r="GV27" s="670"/>
      <c r="GW27" s="670"/>
      <c r="GX27" s="670"/>
      <c r="GY27" s="670"/>
      <c r="GZ27" s="670"/>
      <c r="HA27" s="670"/>
      <c r="HB27" s="670"/>
      <c r="HC27" s="670"/>
      <c r="HD27" s="670"/>
      <c r="HE27" s="670"/>
      <c r="HF27" s="670"/>
      <c r="HG27" s="670"/>
      <c r="HH27" s="670"/>
      <c r="HI27" s="670"/>
      <c r="HJ27" s="670"/>
      <c r="HK27" s="670"/>
      <c r="HL27" s="670"/>
      <c r="HM27" s="670"/>
      <c r="HN27" s="670"/>
      <c r="HO27" s="670"/>
      <c r="HP27" s="670"/>
      <c r="HQ27" s="670"/>
      <c r="HR27" s="670"/>
      <c r="HS27" s="670"/>
      <c r="HT27" s="670"/>
      <c r="HU27" s="670"/>
      <c r="HV27" s="670"/>
      <c r="HW27" s="670"/>
      <c r="HX27" s="670"/>
      <c r="HY27" s="670"/>
      <c r="HZ27" s="670"/>
      <c r="IA27" s="670"/>
      <c r="IB27" s="670"/>
      <c r="IC27" s="670"/>
      <c r="ID27" s="670"/>
      <c r="IE27" s="670"/>
      <c r="IF27" s="670"/>
      <c r="IG27" s="670"/>
      <c r="IH27" s="670"/>
      <c r="II27" s="670"/>
      <c r="IJ27" s="670"/>
      <c r="IK27" s="670"/>
      <c r="IL27" s="670"/>
      <c r="IM27" s="670"/>
      <c r="IN27" s="670"/>
      <c r="IO27" s="670"/>
      <c r="IP27" s="670"/>
      <c r="IQ27" s="670"/>
      <c r="IR27" s="670"/>
      <c r="IS27" s="670"/>
      <c r="IT27" s="670"/>
      <c r="IU27" s="670"/>
      <c r="IV27" s="670"/>
    </row>
    <row r="28" spans="1:256" ht="15" customHeight="1">
      <c r="A28" s="670"/>
      <c r="B28" s="870"/>
      <c r="C28" s="860"/>
      <c r="D28" s="860"/>
      <c r="E28" s="860"/>
      <c r="F28" s="860"/>
      <c r="G28" s="860"/>
      <c r="H28" s="860"/>
      <c r="I28" s="860"/>
      <c r="J28" s="860"/>
      <c r="K28" s="860"/>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670"/>
      <c r="AO28" s="672"/>
      <c r="AP28" s="670"/>
      <c r="AQ28" s="670"/>
      <c r="AR28" s="670"/>
      <c r="AS28" s="670"/>
      <c r="AT28" s="670"/>
      <c r="AU28" s="670"/>
      <c r="AV28" s="670"/>
      <c r="AW28" s="670"/>
      <c r="AX28" s="670"/>
      <c r="AY28" s="670"/>
      <c r="AZ28" s="670"/>
      <c r="BA28" s="670"/>
      <c r="BB28" s="670"/>
      <c r="BC28" s="670"/>
      <c r="BD28" s="670"/>
      <c r="BE28" s="670"/>
      <c r="BF28" s="670"/>
      <c r="BG28" s="670"/>
      <c r="BH28" s="670"/>
      <c r="BI28" s="670"/>
      <c r="BJ28" s="670"/>
      <c r="BK28" s="670"/>
      <c r="BL28" s="670"/>
      <c r="BM28" s="670"/>
      <c r="BN28" s="670"/>
      <c r="BO28" s="670"/>
      <c r="BP28" s="670"/>
      <c r="BQ28" s="670"/>
      <c r="BR28" s="670"/>
      <c r="BS28" s="670"/>
      <c r="BT28" s="670"/>
      <c r="BU28" s="670"/>
      <c r="BV28" s="670"/>
      <c r="BW28" s="670"/>
      <c r="BX28" s="670"/>
      <c r="BY28" s="670"/>
      <c r="BZ28" s="670"/>
      <c r="CA28" s="670"/>
      <c r="CB28" s="670"/>
      <c r="CC28" s="670"/>
      <c r="CD28" s="670"/>
      <c r="CE28" s="670"/>
      <c r="CF28" s="670"/>
      <c r="CG28" s="670"/>
      <c r="CH28" s="670"/>
      <c r="CI28" s="670"/>
      <c r="CJ28" s="670"/>
      <c r="CK28" s="670"/>
      <c r="CL28" s="670"/>
      <c r="CM28" s="670"/>
      <c r="CN28" s="670"/>
      <c r="CO28" s="670"/>
      <c r="CP28" s="670"/>
      <c r="CQ28" s="670"/>
      <c r="CR28" s="670"/>
      <c r="CS28" s="670"/>
      <c r="CT28" s="670"/>
      <c r="CU28" s="670"/>
      <c r="CV28" s="670"/>
      <c r="CW28" s="670"/>
      <c r="CX28" s="670"/>
      <c r="CY28" s="670"/>
      <c r="CZ28" s="670"/>
      <c r="DA28" s="670"/>
      <c r="DB28" s="670"/>
      <c r="DC28" s="670"/>
      <c r="DD28" s="670"/>
      <c r="DE28" s="670"/>
      <c r="DF28" s="670"/>
      <c r="DG28" s="670"/>
      <c r="DH28" s="670"/>
      <c r="DI28" s="670"/>
      <c r="DJ28" s="670"/>
      <c r="DK28" s="670"/>
      <c r="DL28" s="670"/>
      <c r="DM28" s="670"/>
      <c r="DN28" s="670"/>
      <c r="DO28" s="670"/>
      <c r="DP28" s="670"/>
      <c r="DQ28" s="670"/>
      <c r="DR28" s="670"/>
      <c r="DS28" s="670"/>
      <c r="DT28" s="670"/>
      <c r="DU28" s="670"/>
      <c r="DV28" s="670"/>
      <c r="DW28" s="670"/>
      <c r="DX28" s="670"/>
      <c r="DY28" s="670"/>
      <c r="DZ28" s="670"/>
      <c r="EA28" s="670"/>
      <c r="EB28" s="670"/>
      <c r="EC28" s="670"/>
      <c r="ED28" s="670"/>
      <c r="EE28" s="670"/>
      <c r="EF28" s="670"/>
      <c r="EG28" s="670"/>
      <c r="EH28" s="670"/>
      <c r="EI28" s="670"/>
      <c r="EJ28" s="670"/>
      <c r="EK28" s="670"/>
      <c r="EL28" s="670"/>
      <c r="EM28" s="670"/>
      <c r="EN28" s="670"/>
      <c r="EO28" s="670"/>
      <c r="EP28" s="670"/>
      <c r="EQ28" s="670"/>
      <c r="ER28" s="670"/>
      <c r="ES28" s="670"/>
      <c r="ET28" s="670"/>
      <c r="EU28" s="670"/>
      <c r="EV28" s="670"/>
      <c r="EW28" s="670"/>
      <c r="EX28" s="670"/>
      <c r="EY28" s="670"/>
      <c r="EZ28" s="670"/>
      <c r="FA28" s="670"/>
      <c r="FB28" s="670"/>
      <c r="FC28" s="670"/>
      <c r="FD28" s="670"/>
      <c r="FE28" s="670"/>
      <c r="FF28" s="670"/>
      <c r="FG28" s="670"/>
      <c r="FH28" s="670"/>
      <c r="FI28" s="670"/>
      <c r="FJ28" s="670"/>
      <c r="FK28" s="670"/>
      <c r="FL28" s="670"/>
      <c r="FM28" s="670"/>
      <c r="FN28" s="670"/>
      <c r="FO28" s="670"/>
      <c r="FP28" s="670"/>
      <c r="FQ28" s="670"/>
      <c r="FR28" s="670"/>
      <c r="FS28" s="670"/>
      <c r="FT28" s="670"/>
      <c r="FU28" s="670"/>
      <c r="FV28" s="670"/>
      <c r="FW28" s="670"/>
      <c r="FX28" s="670"/>
      <c r="FY28" s="670"/>
      <c r="FZ28" s="670"/>
      <c r="GA28" s="670"/>
      <c r="GB28" s="670"/>
      <c r="GC28" s="670"/>
      <c r="GD28" s="670"/>
      <c r="GE28" s="670"/>
      <c r="GF28" s="670"/>
      <c r="GG28" s="670"/>
      <c r="GH28" s="670"/>
      <c r="GI28" s="670"/>
      <c r="GJ28" s="670"/>
      <c r="GK28" s="670"/>
      <c r="GL28" s="670"/>
      <c r="GM28" s="670"/>
      <c r="GN28" s="670"/>
      <c r="GO28" s="670"/>
      <c r="GP28" s="670"/>
      <c r="GQ28" s="670"/>
      <c r="GR28" s="670"/>
      <c r="GS28" s="670"/>
      <c r="GT28" s="670"/>
      <c r="GU28" s="670"/>
      <c r="GV28" s="670"/>
      <c r="GW28" s="670"/>
      <c r="GX28" s="670"/>
      <c r="GY28" s="670"/>
      <c r="GZ28" s="670"/>
      <c r="HA28" s="670"/>
      <c r="HB28" s="670"/>
      <c r="HC28" s="670"/>
      <c r="HD28" s="670"/>
      <c r="HE28" s="670"/>
      <c r="HF28" s="670"/>
      <c r="HG28" s="670"/>
      <c r="HH28" s="670"/>
      <c r="HI28" s="670"/>
      <c r="HJ28" s="670"/>
      <c r="HK28" s="670"/>
      <c r="HL28" s="670"/>
      <c r="HM28" s="670"/>
      <c r="HN28" s="670"/>
      <c r="HO28" s="670"/>
      <c r="HP28" s="670"/>
      <c r="HQ28" s="670"/>
      <c r="HR28" s="670"/>
      <c r="HS28" s="670"/>
      <c r="HT28" s="670"/>
      <c r="HU28" s="670"/>
      <c r="HV28" s="670"/>
      <c r="HW28" s="670"/>
      <c r="HX28" s="670"/>
      <c r="HY28" s="670"/>
      <c r="HZ28" s="670"/>
      <c r="IA28" s="670"/>
      <c r="IB28" s="670"/>
      <c r="IC28" s="670"/>
      <c r="ID28" s="670"/>
      <c r="IE28" s="670"/>
      <c r="IF28" s="670"/>
      <c r="IG28" s="670"/>
      <c r="IH28" s="670"/>
      <c r="II28" s="670"/>
      <c r="IJ28" s="670"/>
      <c r="IK28" s="670"/>
      <c r="IL28" s="670"/>
      <c r="IM28" s="670"/>
      <c r="IN28" s="670"/>
      <c r="IO28" s="670"/>
      <c r="IP28" s="670"/>
      <c r="IQ28" s="670"/>
      <c r="IR28" s="670"/>
      <c r="IS28" s="670"/>
      <c r="IT28" s="670"/>
      <c r="IU28" s="670"/>
      <c r="IV28" s="670"/>
    </row>
    <row r="29" spans="1:256" ht="15" customHeight="1">
      <c r="A29" s="670"/>
      <c r="B29" s="870"/>
      <c r="C29" s="860" t="s">
        <v>724</v>
      </c>
      <c r="D29" s="860"/>
      <c r="E29" s="860"/>
      <c r="F29" s="860"/>
      <c r="G29" s="860"/>
      <c r="H29" s="860"/>
      <c r="I29" s="860"/>
      <c r="J29" s="860"/>
      <c r="K29" s="860"/>
      <c r="L29" s="854" t="s">
        <v>3</v>
      </c>
      <c r="M29" s="854"/>
      <c r="N29" s="854"/>
      <c r="O29" s="854"/>
      <c r="P29" s="854"/>
      <c r="Q29" s="861"/>
      <c r="R29" s="861"/>
      <c r="S29" s="861"/>
      <c r="T29" s="861"/>
      <c r="U29" s="861"/>
      <c r="V29" s="861"/>
      <c r="W29" s="861"/>
      <c r="X29" s="861"/>
      <c r="Y29" s="861"/>
      <c r="Z29" s="861"/>
      <c r="AA29" s="862" t="s">
        <v>725</v>
      </c>
      <c r="AB29" s="862"/>
      <c r="AC29" s="862"/>
      <c r="AD29" s="862"/>
      <c r="AE29" s="862"/>
      <c r="AF29" s="861"/>
      <c r="AG29" s="861"/>
      <c r="AH29" s="861"/>
      <c r="AI29" s="861"/>
      <c r="AJ29" s="861"/>
      <c r="AK29" s="861"/>
      <c r="AL29" s="861"/>
      <c r="AM29" s="861"/>
      <c r="AN29" s="670"/>
      <c r="AO29" s="672"/>
      <c r="AP29" s="670"/>
      <c r="AQ29" s="670"/>
      <c r="AR29" s="670"/>
      <c r="AS29" s="670"/>
      <c r="AT29" s="670"/>
      <c r="AU29" s="670"/>
      <c r="AV29" s="670"/>
      <c r="AW29" s="670"/>
      <c r="AX29" s="670"/>
      <c r="AY29" s="670"/>
      <c r="AZ29" s="670"/>
      <c r="BA29" s="670"/>
      <c r="BB29" s="670"/>
      <c r="BC29" s="670"/>
      <c r="BD29" s="670"/>
      <c r="BE29" s="670"/>
      <c r="BF29" s="670"/>
      <c r="BG29" s="670"/>
      <c r="BH29" s="670"/>
      <c r="BI29" s="670"/>
      <c r="BJ29" s="670"/>
      <c r="BK29" s="670"/>
      <c r="BL29" s="670"/>
      <c r="BM29" s="670"/>
      <c r="BN29" s="670"/>
      <c r="BO29" s="670"/>
      <c r="BP29" s="670"/>
      <c r="BQ29" s="670"/>
      <c r="BR29" s="670"/>
      <c r="BS29" s="670"/>
      <c r="BT29" s="670"/>
      <c r="BU29" s="670"/>
      <c r="BV29" s="670"/>
      <c r="BW29" s="670"/>
      <c r="BX29" s="670"/>
      <c r="BY29" s="670"/>
      <c r="BZ29" s="670"/>
      <c r="CA29" s="670"/>
      <c r="CB29" s="670"/>
      <c r="CC29" s="670"/>
      <c r="CD29" s="670"/>
      <c r="CE29" s="670"/>
      <c r="CF29" s="670"/>
      <c r="CG29" s="670"/>
      <c r="CH29" s="670"/>
      <c r="CI29" s="670"/>
      <c r="CJ29" s="670"/>
      <c r="CK29" s="670"/>
      <c r="CL29" s="670"/>
      <c r="CM29" s="670"/>
      <c r="CN29" s="670"/>
      <c r="CO29" s="670"/>
      <c r="CP29" s="670"/>
      <c r="CQ29" s="670"/>
      <c r="CR29" s="670"/>
      <c r="CS29" s="670"/>
      <c r="CT29" s="670"/>
      <c r="CU29" s="670"/>
      <c r="CV29" s="670"/>
      <c r="CW29" s="670"/>
      <c r="CX29" s="670"/>
      <c r="CY29" s="670"/>
      <c r="CZ29" s="670"/>
      <c r="DA29" s="670"/>
      <c r="DB29" s="670"/>
      <c r="DC29" s="670"/>
      <c r="DD29" s="670"/>
      <c r="DE29" s="670"/>
      <c r="DF29" s="670"/>
      <c r="DG29" s="670"/>
      <c r="DH29" s="670"/>
      <c r="DI29" s="670"/>
      <c r="DJ29" s="670"/>
      <c r="DK29" s="670"/>
      <c r="DL29" s="670"/>
      <c r="DM29" s="670"/>
      <c r="DN29" s="670"/>
      <c r="DO29" s="670"/>
      <c r="DP29" s="670"/>
      <c r="DQ29" s="670"/>
      <c r="DR29" s="670"/>
      <c r="DS29" s="670"/>
      <c r="DT29" s="670"/>
      <c r="DU29" s="670"/>
      <c r="DV29" s="670"/>
      <c r="DW29" s="670"/>
      <c r="DX29" s="670"/>
      <c r="DY29" s="670"/>
      <c r="DZ29" s="670"/>
      <c r="EA29" s="670"/>
      <c r="EB29" s="670"/>
      <c r="EC29" s="670"/>
      <c r="ED29" s="670"/>
      <c r="EE29" s="670"/>
      <c r="EF29" s="670"/>
      <c r="EG29" s="670"/>
      <c r="EH29" s="670"/>
      <c r="EI29" s="670"/>
      <c r="EJ29" s="670"/>
      <c r="EK29" s="670"/>
      <c r="EL29" s="670"/>
      <c r="EM29" s="670"/>
      <c r="EN29" s="670"/>
      <c r="EO29" s="670"/>
      <c r="EP29" s="670"/>
      <c r="EQ29" s="670"/>
      <c r="ER29" s="670"/>
      <c r="ES29" s="670"/>
      <c r="ET29" s="670"/>
      <c r="EU29" s="670"/>
      <c r="EV29" s="670"/>
      <c r="EW29" s="670"/>
      <c r="EX29" s="670"/>
      <c r="EY29" s="670"/>
      <c r="EZ29" s="670"/>
      <c r="FA29" s="670"/>
      <c r="FB29" s="670"/>
      <c r="FC29" s="670"/>
      <c r="FD29" s="670"/>
      <c r="FE29" s="670"/>
      <c r="FF29" s="670"/>
      <c r="FG29" s="670"/>
      <c r="FH29" s="670"/>
      <c r="FI29" s="670"/>
      <c r="FJ29" s="670"/>
      <c r="FK29" s="670"/>
      <c r="FL29" s="670"/>
      <c r="FM29" s="670"/>
      <c r="FN29" s="670"/>
      <c r="FO29" s="670"/>
      <c r="FP29" s="670"/>
      <c r="FQ29" s="670"/>
      <c r="FR29" s="670"/>
      <c r="FS29" s="670"/>
      <c r="FT29" s="670"/>
      <c r="FU29" s="670"/>
      <c r="FV29" s="670"/>
      <c r="FW29" s="670"/>
      <c r="FX29" s="670"/>
      <c r="FY29" s="670"/>
      <c r="FZ29" s="670"/>
      <c r="GA29" s="670"/>
      <c r="GB29" s="670"/>
      <c r="GC29" s="670"/>
      <c r="GD29" s="670"/>
      <c r="GE29" s="670"/>
      <c r="GF29" s="670"/>
      <c r="GG29" s="670"/>
      <c r="GH29" s="670"/>
      <c r="GI29" s="670"/>
      <c r="GJ29" s="670"/>
      <c r="GK29" s="670"/>
      <c r="GL29" s="670"/>
      <c r="GM29" s="670"/>
      <c r="GN29" s="670"/>
      <c r="GO29" s="670"/>
      <c r="GP29" s="670"/>
      <c r="GQ29" s="670"/>
      <c r="GR29" s="670"/>
      <c r="GS29" s="670"/>
      <c r="GT29" s="670"/>
      <c r="GU29" s="670"/>
      <c r="GV29" s="670"/>
      <c r="GW29" s="670"/>
      <c r="GX29" s="670"/>
      <c r="GY29" s="670"/>
      <c r="GZ29" s="670"/>
      <c r="HA29" s="670"/>
      <c r="HB29" s="670"/>
      <c r="HC29" s="670"/>
      <c r="HD29" s="670"/>
      <c r="HE29" s="670"/>
      <c r="HF29" s="670"/>
      <c r="HG29" s="670"/>
      <c r="HH29" s="670"/>
      <c r="HI29" s="670"/>
      <c r="HJ29" s="670"/>
      <c r="HK29" s="670"/>
      <c r="HL29" s="670"/>
      <c r="HM29" s="670"/>
      <c r="HN29" s="670"/>
      <c r="HO29" s="670"/>
      <c r="HP29" s="670"/>
      <c r="HQ29" s="670"/>
      <c r="HR29" s="670"/>
      <c r="HS29" s="670"/>
      <c r="HT29" s="670"/>
      <c r="HU29" s="670"/>
      <c r="HV29" s="670"/>
      <c r="HW29" s="670"/>
      <c r="HX29" s="670"/>
      <c r="HY29" s="670"/>
      <c r="HZ29" s="670"/>
      <c r="IA29" s="670"/>
      <c r="IB29" s="670"/>
      <c r="IC29" s="670"/>
      <c r="ID29" s="670"/>
      <c r="IE29" s="670"/>
      <c r="IF29" s="670"/>
      <c r="IG29" s="670"/>
      <c r="IH29" s="670"/>
      <c r="II29" s="670"/>
      <c r="IJ29" s="670"/>
      <c r="IK29" s="670"/>
      <c r="IL29" s="670"/>
      <c r="IM29" s="670"/>
      <c r="IN29" s="670"/>
      <c r="IO29" s="670"/>
      <c r="IP29" s="670"/>
      <c r="IQ29" s="670"/>
      <c r="IR29" s="670"/>
      <c r="IS29" s="670"/>
      <c r="IT29" s="670"/>
      <c r="IU29" s="670"/>
      <c r="IV29" s="670"/>
    </row>
    <row r="30" spans="1:256" ht="15" customHeight="1">
      <c r="A30" s="670"/>
      <c r="B30" s="870"/>
      <c r="C30" s="881" t="s">
        <v>658</v>
      </c>
      <c r="D30" s="881"/>
      <c r="E30" s="881"/>
      <c r="F30" s="881"/>
      <c r="G30" s="881"/>
      <c r="H30" s="881"/>
      <c r="I30" s="881"/>
      <c r="J30" s="881"/>
      <c r="K30" s="881"/>
      <c r="L30" s="868" t="s">
        <v>721</v>
      </c>
      <c r="M30" s="868"/>
      <c r="N30" s="868"/>
      <c r="O30" s="868"/>
      <c r="P30" s="868"/>
      <c r="Q30" s="868"/>
      <c r="R30" s="868"/>
      <c r="S30" s="868"/>
      <c r="T30" s="868"/>
      <c r="U30" s="868"/>
      <c r="V30" s="868"/>
      <c r="W30" s="868"/>
      <c r="X30" s="868"/>
      <c r="Y30" s="868"/>
      <c r="Z30" s="868"/>
      <c r="AA30" s="868"/>
      <c r="AB30" s="868"/>
      <c r="AC30" s="868"/>
      <c r="AD30" s="868"/>
      <c r="AE30" s="868"/>
      <c r="AF30" s="868"/>
      <c r="AG30" s="868"/>
      <c r="AH30" s="868"/>
      <c r="AI30" s="868"/>
      <c r="AJ30" s="868"/>
      <c r="AK30" s="868"/>
      <c r="AL30" s="868"/>
      <c r="AM30" s="868"/>
      <c r="AN30" s="670"/>
      <c r="AO30" s="672"/>
      <c r="AP30" s="670"/>
      <c r="AQ30" s="670"/>
      <c r="AR30" s="670"/>
      <c r="AS30" s="670"/>
      <c r="AT30" s="670"/>
      <c r="AU30" s="670"/>
      <c r="AV30" s="670"/>
      <c r="AW30" s="670"/>
      <c r="AX30" s="670"/>
      <c r="AY30" s="670"/>
      <c r="AZ30" s="670"/>
      <c r="BA30" s="670"/>
      <c r="BB30" s="670"/>
      <c r="BC30" s="670"/>
      <c r="BD30" s="670"/>
      <c r="BE30" s="670"/>
      <c r="BF30" s="670"/>
      <c r="BG30" s="670"/>
      <c r="BH30" s="670"/>
      <c r="BI30" s="670"/>
      <c r="BJ30" s="670"/>
      <c r="BK30" s="670"/>
      <c r="BL30" s="670"/>
      <c r="BM30" s="670"/>
      <c r="BN30" s="670"/>
      <c r="BO30" s="670"/>
      <c r="BP30" s="670"/>
      <c r="BQ30" s="670"/>
      <c r="BR30" s="670"/>
      <c r="BS30" s="670"/>
      <c r="BT30" s="670"/>
      <c r="BU30" s="670"/>
      <c r="BV30" s="670"/>
      <c r="BW30" s="670"/>
      <c r="BX30" s="670"/>
      <c r="BY30" s="670"/>
      <c r="BZ30" s="670"/>
      <c r="CA30" s="670"/>
      <c r="CB30" s="670"/>
      <c r="CC30" s="670"/>
      <c r="CD30" s="670"/>
      <c r="CE30" s="670"/>
      <c r="CF30" s="670"/>
      <c r="CG30" s="670"/>
      <c r="CH30" s="670"/>
      <c r="CI30" s="670"/>
      <c r="CJ30" s="670"/>
      <c r="CK30" s="670"/>
      <c r="CL30" s="670"/>
      <c r="CM30" s="670"/>
      <c r="CN30" s="670"/>
      <c r="CO30" s="670"/>
      <c r="CP30" s="670"/>
      <c r="CQ30" s="670"/>
      <c r="CR30" s="670"/>
      <c r="CS30" s="670"/>
      <c r="CT30" s="670"/>
      <c r="CU30" s="670"/>
      <c r="CV30" s="670"/>
      <c r="CW30" s="670"/>
      <c r="CX30" s="670"/>
      <c r="CY30" s="670"/>
      <c r="CZ30" s="670"/>
      <c r="DA30" s="670"/>
      <c r="DB30" s="670"/>
      <c r="DC30" s="670"/>
      <c r="DD30" s="670"/>
      <c r="DE30" s="670"/>
      <c r="DF30" s="670"/>
      <c r="DG30" s="670"/>
      <c r="DH30" s="670"/>
      <c r="DI30" s="670"/>
      <c r="DJ30" s="670"/>
      <c r="DK30" s="670"/>
      <c r="DL30" s="670"/>
      <c r="DM30" s="670"/>
      <c r="DN30" s="670"/>
      <c r="DO30" s="670"/>
      <c r="DP30" s="670"/>
      <c r="DQ30" s="670"/>
      <c r="DR30" s="670"/>
      <c r="DS30" s="670"/>
      <c r="DT30" s="670"/>
      <c r="DU30" s="670"/>
      <c r="DV30" s="670"/>
      <c r="DW30" s="670"/>
      <c r="DX30" s="670"/>
      <c r="DY30" s="670"/>
      <c r="DZ30" s="670"/>
      <c r="EA30" s="670"/>
      <c r="EB30" s="670"/>
      <c r="EC30" s="670"/>
      <c r="ED30" s="670"/>
      <c r="EE30" s="670"/>
      <c r="EF30" s="670"/>
      <c r="EG30" s="670"/>
      <c r="EH30" s="670"/>
      <c r="EI30" s="670"/>
      <c r="EJ30" s="670"/>
      <c r="EK30" s="670"/>
      <c r="EL30" s="670"/>
      <c r="EM30" s="670"/>
      <c r="EN30" s="670"/>
      <c r="EO30" s="670"/>
      <c r="EP30" s="670"/>
      <c r="EQ30" s="670"/>
      <c r="ER30" s="670"/>
      <c r="ES30" s="670"/>
      <c r="ET30" s="670"/>
      <c r="EU30" s="670"/>
      <c r="EV30" s="670"/>
      <c r="EW30" s="670"/>
      <c r="EX30" s="670"/>
      <c r="EY30" s="670"/>
      <c r="EZ30" s="670"/>
      <c r="FA30" s="670"/>
      <c r="FB30" s="670"/>
      <c r="FC30" s="670"/>
      <c r="FD30" s="670"/>
      <c r="FE30" s="670"/>
      <c r="FF30" s="670"/>
      <c r="FG30" s="670"/>
      <c r="FH30" s="670"/>
      <c r="FI30" s="670"/>
      <c r="FJ30" s="670"/>
      <c r="FK30" s="670"/>
      <c r="FL30" s="670"/>
      <c r="FM30" s="670"/>
      <c r="FN30" s="670"/>
      <c r="FO30" s="670"/>
      <c r="FP30" s="670"/>
      <c r="FQ30" s="670"/>
      <c r="FR30" s="670"/>
      <c r="FS30" s="670"/>
      <c r="FT30" s="670"/>
      <c r="FU30" s="670"/>
      <c r="FV30" s="670"/>
      <c r="FW30" s="670"/>
      <c r="FX30" s="670"/>
      <c r="FY30" s="670"/>
      <c r="FZ30" s="670"/>
      <c r="GA30" s="670"/>
      <c r="GB30" s="670"/>
      <c r="GC30" s="670"/>
      <c r="GD30" s="670"/>
      <c r="GE30" s="670"/>
      <c r="GF30" s="670"/>
      <c r="GG30" s="670"/>
      <c r="GH30" s="670"/>
      <c r="GI30" s="670"/>
      <c r="GJ30" s="670"/>
      <c r="GK30" s="670"/>
      <c r="GL30" s="670"/>
      <c r="GM30" s="670"/>
      <c r="GN30" s="670"/>
      <c r="GO30" s="670"/>
      <c r="GP30" s="670"/>
      <c r="GQ30" s="670"/>
      <c r="GR30" s="670"/>
      <c r="GS30" s="670"/>
      <c r="GT30" s="670"/>
      <c r="GU30" s="670"/>
      <c r="GV30" s="670"/>
      <c r="GW30" s="670"/>
      <c r="GX30" s="670"/>
      <c r="GY30" s="670"/>
      <c r="GZ30" s="670"/>
      <c r="HA30" s="670"/>
      <c r="HB30" s="670"/>
      <c r="HC30" s="670"/>
      <c r="HD30" s="670"/>
      <c r="HE30" s="670"/>
      <c r="HF30" s="670"/>
      <c r="HG30" s="670"/>
      <c r="HH30" s="670"/>
      <c r="HI30" s="670"/>
      <c r="HJ30" s="670"/>
      <c r="HK30" s="670"/>
      <c r="HL30" s="670"/>
      <c r="HM30" s="670"/>
      <c r="HN30" s="670"/>
      <c r="HO30" s="670"/>
      <c r="HP30" s="670"/>
      <c r="HQ30" s="670"/>
      <c r="HR30" s="670"/>
      <c r="HS30" s="670"/>
      <c r="HT30" s="670"/>
      <c r="HU30" s="670"/>
      <c r="HV30" s="670"/>
      <c r="HW30" s="670"/>
      <c r="HX30" s="670"/>
      <c r="HY30" s="670"/>
      <c r="HZ30" s="670"/>
      <c r="IA30" s="670"/>
      <c r="IB30" s="670"/>
      <c r="IC30" s="670"/>
      <c r="ID30" s="670"/>
      <c r="IE30" s="670"/>
      <c r="IF30" s="670"/>
      <c r="IG30" s="670"/>
      <c r="IH30" s="670"/>
      <c r="II30" s="670"/>
      <c r="IJ30" s="670"/>
      <c r="IK30" s="670"/>
      <c r="IL30" s="670"/>
      <c r="IM30" s="670"/>
      <c r="IN30" s="670"/>
      <c r="IO30" s="670"/>
      <c r="IP30" s="670"/>
      <c r="IQ30" s="670"/>
      <c r="IR30" s="670"/>
      <c r="IS30" s="670"/>
      <c r="IT30" s="670"/>
      <c r="IU30" s="670"/>
      <c r="IV30" s="670"/>
    </row>
    <row r="31" spans="1:256" ht="15" customHeight="1">
      <c r="A31" s="670"/>
      <c r="B31" s="870"/>
      <c r="C31" s="881"/>
      <c r="D31" s="881"/>
      <c r="E31" s="881"/>
      <c r="F31" s="881"/>
      <c r="G31" s="881"/>
      <c r="H31" s="881"/>
      <c r="I31" s="881"/>
      <c r="J31" s="881"/>
      <c r="K31" s="881"/>
      <c r="L31" s="869" t="s">
        <v>722</v>
      </c>
      <c r="M31" s="869"/>
      <c r="N31" s="869"/>
      <c r="O31" s="869"/>
      <c r="P31" s="869"/>
      <c r="Q31" s="869"/>
      <c r="R31" s="869"/>
      <c r="S31" s="869"/>
      <c r="T31" s="869"/>
      <c r="U31" s="869"/>
      <c r="V31" s="869"/>
      <c r="W31" s="869"/>
      <c r="X31" s="869"/>
      <c r="Y31" s="869"/>
      <c r="Z31" s="869"/>
      <c r="AA31" s="869"/>
      <c r="AB31" s="869"/>
      <c r="AC31" s="869"/>
      <c r="AD31" s="869"/>
      <c r="AE31" s="869"/>
      <c r="AF31" s="869"/>
      <c r="AG31" s="869"/>
      <c r="AH31" s="869"/>
      <c r="AI31" s="869"/>
      <c r="AJ31" s="869"/>
      <c r="AK31" s="869"/>
      <c r="AL31" s="869"/>
      <c r="AM31" s="869"/>
      <c r="AN31" s="670"/>
      <c r="AO31" s="672"/>
      <c r="AP31" s="670"/>
      <c r="AQ31" s="670"/>
      <c r="AR31" s="670"/>
      <c r="AS31" s="670"/>
      <c r="AT31" s="670"/>
      <c r="AU31" s="670"/>
      <c r="AV31" s="670"/>
      <c r="AW31" s="670"/>
      <c r="AX31" s="670"/>
      <c r="AY31" s="670"/>
      <c r="AZ31" s="670"/>
      <c r="BA31" s="670"/>
      <c r="BB31" s="670"/>
      <c r="BC31" s="670"/>
      <c r="BD31" s="670"/>
      <c r="BE31" s="670"/>
      <c r="BF31" s="670"/>
      <c r="BG31" s="670"/>
      <c r="BH31" s="670"/>
      <c r="BI31" s="670"/>
      <c r="BJ31" s="670"/>
      <c r="BK31" s="670"/>
      <c r="BL31" s="670"/>
      <c r="BM31" s="670"/>
      <c r="BN31" s="670"/>
      <c r="BO31" s="670"/>
      <c r="BP31" s="670"/>
      <c r="BQ31" s="670"/>
      <c r="BR31" s="670"/>
      <c r="BS31" s="670"/>
      <c r="BT31" s="670"/>
      <c r="BU31" s="670"/>
      <c r="BV31" s="670"/>
      <c r="BW31" s="670"/>
      <c r="BX31" s="670"/>
      <c r="BY31" s="670"/>
      <c r="BZ31" s="670"/>
      <c r="CA31" s="670"/>
      <c r="CB31" s="670"/>
      <c r="CC31" s="670"/>
      <c r="CD31" s="670"/>
      <c r="CE31" s="670"/>
      <c r="CF31" s="670"/>
      <c r="CG31" s="670"/>
      <c r="CH31" s="670"/>
      <c r="CI31" s="670"/>
      <c r="CJ31" s="670"/>
      <c r="CK31" s="670"/>
      <c r="CL31" s="670"/>
      <c r="CM31" s="670"/>
      <c r="CN31" s="670"/>
      <c r="CO31" s="670"/>
      <c r="CP31" s="670"/>
      <c r="CQ31" s="670"/>
      <c r="CR31" s="670"/>
      <c r="CS31" s="670"/>
      <c r="CT31" s="670"/>
      <c r="CU31" s="670"/>
      <c r="CV31" s="670"/>
      <c r="CW31" s="670"/>
      <c r="CX31" s="670"/>
      <c r="CY31" s="670"/>
      <c r="CZ31" s="670"/>
      <c r="DA31" s="670"/>
      <c r="DB31" s="670"/>
      <c r="DC31" s="670"/>
      <c r="DD31" s="670"/>
      <c r="DE31" s="670"/>
      <c r="DF31" s="670"/>
      <c r="DG31" s="670"/>
      <c r="DH31" s="670"/>
      <c r="DI31" s="670"/>
      <c r="DJ31" s="670"/>
      <c r="DK31" s="670"/>
      <c r="DL31" s="670"/>
      <c r="DM31" s="670"/>
      <c r="DN31" s="670"/>
      <c r="DO31" s="670"/>
      <c r="DP31" s="670"/>
      <c r="DQ31" s="670"/>
      <c r="DR31" s="670"/>
      <c r="DS31" s="670"/>
      <c r="DT31" s="670"/>
      <c r="DU31" s="670"/>
      <c r="DV31" s="670"/>
      <c r="DW31" s="670"/>
      <c r="DX31" s="670"/>
      <c r="DY31" s="670"/>
      <c r="DZ31" s="670"/>
      <c r="EA31" s="670"/>
      <c r="EB31" s="670"/>
      <c r="EC31" s="670"/>
      <c r="ED31" s="670"/>
      <c r="EE31" s="670"/>
      <c r="EF31" s="670"/>
      <c r="EG31" s="670"/>
      <c r="EH31" s="670"/>
      <c r="EI31" s="670"/>
      <c r="EJ31" s="670"/>
      <c r="EK31" s="670"/>
      <c r="EL31" s="670"/>
      <c r="EM31" s="670"/>
      <c r="EN31" s="670"/>
      <c r="EO31" s="670"/>
      <c r="EP31" s="670"/>
      <c r="EQ31" s="670"/>
      <c r="ER31" s="670"/>
      <c r="ES31" s="670"/>
      <c r="ET31" s="670"/>
      <c r="EU31" s="670"/>
      <c r="EV31" s="670"/>
      <c r="EW31" s="670"/>
      <c r="EX31" s="670"/>
      <c r="EY31" s="670"/>
      <c r="EZ31" s="670"/>
      <c r="FA31" s="670"/>
      <c r="FB31" s="670"/>
      <c r="FC31" s="670"/>
      <c r="FD31" s="670"/>
      <c r="FE31" s="670"/>
      <c r="FF31" s="670"/>
      <c r="FG31" s="670"/>
      <c r="FH31" s="670"/>
      <c r="FI31" s="670"/>
      <c r="FJ31" s="670"/>
      <c r="FK31" s="670"/>
      <c r="FL31" s="670"/>
      <c r="FM31" s="670"/>
      <c r="FN31" s="670"/>
      <c r="FO31" s="670"/>
      <c r="FP31" s="670"/>
      <c r="FQ31" s="670"/>
      <c r="FR31" s="670"/>
      <c r="FS31" s="670"/>
      <c r="FT31" s="670"/>
      <c r="FU31" s="670"/>
      <c r="FV31" s="670"/>
      <c r="FW31" s="670"/>
      <c r="FX31" s="670"/>
      <c r="FY31" s="670"/>
      <c r="FZ31" s="670"/>
      <c r="GA31" s="670"/>
      <c r="GB31" s="670"/>
      <c r="GC31" s="670"/>
      <c r="GD31" s="670"/>
      <c r="GE31" s="670"/>
      <c r="GF31" s="670"/>
      <c r="GG31" s="670"/>
      <c r="GH31" s="670"/>
      <c r="GI31" s="670"/>
      <c r="GJ31" s="670"/>
      <c r="GK31" s="670"/>
      <c r="GL31" s="670"/>
      <c r="GM31" s="670"/>
      <c r="GN31" s="670"/>
      <c r="GO31" s="670"/>
      <c r="GP31" s="670"/>
      <c r="GQ31" s="670"/>
      <c r="GR31" s="670"/>
      <c r="GS31" s="670"/>
      <c r="GT31" s="670"/>
      <c r="GU31" s="670"/>
      <c r="GV31" s="670"/>
      <c r="GW31" s="670"/>
      <c r="GX31" s="670"/>
      <c r="GY31" s="670"/>
      <c r="GZ31" s="670"/>
      <c r="HA31" s="670"/>
      <c r="HB31" s="670"/>
      <c r="HC31" s="670"/>
      <c r="HD31" s="670"/>
      <c r="HE31" s="670"/>
      <c r="HF31" s="670"/>
      <c r="HG31" s="670"/>
      <c r="HH31" s="670"/>
      <c r="HI31" s="670"/>
      <c r="HJ31" s="670"/>
      <c r="HK31" s="670"/>
      <c r="HL31" s="670"/>
      <c r="HM31" s="670"/>
      <c r="HN31" s="670"/>
      <c r="HO31" s="670"/>
      <c r="HP31" s="670"/>
      <c r="HQ31" s="670"/>
      <c r="HR31" s="670"/>
      <c r="HS31" s="670"/>
      <c r="HT31" s="670"/>
      <c r="HU31" s="670"/>
      <c r="HV31" s="670"/>
      <c r="HW31" s="670"/>
      <c r="HX31" s="670"/>
      <c r="HY31" s="670"/>
      <c r="HZ31" s="670"/>
      <c r="IA31" s="670"/>
      <c r="IB31" s="670"/>
      <c r="IC31" s="670"/>
      <c r="ID31" s="670"/>
      <c r="IE31" s="670"/>
      <c r="IF31" s="670"/>
      <c r="IG31" s="670"/>
      <c r="IH31" s="670"/>
      <c r="II31" s="670"/>
      <c r="IJ31" s="670"/>
      <c r="IK31" s="670"/>
      <c r="IL31" s="670"/>
      <c r="IM31" s="670"/>
      <c r="IN31" s="670"/>
      <c r="IO31" s="670"/>
      <c r="IP31" s="670"/>
      <c r="IQ31" s="670"/>
      <c r="IR31" s="670"/>
      <c r="IS31" s="670"/>
      <c r="IT31" s="670"/>
      <c r="IU31" s="670"/>
      <c r="IV31" s="670"/>
    </row>
    <row r="32" spans="1:256" ht="15" customHeight="1">
      <c r="A32" s="670"/>
      <c r="B32" s="870"/>
      <c r="C32" s="881"/>
      <c r="D32" s="881"/>
      <c r="E32" s="881"/>
      <c r="F32" s="881"/>
      <c r="G32" s="881"/>
      <c r="H32" s="881"/>
      <c r="I32" s="881"/>
      <c r="J32" s="881"/>
      <c r="K32" s="881"/>
      <c r="L32" s="879"/>
      <c r="M32" s="879"/>
      <c r="N32" s="879"/>
      <c r="O32" s="879"/>
      <c r="P32" s="879"/>
      <c r="Q32" s="879"/>
      <c r="R32" s="879"/>
      <c r="S32" s="879"/>
      <c r="T32" s="879"/>
      <c r="U32" s="879"/>
      <c r="V32" s="879"/>
      <c r="W32" s="879"/>
      <c r="X32" s="879"/>
      <c r="Y32" s="879"/>
      <c r="Z32" s="879"/>
      <c r="AA32" s="879"/>
      <c r="AB32" s="879"/>
      <c r="AC32" s="879"/>
      <c r="AD32" s="879"/>
      <c r="AE32" s="879"/>
      <c r="AF32" s="879"/>
      <c r="AG32" s="879"/>
      <c r="AH32" s="879"/>
      <c r="AI32" s="879"/>
      <c r="AJ32" s="879"/>
      <c r="AK32" s="879"/>
      <c r="AL32" s="879"/>
      <c r="AM32" s="879"/>
      <c r="AN32" s="670"/>
      <c r="AO32" s="672"/>
      <c r="AP32" s="670"/>
      <c r="AQ32" s="670"/>
      <c r="AR32" s="670"/>
      <c r="AS32" s="670"/>
      <c r="AT32" s="670"/>
      <c r="AU32" s="670"/>
      <c r="AV32" s="670"/>
      <c r="AW32" s="670"/>
      <c r="AX32" s="670"/>
      <c r="AY32" s="670"/>
      <c r="AZ32" s="670"/>
      <c r="BA32" s="670"/>
      <c r="BB32" s="670"/>
      <c r="BC32" s="670"/>
      <c r="BD32" s="670"/>
      <c r="BE32" s="670"/>
      <c r="BF32" s="670"/>
      <c r="BG32" s="670"/>
      <c r="BH32" s="670"/>
      <c r="BI32" s="670"/>
      <c r="BJ32" s="670"/>
      <c r="BK32" s="670"/>
      <c r="BL32" s="670"/>
      <c r="BM32" s="670"/>
      <c r="BN32" s="670"/>
      <c r="BO32" s="670"/>
      <c r="BP32" s="670"/>
      <c r="BQ32" s="670"/>
      <c r="BR32" s="670"/>
      <c r="BS32" s="670"/>
      <c r="BT32" s="670"/>
      <c r="BU32" s="670"/>
      <c r="BV32" s="670"/>
      <c r="BW32" s="670"/>
      <c r="BX32" s="670"/>
      <c r="BY32" s="670"/>
      <c r="BZ32" s="670"/>
      <c r="CA32" s="670"/>
      <c r="CB32" s="670"/>
      <c r="CC32" s="670"/>
      <c r="CD32" s="670"/>
      <c r="CE32" s="670"/>
      <c r="CF32" s="670"/>
      <c r="CG32" s="670"/>
      <c r="CH32" s="670"/>
      <c r="CI32" s="670"/>
      <c r="CJ32" s="670"/>
      <c r="CK32" s="670"/>
      <c r="CL32" s="670"/>
      <c r="CM32" s="670"/>
      <c r="CN32" s="670"/>
      <c r="CO32" s="670"/>
      <c r="CP32" s="670"/>
      <c r="CQ32" s="670"/>
      <c r="CR32" s="670"/>
      <c r="CS32" s="670"/>
      <c r="CT32" s="670"/>
      <c r="CU32" s="670"/>
      <c r="CV32" s="670"/>
      <c r="CW32" s="670"/>
      <c r="CX32" s="670"/>
      <c r="CY32" s="670"/>
      <c r="CZ32" s="670"/>
      <c r="DA32" s="670"/>
      <c r="DB32" s="670"/>
      <c r="DC32" s="670"/>
      <c r="DD32" s="670"/>
      <c r="DE32" s="670"/>
      <c r="DF32" s="670"/>
      <c r="DG32" s="670"/>
      <c r="DH32" s="670"/>
      <c r="DI32" s="670"/>
      <c r="DJ32" s="670"/>
      <c r="DK32" s="670"/>
      <c r="DL32" s="670"/>
      <c r="DM32" s="670"/>
      <c r="DN32" s="670"/>
      <c r="DO32" s="670"/>
      <c r="DP32" s="670"/>
      <c r="DQ32" s="670"/>
      <c r="DR32" s="670"/>
      <c r="DS32" s="670"/>
      <c r="DT32" s="670"/>
      <c r="DU32" s="670"/>
      <c r="DV32" s="670"/>
      <c r="DW32" s="670"/>
      <c r="DX32" s="670"/>
      <c r="DY32" s="670"/>
      <c r="DZ32" s="670"/>
      <c r="EA32" s="670"/>
      <c r="EB32" s="670"/>
      <c r="EC32" s="670"/>
      <c r="ED32" s="670"/>
      <c r="EE32" s="670"/>
      <c r="EF32" s="670"/>
      <c r="EG32" s="670"/>
      <c r="EH32" s="670"/>
      <c r="EI32" s="670"/>
      <c r="EJ32" s="670"/>
      <c r="EK32" s="670"/>
      <c r="EL32" s="670"/>
      <c r="EM32" s="670"/>
      <c r="EN32" s="670"/>
      <c r="EO32" s="670"/>
      <c r="EP32" s="670"/>
      <c r="EQ32" s="670"/>
      <c r="ER32" s="670"/>
      <c r="ES32" s="670"/>
      <c r="ET32" s="670"/>
      <c r="EU32" s="670"/>
      <c r="EV32" s="670"/>
      <c r="EW32" s="670"/>
      <c r="EX32" s="670"/>
      <c r="EY32" s="670"/>
      <c r="EZ32" s="670"/>
      <c r="FA32" s="670"/>
      <c r="FB32" s="670"/>
      <c r="FC32" s="670"/>
      <c r="FD32" s="670"/>
      <c r="FE32" s="670"/>
      <c r="FF32" s="670"/>
      <c r="FG32" s="670"/>
      <c r="FH32" s="670"/>
      <c r="FI32" s="670"/>
      <c r="FJ32" s="670"/>
      <c r="FK32" s="670"/>
      <c r="FL32" s="670"/>
      <c r="FM32" s="670"/>
      <c r="FN32" s="670"/>
      <c r="FO32" s="670"/>
      <c r="FP32" s="670"/>
      <c r="FQ32" s="670"/>
      <c r="FR32" s="670"/>
      <c r="FS32" s="670"/>
      <c r="FT32" s="670"/>
      <c r="FU32" s="670"/>
      <c r="FV32" s="670"/>
      <c r="FW32" s="670"/>
      <c r="FX32" s="670"/>
      <c r="FY32" s="670"/>
      <c r="FZ32" s="670"/>
      <c r="GA32" s="670"/>
      <c r="GB32" s="670"/>
      <c r="GC32" s="670"/>
      <c r="GD32" s="670"/>
      <c r="GE32" s="670"/>
      <c r="GF32" s="670"/>
      <c r="GG32" s="670"/>
      <c r="GH32" s="670"/>
      <c r="GI32" s="670"/>
      <c r="GJ32" s="670"/>
      <c r="GK32" s="670"/>
      <c r="GL32" s="670"/>
      <c r="GM32" s="670"/>
      <c r="GN32" s="670"/>
      <c r="GO32" s="670"/>
      <c r="GP32" s="670"/>
      <c r="GQ32" s="670"/>
      <c r="GR32" s="670"/>
      <c r="GS32" s="670"/>
      <c r="GT32" s="670"/>
      <c r="GU32" s="670"/>
      <c r="GV32" s="670"/>
      <c r="GW32" s="670"/>
      <c r="GX32" s="670"/>
      <c r="GY32" s="670"/>
      <c r="GZ32" s="670"/>
      <c r="HA32" s="670"/>
      <c r="HB32" s="670"/>
      <c r="HC32" s="670"/>
      <c r="HD32" s="670"/>
      <c r="HE32" s="670"/>
      <c r="HF32" s="670"/>
      <c r="HG32" s="670"/>
      <c r="HH32" s="670"/>
      <c r="HI32" s="670"/>
      <c r="HJ32" s="670"/>
      <c r="HK32" s="670"/>
      <c r="HL32" s="670"/>
      <c r="HM32" s="670"/>
      <c r="HN32" s="670"/>
      <c r="HO32" s="670"/>
      <c r="HP32" s="670"/>
      <c r="HQ32" s="670"/>
      <c r="HR32" s="670"/>
      <c r="HS32" s="670"/>
      <c r="HT32" s="670"/>
      <c r="HU32" s="670"/>
      <c r="HV32" s="670"/>
      <c r="HW32" s="670"/>
      <c r="HX32" s="670"/>
      <c r="HY32" s="670"/>
      <c r="HZ32" s="670"/>
      <c r="IA32" s="670"/>
      <c r="IB32" s="670"/>
      <c r="IC32" s="670"/>
      <c r="ID32" s="670"/>
      <c r="IE32" s="670"/>
      <c r="IF32" s="670"/>
      <c r="IG32" s="670"/>
      <c r="IH32" s="670"/>
      <c r="II32" s="670"/>
      <c r="IJ32" s="670"/>
      <c r="IK32" s="670"/>
      <c r="IL32" s="670"/>
      <c r="IM32" s="670"/>
      <c r="IN32" s="670"/>
      <c r="IO32" s="670"/>
      <c r="IP32" s="670"/>
      <c r="IQ32" s="670"/>
      <c r="IR32" s="670"/>
      <c r="IS32" s="670"/>
      <c r="IT32" s="670"/>
      <c r="IU32" s="670"/>
      <c r="IV32" s="670"/>
    </row>
    <row r="33" spans="1:256" ht="15" customHeight="1">
      <c r="A33" s="670"/>
      <c r="B33" s="870"/>
      <c r="C33" s="860" t="s">
        <v>724</v>
      </c>
      <c r="D33" s="860"/>
      <c r="E33" s="860"/>
      <c r="F33" s="860"/>
      <c r="G33" s="860"/>
      <c r="H33" s="860"/>
      <c r="I33" s="860"/>
      <c r="J33" s="860"/>
      <c r="K33" s="860"/>
      <c r="L33" s="854" t="s">
        <v>3</v>
      </c>
      <c r="M33" s="854"/>
      <c r="N33" s="854"/>
      <c r="O33" s="854"/>
      <c r="P33" s="854"/>
      <c r="Q33" s="861"/>
      <c r="R33" s="861"/>
      <c r="S33" s="861"/>
      <c r="T33" s="861"/>
      <c r="U33" s="861"/>
      <c r="V33" s="861"/>
      <c r="W33" s="861"/>
      <c r="X33" s="861"/>
      <c r="Y33" s="861"/>
      <c r="Z33" s="861"/>
      <c r="AA33" s="862" t="s">
        <v>725</v>
      </c>
      <c r="AB33" s="862"/>
      <c r="AC33" s="862"/>
      <c r="AD33" s="862"/>
      <c r="AE33" s="862"/>
      <c r="AF33" s="861"/>
      <c r="AG33" s="861"/>
      <c r="AH33" s="861"/>
      <c r="AI33" s="861"/>
      <c r="AJ33" s="861"/>
      <c r="AK33" s="861"/>
      <c r="AL33" s="861"/>
      <c r="AM33" s="861"/>
      <c r="AN33" s="670"/>
      <c r="AO33" s="672"/>
      <c r="AP33" s="670"/>
      <c r="AQ33" s="670"/>
      <c r="AR33" s="670"/>
      <c r="AS33" s="670"/>
      <c r="AT33" s="670"/>
      <c r="AU33" s="670"/>
      <c r="AV33" s="670"/>
      <c r="AW33" s="670"/>
      <c r="AX33" s="670"/>
      <c r="AY33" s="670"/>
      <c r="AZ33" s="670"/>
      <c r="BA33" s="670"/>
      <c r="BB33" s="670"/>
      <c r="BC33" s="670"/>
      <c r="BD33" s="670"/>
      <c r="BE33" s="670"/>
      <c r="BF33" s="670"/>
      <c r="BG33" s="670"/>
      <c r="BH33" s="670"/>
      <c r="BI33" s="670"/>
      <c r="BJ33" s="670"/>
      <c r="BK33" s="670"/>
      <c r="BL33" s="670"/>
      <c r="BM33" s="670"/>
      <c r="BN33" s="670"/>
      <c r="BO33" s="670"/>
      <c r="BP33" s="670"/>
      <c r="BQ33" s="670"/>
      <c r="BR33" s="670"/>
      <c r="BS33" s="670"/>
      <c r="BT33" s="670"/>
      <c r="BU33" s="670"/>
      <c r="BV33" s="670"/>
      <c r="BW33" s="670"/>
      <c r="BX33" s="670"/>
      <c r="BY33" s="670"/>
      <c r="BZ33" s="670"/>
      <c r="CA33" s="670"/>
      <c r="CB33" s="670"/>
      <c r="CC33" s="670"/>
      <c r="CD33" s="670"/>
      <c r="CE33" s="670"/>
      <c r="CF33" s="670"/>
      <c r="CG33" s="670"/>
      <c r="CH33" s="670"/>
      <c r="CI33" s="670"/>
      <c r="CJ33" s="670"/>
      <c r="CK33" s="670"/>
      <c r="CL33" s="670"/>
      <c r="CM33" s="670"/>
      <c r="CN33" s="670"/>
      <c r="CO33" s="670"/>
      <c r="CP33" s="670"/>
      <c r="CQ33" s="670"/>
      <c r="CR33" s="670"/>
      <c r="CS33" s="670"/>
      <c r="CT33" s="670"/>
      <c r="CU33" s="670"/>
      <c r="CV33" s="670"/>
      <c r="CW33" s="670"/>
      <c r="CX33" s="670"/>
      <c r="CY33" s="670"/>
      <c r="CZ33" s="670"/>
      <c r="DA33" s="670"/>
      <c r="DB33" s="670"/>
      <c r="DC33" s="670"/>
      <c r="DD33" s="670"/>
      <c r="DE33" s="670"/>
      <c r="DF33" s="670"/>
      <c r="DG33" s="670"/>
      <c r="DH33" s="670"/>
      <c r="DI33" s="670"/>
      <c r="DJ33" s="670"/>
      <c r="DK33" s="670"/>
      <c r="DL33" s="670"/>
      <c r="DM33" s="670"/>
      <c r="DN33" s="670"/>
      <c r="DO33" s="670"/>
      <c r="DP33" s="670"/>
      <c r="DQ33" s="670"/>
      <c r="DR33" s="670"/>
      <c r="DS33" s="670"/>
      <c r="DT33" s="670"/>
      <c r="DU33" s="670"/>
      <c r="DV33" s="670"/>
      <c r="DW33" s="670"/>
      <c r="DX33" s="670"/>
      <c r="DY33" s="670"/>
      <c r="DZ33" s="670"/>
      <c r="EA33" s="670"/>
      <c r="EB33" s="670"/>
      <c r="EC33" s="670"/>
      <c r="ED33" s="670"/>
      <c r="EE33" s="670"/>
      <c r="EF33" s="670"/>
      <c r="EG33" s="670"/>
      <c r="EH33" s="670"/>
      <c r="EI33" s="670"/>
      <c r="EJ33" s="670"/>
      <c r="EK33" s="670"/>
      <c r="EL33" s="670"/>
      <c r="EM33" s="670"/>
      <c r="EN33" s="670"/>
      <c r="EO33" s="670"/>
      <c r="EP33" s="670"/>
      <c r="EQ33" s="670"/>
      <c r="ER33" s="670"/>
      <c r="ES33" s="670"/>
      <c r="ET33" s="670"/>
      <c r="EU33" s="670"/>
      <c r="EV33" s="670"/>
      <c r="EW33" s="670"/>
      <c r="EX33" s="670"/>
      <c r="EY33" s="670"/>
      <c r="EZ33" s="670"/>
      <c r="FA33" s="670"/>
      <c r="FB33" s="670"/>
      <c r="FC33" s="670"/>
      <c r="FD33" s="670"/>
      <c r="FE33" s="670"/>
      <c r="FF33" s="670"/>
      <c r="FG33" s="670"/>
      <c r="FH33" s="670"/>
      <c r="FI33" s="670"/>
      <c r="FJ33" s="670"/>
      <c r="FK33" s="670"/>
      <c r="FL33" s="670"/>
      <c r="FM33" s="670"/>
      <c r="FN33" s="670"/>
      <c r="FO33" s="670"/>
      <c r="FP33" s="670"/>
      <c r="FQ33" s="670"/>
      <c r="FR33" s="670"/>
      <c r="FS33" s="670"/>
      <c r="FT33" s="670"/>
      <c r="FU33" s="670"/>
      <c r="FV33" s="670"/>
      <c r="FW33" s="670"/>
      <c r="FX33" s="670"/>
      <c r="FY33" s="670"/>
      <c r="FZ33" s="670"/>
      <c r="GA33" s="670"/>
      <c r="GB33" s="670"/>
      <c r="GC33" s="670"/>
      <c r="GD33" s="670"/>
      <c r="GE33" s="670"/>
      <c r="GF33" s="670"/>
      <c r="GG33" s="670"/>
      <c r="GH33" s="670"/>
      <c r="GI33" s="670"/>
      <c r="GJ33" s="670"/>
      <c r="GK33" s="670"/>
      <c r="GL33" s="670"/>
      <c r="GM33" s="670"/>
      <c r="GN33" s="670"/>
      <c r="GO33" s="670"/>
      <c r="GP33" s="670"/>
      <c r="GQ33" s="670"/>
      <c r="GR33" s="670"/>
      <c r="GS33" s="670"/>
      <c r="GT33" s="670"/>
      <c r="GU33" s="670"/>
      <c r="GV33" s="670"/>
      <c r="GW33" s="670"/>
      <c r="GX33" s="670"/>
      <c r="GY33" s="670"/>
      <c r="GZ33" s="670"/>
      <c r="HA33" s="670"/>
      <c r="HB33" s="670"/>
      <c r="HC33" s="670"/>
      <c r="HD33" s="670"/>
      <c r="HE33" s="670"/>
      <c r="HF33" s="670"/>
      <c r="HG33" s="670"/>
      <c r="HH33" s="670"/>
      <c r="HI33" s="670"/>
      <c r="HJ33" s="670"/>
      <c r="HK33" s="670"/>
      <c r="HL33" s="670"/>
      <c r="HM33" s="670"/>
      <c r="HN33" s="670"/>
      <c r="HO33" s="670"/>
      <c r="HP33" s="670"/>
      <c r="HQ33" s="670"/>
      <c r="HR33" s="670"/>
      <c r="HS33" s="670"/>
      <c r="HT33" s="670"/>
      <c r="HU33" s="670"/>
      <c r="HV33" s="670"/>
      <c r="HW33" s="670"/>
      <c r="HX33" s="670"/>
      <c r="HY33" s="670"/>
      <c r="HZ33" s="670"/>
      <c r="IA33" s="670"/>
      <c r="IB33" s="670"/>
      <c r="IC33" s="670"/>
      <c r="ID33" s="670"/>
      <c r="IE33" s="670"/>
      <c r="IF33" s="670"/>
      <c r="IG33" s="670"/>
      <c r="IH33" s="670"/>
      <c r="II33" s="670"/>
      <c r="IJ33" s="670"/>
      <c r="IK33" s="670"/>
      <c r="IL33" s="670"/>
      <c r="IM33" s="670"/>
      <c r="IN33" s="670"/>
      <c r="IO33" s="670"/>
      <c r="IP33" s="670"/>
      <c r="IQ33" s="670"/>
      <c r="IR33" s="670"/>
      <c r="IS33" s="670"/>
      <c r="IT33" s="670"/>
      <c r="IU33" s="670"/>
      <c r="IV33" s="670"/>
    </row>
    <row r="34" spans="1:256" ht="15" customHeight="1">
      <c r="A34" s="670"/>
      <c r="B34" s="870"/>
      <c r="C34" s="860" t="s">
        <v>8</v>
      </c>
      <c r="D34" s="860"/>
      <c r="E34" s="860"/>
      <c r="F34" s="860"/>
      <c r="G34" s="860"/>
      <c r="H34" s="860"/>
      <c r="I34" s="860"/>
      <c r="J34" s="860"/>
      <c r="K34" s="860"/>
      <c r="L34" s="880"/>
      <c r="M34" s="880"/>
      <c r="N34" s="880"/>
      <c r="O34" s="880"/>
      <c r="P34" s="880"/>
      <c r="Q34" s="880"/>
      <c r="R34" s="880"/>
      <c r="S34" s="880"/>
      <c r="T34" s="880"/>
      <c r="U34" s="880"/>
      <c r="V34" s="880"/>
      <c r="W34" s="880"/>
      <c r="X34" s="880"/>
      <c r="Y34" s="880"/>
      <c r="Z34" s="880"/>
      <c r="AA34" s="880"/>
      <c r="AB34" s="880"/>
      <c r="AC34" s="880"/>
      <c r="AD34" s="880"/>
      <c r="AE34" s="880"/>
      <c r="AF34" s="880"/>
      <c r="AG34" s="880"/>
      <c r="AH34" s="880"/>
      <c r="AI34" s="880"/>
      <c r="AJ34" s="880"/>
      <c r="AK34" s="880"/>
      <c r="AL34" s="880"/>
      <c r="AM34" s="880"/>
      <c r="AN34" s="670"/>
      <c r="AO34" s="672"/>
      <c r="AP34" s="670"/>
      <c r="AQ34" s="670"/>
      <c r="AR34" s="670"/>
      <c r="AS34" s="670"/>
      <c r="AT34" s="670"/>
      <c r="AU34" s="670"/>
      <c r="AV34" s="670"/>
      <c r="AW34" s="670"/>
      <c r="AX34" s="670"/>
      <c r="AY34" s="670"/>
      <c r="AZ34" s="670"/>
      <c r="BA34" s="670"/>
      <c r="BB34" s="670"/>
      <c r="BC34" s="670"/>
      <c r="BD34" s="670"/>
      <c r="BE34" s="670"/>
      <c r="BF34" s="670"/>
      <c r="BG34" s="670"/>
      <c r="BH34" s="670"/>
      <c r="BI34" s="670"/>
      <c r="BJ34" s="670"/>
      <c r="BK34" s="670"/>
      <c r="BL34" s="670"/>
      <c r="BM34" s="670"/>
      <c r="BN34" s="670"/>
      <c r="BO34" s="670"/>
      <c r="BP34" s="670"/>
      <c r="BQ34" s="670"/>
      <c r="BR34" s="670"/>
      <c r="BS34" s="670"/>
      <c r="BT34" s="670"/>
      <c r="BU34" s="670"/>
      <c r="BV34" s="670"/>
      <c r="BW34" s="670"/>
      <c r="BX34" s="670"/>
      <c r="BY34" s="670"/>
      <c r="BZ34" s="670"/>
      <c r="CA34" s="670"/>
      <c r="CB34" s="670"/>
      <c r="CC34" s="670"/>
      <c r="CD34" s="670"/>
      <c r="CE34" s="670"/>
      <c r="CF34" s="670"/>
      <c r="CG34" s="670"/>
      <c r="CH34" s="670"/>
      <c r="CI34" s="670"/>
      <c r="CJ34" s="670"/>
      <c r="CK34" s="670"/>
      <c r="CL34" s="670"/>
      <c r="CM34" s="670"/>
      <c r="CN34" s="670"/>
      <c r="CO34" s="670"/>
      <c r="CP34" s="670"/>
      <c r="CQ34" s="670"/>
      <c r="CR34" s="670"/>
      <c r="CS34" s="670"/>
      <c r="CT34" s="670"/>
      <c r="CU34" s="670"/>
      <c r="CV34" s="670"/>
      <c r="CW34" s="670"/>
      <c r="CX34" s="670"/>
      <c r="CY34" s="670"/>
      <c r="CZ34" s="670"/>
      <c r="DA34" s="670"/>
      <c r="DB34" s="670"/>
      <c r="DC34" s="670"/>
      <c r="DD34" s="670"/>
      <c r="DE34" s="670"/>
      <c r="DF34" s="670"/>
      <c r="DG34" s="670"/>
      <c r="DH34" s="670"/>
      <c r="DI34" s="670"/>
      <c r="DJ34" s="670"/>
      <c r="DK34" s="670"/>
      <c r="DL34" s="670"/>
      <c r="DM34" s="670"/>
      <c r="DN34" s="670"/>
      <c r="DO34" s="670"/>
      <c r="DP34" s="670"/>
      <c r="DQ34" s="670"/>
      <c r="DR34" s="670"/>
      <c r="DS34" s="670"/>
      <c r="DT34" s="670"/>
      <c r="DU34" s="670"/>
      <c r="DV34" s="670"/>
      <c r="DW34" s="670"/>
      <c r="DX34" s="670"/>
      <c r="DY34" s="670"/>
      <c r="DZ34" s="670"/>
      <c r="EA34" s="670"/>
      <c r="EB34" s="670"/>
      <c r="EC34" s="670"/>
      <c r="ED34" s="670"/>
      <c r="EE34" s="670"/>
      <c r="EF34" s="670"/>
      <c r="EG34" s="670"/>
      <c r="EH34" s="670"/>
      <c r="EI34" s="670"/>
      <c r="EJ34" s="670"/>
      <c r="EK34" s="670"/>
      <c r="EL34" s="670"/>
      <c r="EM34" s="670"/>
      <c r="EN34" s="670"/>
      <c r="EO34" s="670"/>
      <c r="EP34" s="670"/>
      <c r="EQ34" s="670"/>
      <c r="ER34" s="670"/>
      <c r="ES34" s="670"/>
      <c r="ET34" s="670"/>
      <c r="EU34" s="670"/>
      <c r="EV34" s="670"/>
      <c r="EW34" s="670"/>
      <c r="EX34" s="670"/>
      <c r="EY34" s="670"/>
      <c r="EZ34" s="670"/>
      <c r="FA34" s="670"/>
      <c r="FB34" s="670"/>
      <c r="FC34" s="670"/>
      <c r="FD34" s="670"/>
      <c r="FE34" s="670"/>
      <c r="FF34" s="670"/>
      <c r="FG34" s="670"/>
      <c r="FH34" s="670"/>
      <c r="FI34" s="670"/>
      <c r="FJ34" s="670"/>
      <c r="FK34" s="670"/>
      <c r="FL34" s="670"/>
      <c r="FM34" s="670"/>
      <c r="FN34" s="670"/>
      <c r="FO34" s="670"/>
      <c r="FP34" s="670"/>
      <c r="FQ34" s="670"/>
      <c r="FR34" s="670"/>
      <c r="FS34" s="670"/>
      <c r="FT34" s="670"/>
      <c r="FU34" s="670"/>
      <c r="FV34" s="670"/>
      <c r="FW34" s="670"/>
      <c r="FX34" s="670"/>
      <c r="FY34" s="670"/>
      <c r="FZ34" s="670"/>
      <c r="GA34" s="670"/>
      <c r="GB34" s="670"/>
      <c r="GC34" s="670"/>
      <c r="GD34" s="670"/>
      <c r="GE34" s="670"/>
      <c r="GF34" s="670"/>
      <c r="GG34" s="670"/>
      <c r="GH34" s="670"/>
      <c r="GI34" s="670"/>
      <c r="GJ34" s="670"/>
      <c r="GK34" s="670"/>
      <c r="GL34" s="670"/>
      <c r="GM34" s="670"/>
      <c r="GN34" s="670"/>
      <c r="GO34" s="670"/>
      <c r="GP34" s="670"/>
      <c r="GQ34" s="670"/>
      <c r="GR34" s="670"/>
      <c r="GS34" s="670"/>
      <c r="GT34" s="670"/>
      <c r="GU34" s="670"/>
      <c r="GV34" s="670"/>
      <c r="GW34" s="670"/>
      <c r="GX34" s="670"/>
      <c r="GY34" s="670"/>
      <c r="GZ34" s="670"/>
      <c r="HA34" s="670"/>
      <c r="HB34" s="670"/>
      <c r="HC34" s="670"/>
      <c r="HD34" s="670"/>
      <c r="HE34" s="670"/>
      <c r="HF34" s="670"/>
      <c r="HG34" s="670"/>
      <c r="HH34" s="670"/>
      <c r="HI34" s="670"/>
      <c r="HJ34" s="670"/>
      <c r="HK34" s="670"/>
      <c r="HL34" s="670"/>
      <c r="HM34" s="670"/>
      <c r="HN34" s="670"/>
      <c r="HO34" s="670"/>
      <c r="HP34" s="670"/>
      <c r="HQ34" s="670"/>
      <c r="HR34" s="670"/>
      <c r="HS34" s="670"/>
      <c r="HT34" s="670"/>
      <c r="HU34" s="670"/>
      <c r="HV34" s="670"/>
      <c r="HW34" s="670"/>
      <c r="HX34" s="670"/>
      <c r="HY34" s="670"/>
      <c r="HZ34" s="670"/>
      <c r="IA34" s="670"/>
      <c r="IB34" s="670"/>
      <c r="IC34" s="670"/>
      <c r="ID34" s="670"/>
      <c r="IE34" s="670"/>
      <c r="IF34" s="670"/>
      <c r="IG34" s="670"/>
      <c r="IH34" s="670"/>
      <c r="II34" s="670"/>
      <c r="IJ34" s="670"/>
      <c r="IK34" s="670"/>
      <c r="IL34" s="670"/>
      <c r="IM34" s="670"/>
      <c r="IN34" s="670"/>
      <c r="IO34" s="670"/>
      <c r="IP34" s="670"/>
      <c r="IQ34" s="670"/>
      <c r="IR34" s="670"/>
      <c r="IS34" s="670"/>
      <c r="IT34" s="670"/>
      <c r="IU34" s="670"/>
      <c r="IV34" s="670"/>
    </row>
    <row r="35" spans="1:256" ht="15" customHeight="1">
      <c r="A35" s="670"/>
      <c r="B35" s="870"/>
      <c r="C35" s="860" t="s">
        <v>9</v>
      </c>
      <c r="D35" s="860"/>
      <c r="E35" s="860"/>
      <c r="F35" s="860"/>
      <c r="G35" s="860"/>
      <c r="H35" s="860"/>
      <c r="I35" s="860"/>
      <c r="J35" s="860"/>
      <c r="K35" s="860"/>
      <c r="L35" s="868" t="s">
        <v>721</v>
      </c>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670"/>
      <c r="AO35" s="672"/>
      <c r="AP35" s="670"/>
      <c r="AQ35" s="670"/>
      <c r="AR35" s="670"/>
      <c r="AS35" s="670"/>
      <c r="AT35" s="670"/>
      <c r="AU35" s="670"/>
      <c r="AV35" s="670"/>
      <c r="AW35" s="670"/>
      <c r="AX35" s="670"/>
      <c r="AY35" s="670"/>
      <c r="AZ35" s="670"/>
      <c r="BA35" s="670"/>
      <c r="BB35" s="670"/>
      <c r="BC35" s="670"/>
      <c r="BD35" s="670"/>
      <c r="BE35" s="670"/>
      <c r="BF35" s="670"/>
      <c r="BG35" s="670"/>
      <c r="BH35" s="670"/>
      <c r="BI35" s="670"/>
      <c r="BJ35" s="670"/>
      <c r="BK35" s="670"/>
      <c r="BL35" s="670"/>
      <c r="BM35" s="670"/>
      <c r="BN35" s="670"/>
      <c r="BO35" s="670"/>
      <c r="BP35" s="670"/>
      <c r="BQ35" s="670"/>
      <c r="BR35" s="670"/>
      <c r="BS35" s="670"/>
      <c r="BT35" s="670"/>
      <c r="BU35" s="670"/>
      <c r="BV35" s="670"/>
      <c r="BW35" s="670"/>
      <c r="BX35" s="670"/>
      <c r="BY35" s="670"/>
      <c r="BZ35" s="670"/>
      <c r="CA35" s="670"/>
      <c r="CB35" s="670"/>
      <c r="CC35" s="670"/>
      <c r="CD35" s="670"/>
      <c r="CE35" s="670"/>
      <c r="CF35" s="670"/>
      <c r="CG35" s="670"/>
      <c r="CH35" s="670"/>
      <c r="CI35" s="670"/>
      <c r="CJ35" s="670"/>
      <c r="CK35" s="670"/>
      <c r="CL35" s="670"/>
      <c r="CM35" s="670"/>
      <c r="CN35" s="670"/>
      <c r="CO35" s="670"/>
      <c r="CP35" s="670"/>
      <c r="CQ35" s="670"/>
      <c r="CR35" s="670"/>
      <c r="CS35" s="670"/>
      <c r="CT35" s="670"/>
      <c r="CU35" s="670"/>
      <c r="CV35" s="670"/>
      <c r="CW35" s="670"/>
      <c r="CX35" s="670"/>
      <c r="CY35" s="670"/>
      <c r="CZ35" s="670"/>
      <c r="DA35" s="670"/>
      <c r="DB35" s="670"/>
      <c r="DC35" s="670"/>
      <c r="DD35" s="670"/>
      <c r="DE35" s="670"/>
      <c r="DF35" s="670"/>
      <c r="DG35" s="670"/>
      <c r="DH35" s="670"/>
      <c r="DI35" s="670"/>
      <c r="DJ35" s="670"/>
      <c r="DK35" s="670"/>
      <c r="DL35" s="670"/>
      <c r="DM35" s="670"/>
      <c r="DN35" s="670"/>
      <c r="DO35" s="670"/>
      <c r="DP35" s="670"/>
      <c r="DQ35" s="670"/>
      <c r="DR35" s="670"/>
      <c r="DS35" s="670"/>
      <c r="DT35" s="670"/>
      <c r="DU35" s="670"/>
      <c r="DV35" s="670"/>
      <c r="DW35" s="670"/>
      <c r="DX35" s="670"/>
      <c r="DY35" s="670"/>
      <c r="DZ35" s="670"/>
      <c r="EA35" s="670"/>
      <c r="EB35" s="670"/>
      <c r="EC35" s="670"/>
      <c r="ED35" s="670"/>
      <c r="EE35" s="670"/>
      <c r="EF35" s="670"/>
      <c r="EG35" s="670"/>
      <c r="EH35" s="670"/>
      <c r="EI35" s="670"/>
      <c r="EJ35" s="670"/>
      <c r="EK35" s="670"/>
      <c r="EL35" s="670"/>
      <c r="EM35" s="670"/>
      <c r="EN35" s="670"/>
      <c r="EO35" s="670"/>
      <c r="EP35" s="670"/>
      <c r="EQ35" s="670"/>
      <c r="ER35" s="670"/>
      <c r="ES35" s="670"/>
      <c r="ET35" s="670"/>
      <c r="EU35" s="670"/>
      <c r="EV35" s="670"/>
      <c r="EW35" s="670"/>
      <c r="EX35" s="670"/>
      <c r="EY35" s="670"/>
      <c r="EZ35" s="670"/>
      <c r="FA35" s="670"/>
      <c r="FB35" s="670"/>
      <c r="FC35" s="670"/>
      <c r="FD35" s="670"/>
      <c r="FE35" s="670"/>
      <c r="FF35" s="670"/>
      <c r="FG35" s="670"/>
      <c r="FH35" s="670"/>
      <c r="FI35" s="670"/>
      <c r="FJ35" s="670"/>
      <c r="FK35" s="670"/>
      <c r="FL35" s="670"/>
      <c r="FM35" s="670"/>
      <c r="FN35" s="670"/>
      <c r="FO35" s="670"/>
      <c r="FP35" s="670"/>
      <c r="FQ35" s="670"/>
      <c r="FR35" s="670"/>
      <c r="FS35" s="670"/>
      <c r="FT35" s="670"/>
      <c r="FU35" s="670"/>
      <c r="FV35" s="670"/>
      <c r="FW35" s="670"/>
      <c r="FX35" s="670"/>
      <c r="FY35" s="670"/>
      <c r="FZ35" s="670"/>
      <c r="GA35" s="670"/>
      <c r="GB35" s="670"/>
      <c r="GC35" s="670"/>
      <c r="GD35" s="670"/>
      <c r="GE35" s="670"/>
      <c r="GF35" s="670"/>
      <c r="GG35" s="670"/>
      <c r="GH35" s="670"/>
      <c r="GI35" s="670"/>
      <c r="GJ35" s="670"/>
      <c r="GK35" s="670"/>
      <c r="GL35" s="670"/>
      <c r="GM35" s="670"/>
      <c r="GN35" s="670"/>
      <c r="GO35" s="670"/>
      <c r="GP35" s="670"/>
      <c r="GQ35" s="670"/>
      <c r="GR35" s="670"/>
      <c r="GS35" s="670"/>
      <c r="GT35" s="670"/>
      <c r="GU35" s="670"/>
      <c r="GV35" s="670"/>
      <c r="GW35" s="670"/>
      <c r="GX35" s="670"/>
      <c r="GY35" s="670"/>
      <c r="GZ35" s="670"/>
      <c r="HA35" s="670"/>
      <c r="HB35" s="670"/>
      <c r="HC35" s="670"/>
      <c r="HD35" s="670"/>
      <c r="HE35" s="670"/>
      <c r="HF35" s="670"/>
      <c r="HG35" s="670"/>
      <c r="HH35" s="670"/>
      <c r="HI35" s="670"/>
      <c r="HJ35" s="670"/>
      <c r="HK35" s="670"/>
      <c r="HL35" s="670"/>
      <c r="HM35" s="670"/>
      <c r="HN35" s="670"/>
      <c r="HO35" s="670"/>
      <c r="HP35" s="670"/>
      <c r="HQ35" s="670"/>
      <c r="HR35" s="670"/>
      <c r="HS35" s="670"/>
      <c r="HT35" s="670"/>
      <c r="HU35" s="670"/>
      <c r="HV35" s="670"/>
      <c r="HW35" s="670"/>
      <c r="HX35" s="670"/>
      <c r="HY35" s="670"/>
      <c r="HZ35" s="670"/>
      <c r="IA35" s="670"/>
      <c r="IB35" s="670"/>
      <c r="IC35" s="670"/>
      <c r="ID35" s="670"/>
      <c r="IE35" s="670"/>
      <c r="IF35" s="670"/>
      <c r="IG35" s="670"/>
      <c r="IH35" s="670"/>
      <c r="II35" s="670"/>
      <c r="IJ35" s="670"/>
      <c r="IK35" s="670"/>
      <c r="IL35" s="670"/>
      <c r="IM35" s="670"/>
      <c r="IN35" s="670"/>
      <c r="IO35" s="670"/>
      <c r="IP35" s="670"/>
      <c r="IQ35" s="670"/>
      <c r="IR35" s="670"/>
      <c r="IS35" s="670"/>
      <c r="IT35" s="670"/>
      <c r="IU35" s="670"/>
      <c r="IV35" s="670"/>
    </row>
    <row r="36" spans="1:256" ht="15" customHeight="1">
      <c r="A36" s="670"/>
      <c r="B36" s="870"/>
      <c r="C36" s="860"/>
      <c r="D36" s="860"/>
      <c r="E36" s="860"/>
      <c r="F36" s="860"/>
      <c r="G36" s="860"/>
      <c r="H36" s="860"/>
      <c r="I36" s="860"/>
      <c r="J36" s="860"/>
      <c r="K36" s="860"/>
      <c r="L36" s="869" t="s">
        <v>722</v>
      </c>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670"/>
      <c r="AO36" s="672"/>
      <c r="AP36" s="670"/>
      <c r="AQ36" s="670"/>
      <c r="AR36" s="670"/>
      <c r="AS36" s="670"/>
      <c r="AT36" s="670"/>
      <c r="AU36" s="670"/>
      <c r="AV36" s="670"/>
      <c r="AW36" s="670"/>
      <c r="AX36" s="670"/>
      <c r="AY36" s="670"/>
      <c r="AZ36" s="670"/>
      <c r="BA36" s="670"/>
      <c r="BB36" s="670"/>
      <c r="BC36" s="670"/>
      <c r="BD36" s="670"/>
      <c r="BE36" s="670"/>
      <c r="BF36" s="670"/>
      <c r="BG36" s="670"/>
      <c r="BH36" s="670"/>
      <c r="BI36" s="670"/>
      <c r="BJ36" s="670"/>
      <c r="BK36" s="670"/>
      <c r="BL36" s="670"/>
      <c r="BM36" s="670"/>
      <c r="BN36" s="670"/>
      <c r="BO36" s="670"/>
      <c r="BP36" s="670"/>
      <c r="BQ36" s="670"/>
      <c r="BR36" s="670"/>
      <c r="BS36" s="670"/>
      <c r="BT36" s="670"/>
      <c r="BU36" s="670"/>
      <c r="BV36" s="670"/>
      <c r="BW36" s="670"/>
      <c r="BX36" s="670"/>
      <c r="BY36" s="670"/>
      <c r="BZ36" s="670"/>
      <c r="CA36" s="670"/>
      <c r="CB36" s="670"/>
      <c r="CC36" s="670"/>
      <c r="CD36" s="670"/>
      <c r="CE36" s="670"/>
      <c r="CF36" s="670"/>
      <c r="CG36" s="670"/>
      <c r="CH36" s="670"/>
      <c r="CI36" s="670"/>
      <c r="CJ36" s="670"/>
      <c r="CK36" s="670"/>
      <c r="CL36" s="670"/>
      <c r="CM36" s="670"/>
      <c r="CN36" s="670"/>
      <c r="CO36" s="670"/>
      <c r="CP36" s="670"/>
      <c r="CQ36" s="670"/>
      <c r="CR36" s="670"/>
      <c r="CS36" s="670"/>
      <c r="CT36" s="670"/>
      <c r="CU36" s="670"/>
      <c r="CV36" s="670"/>
      <c r="CW36" s="670"/>
      <c r="CX36" s="670"/>
      <c r="CY36" s="670"/>
      <c r="CZ36" s="670"/>
      <c r="DA36" s="670"/>
      <c r="DB36" s="670"/>
      <c r="DC36" s="670"/>
      <c r="DD36" s="670"/>
      <c r="DE36" s="670"/>
      <c r="DF36" s="670"/>
      <c r="DG36" s="670"/>
      <c r="DH36" s="670"/>
      <c r="DI36" s="670"/>
      <c r="DJ36" s="670"/>
      <c r="DK36" s="670"/>
      <c r="DL36" s="670"/>
      <c r="DM36" s="670"/>
      <c r="DN36" s="670"/>
      <c r="DO36" s="670"/>
      <c r="DP36" s="670"/>
      <c r="DQ36" s="670"/>
      <c r="DR36" s="670"/>
      <c r="DS36" s="670"/>
      <c r="DT36" s="670"/>
      <c r="DU36" s="670"/>
      <c r="DV36" s="670"/>
      <c r="DW36" s="670"/>
      <c r="DX36" s="670"/>
      <c r="DY36" s="670"/>
      <c r="DZ36" s="670"/>
      <c r="EA36" s="670"/>
      <c r="EB36" s="670"/>
      <c r="EC36" s="670"/>
      <c r="ED36" s="670"/>
      <c r="EE36" s="670"/>
      <c r="EF36" s="670"/>
      <c r="EG36" s="670"/>
      <c r="EH36" s="670"/>
      <c r="EI36" s="670"/>
      <c r="EJ36" s="670"/>
      <c r="EK36" s="670"/>
      <c r="EL36" s="670"/>
      <c r="EM36" s="670"/>
      <c r="EN36" s="670"/>
      <c r="EO36" s="670"/>
      <c r="EP36" s="670"/>
      <c r="EQ36" s="670"/>
      <c r="ER36" s="670"/>
      <c r="ES36" s="670"/>
      <c r="ET36" s="670"/>
      <c r="EU36" s="670"/>
      <c r="EV36" s="670"/>
      <c r="EW36" s="670"/>
      <c r="EX36" s="670"/>
      <c r="EY36" s="670"/>
      <c r="EZ36" s="670"/>
      <c r="FA36" s="670"/>
      <c r="FB36" s="670"/>
      <c r="FC36" s="670"/>
      <c r="FD36" s="670"/>
      <c r="FE36" s="670"/>
      <c r="FF36" s="670"/>
      <c r="FG36" s="670"/>
      <c r="FH36" s="670"/>
      <c r="FI36" s="670"/>
      <c r="FJ36" s="670"/>
      <c r="FK36" s="670"/>
      <c r="FL36" s="670"/>
      <c r="FM36" s="670"/>
      <c r="FN36" s="670"/>
      <c r="FO36" s="670"/>
      <c r="FP36" s="670"/>
      <c r="FQ36" s="670"/>
      <c r="FR36" s="670"/>
      <c r="FS36" s="670"/>
      <c r="FT36" s="670"/>
      <c r="FU36" s="670"/>
      <c r="FV36" s="670"/>
      <c r="FW36" s="670"/>
      <c r="FX36" s="670"/>
      <c r="FY36" s="670"/>
      <c r="FZ36" s="670"/>
      <c r="GA36" s="670"/>
      <c r="GB36" s="670"/>
      <c r="GC36" s="670"/>
      <c r="GD36" s="670"/>
      <c r="GE36" s="670"/>
      <c r="GF36" s="670"/>
      <c r="GG36" s="670"/>
      <c r="GH36" s="670"/>
      <c r="GI36" s="670"/>
      <c r="GJ36" s="670"/>
      <c r="GK36" s="670"/>
      <c r="GL36" s="670"/>
      <c r="GM36" s="670"/>
      <c r="GN36" s="670"/>
      <c r="GO36" s="670"/>
      <c r="GP36" s="670"/>
      <c r="GQ36" s="670"/>
      <c r="GR36" s="670"/>
      <c r="GS36" s="670"/>
      <c r="GT36" s="670"/>
      <c r="GU36" s="670"/>
      <c r="GV36" s="670"/>
      <c r="GW36" s="670"/>
      <c r="GX36" s="670"/>
      <c r="GY36" s="670"/>
      <c r="GZ36" s="670"/>
      <c r="HA36" s="670"/>
      <c r="HB36" s="670"/>
      <c r="HC36" s="670"/>
      <c r="HD36" s="670"/>
      <c r="HE36" s="670"/>
      <c r="HF36" s="670"/>
      <c r="HG36" s="670"/>
      <c r="HH36" s="670"/>
      <c r="HI36" s="670"/>
      <c r="HJ36" s="670"/>
      <c r="HK36" s="670"/>
      <c r="HL36" s="670"/>
      <c r="HM36" s="670"/>
      <c r="HN36" s="670"/>
      <c r="HO36" s="670"/>
      <c r="HP36" s="670"/>
      <c r="HQ36" s="670"/>
      <c r="HR36" s="670"/>
      <c r="HS36" s="670"/>
      <c r="HT36" s="670"/>
      <c r="HU36" s="670"/>
      <c r="HV36" s="670"/>
      <c r="HW36" s="670"/>
      <c r="HX36" s="670"/>
      <c r="HY36" s="670"/>
      <c r="HZ36" s="670"/>
      <c r="IA36" s="670"/>
      <c r="IB36" s="670"/>
      <c r="IC36" s="670"/>
      <c r="ID36" s="670"/>
      <c r="IE36" s="670"/>
      <c r="IF36" s="670"/>
      <c r="IG36" s="670"/>
      <c r="IH36" s="670"/>
      <c r="II36" s="670"/>
      <c r="IJ36" s="670"/>
      <c r="IK36" s="670"/>
      <c r="IL36" s="670"/>
      <c r="IM36" s="670"/>
      <c r="IN36" s="670"/>
      <c r="IO36" s="670"/>
      <c r="IP36" s="670"/>
      <c r="IQ36" s="670"/>
      <c r="IR36" s="670"/>
      <c r="IS36" s="670"/>
      <c r="IT36" s="670"/>
      <c r="IU36" s="670"/>
      <c r="IV36" s="670"/>
    </row>
    <row r="37" spans="1:256" ht="15" customHeight="1">
      <c r="A37" s="670"/>
      <c r="B37" s="870"/>
      <c r="C37" s="860"/>
      <c r="D37" s="860"/>
      <c r="E37" s="860"/>
      <c r="F37" s="860"/>
      <c r="G37" s="860"/>
      <c r="H37" s="860"/>
      <c r="I37" s="860"/>
      <c r="J37" s="860"/>
      <c r="K37" s="860"/>
      <c r="L37" s="879"/>
      <c r="M37" s="879"/>
      <c r="N37" s="879"/>
      <c r="O37" s="879"/>
      <c r="P37" s="879"/>
      <c r="Q37" s="879"/>
      <c r="R37" s="879"/>
      <c r="S37" s="879"/>
      <c r="T37" s="879"/>
      <c r="U37" s="879"/>
      <c r="V37" s="879"/>
      <c r="W37" s="879"/>
      <c r="X37" s="879"/>
      <c r="Y37" s="879"/>
      <c r="Z37" s="879"/>
      <c r="AA37" s="879"/>
      <c r="AB37" s="879"/>
      <c r="AC37" s="879"/>
      <c r="AD37" s="879"/>
      <c r="AE37" s="879"/>
      <c r="AF37" s="879"/>
      <c r="AG37" s="879"/>
      <c r="AH37" s="879"/>
      <c r="AI37" s="879"/>
      <c r="AJ37" s="879"/>
      <c r="AK37" s="879"/>
      <c r="AL37" s="879"/>
      <c r="AM37" s="879"/>
      <c r="AN37" s="670"/>
      <c r="AO37" s="672"/>
      <c r="AP37" s="670"/>
      <c r="AQ37" s="670"/>
      <c r="AR37" s="670"/>
      <c r="AS37" s="670"/>
      <c r="AT37" s="670"/>
      <c r="AU37" s="670"/>
      <c r="AV37" s="670"/>
      <c r="AW37" s="670"/>
      <c r="AX37" s="670"/>
      <c r="AY37" s="670"/>
      <c r="AZ37" s="670"/>
      <c r="BA37" s="670"/>
      <c r="BB37" s="670"/>
      <c r="BC37" s="670"/>
      <c r="BD37" s="670"/>
      <c r="BE37" s="670"/>
      <c r="BF37" s="670"/>
      <c r="BG37" s="670"/>
      <c r="BH37" s="670"/>
      <c r="BI37" s="670"/>
      <c r="BJ37" s="670"/>
      <c r="BK37" s="670"/>
      <c r="BL37" s="670"/>
      <c r="BM37" s="670"/>
      <c r="BN37" s="670"/>
      <c r="BO37" s="670"/>
      <c r="BP37" s="670"/>
      <c r="BQ37" s="670"/>
      <c r="BR37" s="670"/>
      <c r="BS37" s="670"/>
      <c r="BT37" s="670"/>
      <c r="BU37" s="670"/>
      <c r="BV37" s="670"/>
      <c r="BW37" s="670"/>
      <c r="BX37" s="670"/>
      <c r="BY37" s="670"/>
      <c r="BZ37" s="670"/>
      <c r="CA37" s="670"/>
      <c r="CB37" s="670"/>
      <c r="CC37" s="670"/>
      <c r="CD37" s="670"/>
      <c r="CE37" s="670"/>
      <c r="CF37" s="670"/>
      <c r="CG37" s="670"/>
      <c r="CH37" s="670"/>
      <c r="CI37" s="670"/>
      <c r="CJ37" s="670"/>
      <c r="CK37" s="670"/>
      <c r="CL37" s="670"/>
      <c r="CM37" s="670"/>
      <c r="CN37" s="670"/>
      <c r="CO37" s="670"/>
      <c r="CP37" s="670"/>
      <c r="CQ37" s="670"/>
      <c r="CR37" s="670"/>
      <c r="CS37" s="670"/>
      <c r="CT37" s="670"/>
      <c r="CU37" s="670"/>
      <c r="CV37" s="670"/>
      <c r="CW37" s="670"/>
      <c r="CX37" s="670"/>
      <c r="CY37" s="670"/>
      <c r="CZ37" s="670"/>
      <c r="DA37" s="670"/>
      <c r="DB37" s="670"/>
      <c r="DC37" s="670"/>
      <c r="DD37" s="670"/>
      <c r="DE37" s="670"/>
      <c r="DF37" s="670"/>
      <c r="DG37" s="670"/>
      <c r="DH37" s="670"/>
      <c r="DI37" s="670"/>
      <c r="DJ37" s="670"/>
      <c r="DK37" s="670"/>
      <c r="DL37" s="670"/>
      <c r="DM37" s="670"/>
      <c r="DN37" s="670"/>
      <c r="DO37" s="670"/>
      <c r="DP37" s="670"/>
      <c r="DQ37" s="670"/>
      <c r="DR37" s="670"/>
      <c r="DS37" s="670"/>
      <c r="DT37" s="670"/>
      <c r="DU37" s="670"/>
      <c r="DV37" s="670"/>
      <c r="DW37" s="670"/>
      <c r="DX37" s="670"/>
      <c r="DY37" s="670"/>
      <c r="DZ37" s="670"/>
      <c r="EA37" s="670"/>
      <c r="EB37" s="670"/>
      <c r="EC37" s="670"/>
      <c r="ED37" s="670"/>
      <c r="EE37" s="670"/>
      <c r="EF37" s="670"/>
      <c r="EG37" s="670"/>
      <c r="EH37" s="670"/>
      <c r="EI37" s="670"/>
      <c r="EJ37" s="670"/>
      <c r="EK37" s="670"/>
      <c r="EL37" s="670"/>
      <c r="EM37" s="670"/>
      <c r="EN37" s="670"/>
      <c r="EO37" s="670"/>
      <c r="EP37" s="670"/>
      <c r="EQ37" s="670"/>
      <c r="ER37" s="670"/>
      <c r="ES37" s="670"/>
      <c r="ET37" s="670"/>
      <c r="EU37" s="670"/>
      <c r="EV37" s="670"/>
      <c r="EW37" s="670"/>
      <c r="EX37" s="670"/>
      <c r="EY37" s="670"/>
      <c r="EZ37" s="670"/>
      <c r="FA37" s="670"/>
      <c r="FB37" s="670"/>
      <c r="FC37" s="670"/>
      <c r="FD37" s="670"/>
      <c r="FE37" s="670"/>
      <c r="FF37" s="670"/>
      <c r="FG37" s="670"/>
      <c r="FH37" s="670"/>
      <c r="FI37" s="670"/>
      <c r="FJ37" s="670"/>
      <c r="FK37" s="670"/>
      <c r="FL37" s="670"/>
      <c r="FM37" s="670"/>
      <c r="FN37" s="670"/>
      <c r="FO37" s="670"/>
      <c r="FP37" s="670"/>
      <c r="FQ37" s="670"/>
      <c r="FR37" s="670"/>
      <c r="FS37" s="670"/>
      <c r="FT37" s="670"/>
      <c r="FU37" s="670"/>
      <c r="FV37" s="670"/>
      <c r="FW37" s="670"/>
      <c r="FX37" s="670"/>
      <c r="FY37" s="670"/>
      <c r="FZ37" s="670"/>
      <c r="GA37" s="670"/>
      <c r="GB37" s="670"/>
      <c r="GC37" s="670"/>
      <c r="GD37" s="670"/>
      <c r="GE37" s="670"/>
      <c r="GF37" s="670"/>
      <c r="GG37" s="670"/>
      <c r="GH37" s="670"/>
      <c r="GI37" s="670"/>
      <c r="GJ37" s="670"/>
      <c r="GK37" s="670"/>
      <c r="GL37" s="670"/>
      <c r="GM37" s="670"/>
      <c r="GN37" s="670"/>
      <c r="GO37" s="670"/>
      <c r="GP37" s="670"/>
      <c r="GQ37" s="670"/>
      <c r="GR37" s="670"/>
      <c r="GS37" s="670"/>
      <c r="GT37" s="670"/>
      <c r="GU37" s="670"/>
      <c r="GV37" s="670"/>
      <c r="GW37" s="670"/>
      <c r="GX37" s="670"/>
      <c r="GY37" s="670"/>
      <c r="GZ37" s="670"/>
      <c r="HA37" s="670"/>
      <c r="HB37" s="670"/>
      <c r="HC37" s="670"/>
      <c r="HD37" s="670"/>
      <c r="HE37" s="670"/>
      <c r="HF37" s="670"/>
      <c r="HG37" s="670"/>
      <c r="HH37" s="670"/>
      <c r="HI37" s="670"/>
      <c r="HJ37" s="670"/>
      <c r="HK37" s="670"/>
      <c r="HL37" s="670"/>
      <c r="HM37" s="670"/>
      <c r="HN37" s="670"/>
      <c r="HO37" s="670"/>
      <c r="HP37" s="670"/>
      <c r="HQ37" s="670"/>
      <c r="HR37" s="670"/>
      <c r="HS37" s="670"/>
      <c r="HT37" s="670"/>
      <c r="HU37" s="670"/>
      <c r="HV37" s="670"/>
      <c r="HW37" s="670"/>
      <c r="HX37" s="670"/>
      <c r="HY37" s="670"/>
      <c r="HZ37" s="670"/>
      <c r="IA37" s="670"/>
      <c r="IB37" s="670"/>
      <c r="IC37" s="670"/>
      <c r="ID37" s="670"/>
      <c r="IE37" s="670"/>
      <c r="IF37" s="670"/>
      <c r="IG37" s="670"/>
      <c r="IH37" s="670"/>
      <c r="II37" s="670"/>
      <c r="IJ37" s="670"/>
      <c r="IK37" s="670"/>
      <c r="IL37" s="670"/>
      <c r="IM37" s="670"/>
      <c r="IN37" s="670"/>
      <c r="IO37" s="670"/>
      <c r="IP37" s="670"/>
      <c r="IQ37" s="670"/>
      <c r="IR37" s="670"/>
      <c r="IS37" s="670"/>
      <c r="IT37" s="670"/>
      <c r="IU37" s="670"/>
      <c r="IV37" s="670"/>
    </row>
    <row r="38" spans="1:256" ht="15" customHeight="1">
      <c r="A38" s="670"/>
      <c r="B38" s="887" t="s">
        <v>730</v>
      </c>
      <c r="C38" s="864" t="s">
        <v>731</v>
      </c>
      <c r="D38" s="864"/>
      <c r="E38" s="864"/>
      <c r="F38" s="864"/>
      <c r="G38" s="864"/>
      <c r="H38" s="864"/>
      <c r="I38" s="864"/>
      <c r="J38" s="864"/>
      <c r="K38" s="864"/>
      <c r="L38" s="864"/>
      <c r="M38" s="888" t="s">
        <v>732</v>
      </c>
      <c r="N38" s="888"/>
      <c r="O38" s="889" t="s">
        <v>733</v>
      </c>
      <c r="P38" s="889"/>
      <c r="Q38" s="889"/>
      <c r="R38" s="890" t="s">
        <v>659</v>
      </c>
      <c r="S38" s="890"/>
      <c r="T38" s="890"/>
      <c r="U38" s="890"/>
      <c r="V38" s="890"/>
      <c r="W38" s="890"/>
      <c r="X38" s="890"/>
      <c r="Y38" s="890"/>
      <c r="Z38" s="889" t="s">
        <v>734</v>
      </c>
      <c r="AA38" s="889"/>
      <c r="AB38" s="889"/>
      <c r="AC38" s="889"/>
      <c r="AD38" s="882" t="s">
        <v>735</v>
      </c>
      <c r="AE38" s="882"/>
      <c r="AF38" s="882"/>
      <c r="AG38" s="882"/>
      <c r="AH38" s="883" t="s">
        <v>736</v>
      </c>
      <c r="AI38" s="883"/>
      <c r="AJ38" s="883"/>
      <c r="AK38" s="883"/>
      <c r="AL38" s="883"/>
      <c r="AM38" s="883"/>
      <c r="AN38" s="670"/>
      <c r="AO38" s="672"/>
      <c r="AP38" s="670"/>
      <c r="AQ38" s="670"/>
      <c r="AR38" s="670"/>
      <c r="AS38" s="670"/>
      <c r="AT38" s="670"/>
      <c r="AU38" s="670"/>
      <c r="AV38" s="670"/>
      <c r="AW38" s="670"/>
      <c r="AX38" s="670"/>
      <c r="AY38" s="670"/>
      <c r="AZ38" s="670"/>
      <c r="BA38" s="670"/>
      <c r="BB38" s="670"/>
      <c r="BC38" s="670"/>
      <c r="BD38" s="670"/>
      <c r="BE38" s="670"/>
      <c r="BF38" s="670"/>
      <c r="BG38" s="670"/>
      <c r="BH38" s="670"/>
      <c r="BI38" s="670"/>
      <c r="BJ38" s="670"/>
      <c r="BK38" s="670"/>
      <c r="BL38" s="670"/>
      <c r="BM38" s="670"/>
      <c r="BN38" s="670"/>
      <c r="BO38" s="670"/>
      <c r="BP38" s="670"/>
      <c r="BQ38" s="670"/>
      <c r="BR38" s="670"/>
      <c r="BS38" s="670"/>
      <c r="BT38" s="670"/>
      <c r="BU38" s="670"/>
      <c r="BV38" s="670"/>
      <c r="BW38" s="670"/>
      <c r="BX38" s="670"/>
      <c r="BY38" s="670"/>
      <c r="BZ38" s="670"/>
      <c r="CA38" s="670"/>
      <c r="CB38" s="670"/>
      <c r="CC38" s="670"/>
      <c r="CD38" s="670"/>
      <c r="CE38" s="670"/>
      <c r="CF38" s="670"/>
      <c r="CG38" s="670"/>
      <c r="CH38" s="670"/>
      <c r="CI38" s="670"/>
      <c r="CJ38" s="670"/>
      <c r="CK38" s="670"/>
      <c r="CL38" s="670"/>
      <c r="CM38" s="670"/>
      <c r="CN38" s="670"/>
      <c r="CO38" s="670"/>
      <c r="CP38" s="670"/>
      <c r="CQ38" s="670"/>
      <c r="CR38" s="670"/>
      <c r="CS38" s="670"/>
      <c r="CT38" s="670"/>
      <c r="CU38" s="670"/>
      <c r="CV38" s="670"/>
      <c r="CW38" s="670"/>
      <c r="CX38" s="670"/>
      <c r="CY38" s="670"/>
      <c r="CZ38" s="670"/>
      <c r="DA38" s="670"/>
      <c r="DB38" s="670"/>
      <c r="DC38" s="670"/>
      <c r="DD38" s="670"/>
      <c r="DE38" s="670"/>
      <c r="DF38" s="670"/>
      <c r="DG38" s="670"/>
      <c r="DH38" s="670"/>
      <c r="DI38" s="670"/>
      <c r="DJ38" s="670"/>
      <c r="DK38" s="670"/>
      <c r="DL38" s="670"/>
      <c r="DM38" s="670"/>
      <c r="DN38" s="670"/>
      <c r="DO38" s="670"/>
      <c r="DP38" s="670"/>
      <c r="DQ38" s="670"/>
      <c r="DR38" s="670"/>
      <c r="DS38" s="670"/>
      <c r="DT38" s="670"/>
      <c r="DU38" s="670"/>
      <c r="DV38" s="670"/>
      <c r="DW38" s="670"/>
      <c r="DX38" s="670"/>
      <c r="DY38" s="670"/>
      <c r="DZ38" s="670"/>
      <c r="EA38" s="670"/>
      <c r="EB38" s="670"/>
      <c r="EC38" s="670"/>
      <c r="ED38" s="670"/>
      <c r="EE38" s="670"/>
      <c r="EF38" s="670"/>
      <c r="EG38" s="670"/>
      <c r="EH38" s="670"/>
      <c r="EI38" s="670"/>
      <c r="EJ38" s="670"/>
      <c r="EK38" s="670"/>
      <c r="EL38" s="670"/>
      <c r="EM38" s="670"/>
      <c r="EN38" s="670"/>
      <c r="EO38" s="670"/>
      <c r="EP38" s="670"/>
      <c r="EQ38" s="670"/>
      <c r="ER38" s="670"/>
      <c r="ES38" s="670"/>
      <c r="ET38" s="670"/>
      <c r="EU38" s="670"/>
      <c r="EV38" s="670"/>
      <c r="EW38" s="670"/>
      <c r="EX38" s="670"/>
      <c r="EY38" s="670"/>
      <c r="EZ38" s="670"/>
      <c r="FA38" s="670"/>
      <c r="FB38" s="670"/>
      <c r="FC38" s="670"/>
      <c r="FD38" s="670"/>
      <c r="FE38" s="670"/>
      <c r="FF38" s="670"/>
      <c r="FG38" s="670"/>
      <c r="FH38" s="670"/>
      <c r="FI38" s="670"/>
      <c r="FJ38" s="670"/>
      <c r="FK38" s="670"/>
      <c r="FL38" s="670"/>
      <c r="FM38" s="670"/>
      <c r="FN38" s="670"/>
      <c r="FO38" s="670"/>
      <c r="FP38" s="670"/>
      <c r="FQ38" s="670"/>
      <c r="FR38" s="670"/>
      <c r="FS38" s="670"/>
      <c r="FT38" s="670"/>
      <c r="FU38" s="670"/>
      <c r="FV38" s="670"/>
      <c r="FW38" s="670"/>
      <c r="FX38" s="670"/>
      <c r="FY38" s="670"/>
      <c r="FZ38" s="670"/>
      <c r="GA38" s="670"/>
      <c r="GB38" s="670"/>
      <c r="GC38" s="670"/>
      <c r="GD38" s="670"/>
      <c r="GE38" s="670"/>
      <c r="GF38" s="670"/>
      <c r="GG38" s="670"/>
      <c r="GH38" s="670"/>
      <c r="GI38" s="670"/>
      <c r="GJ38" s="670"/>
      <c r="GK38" s="670"/>
      <c r="GL38" s="670"/>
      <c r="GM38" s="670"/>
      <c r="GN38" s="670"/>
      <c r="GO38" s="670"/>
      <c r="GP38" s="670"/>
      <c r="GQ38" s="670"/>
      <c r="GR38" s="670"/>
      <c r="GS38" s="670"/>
      <c r="GT38" s="670"/>
      <c r="GU38" s="670"/>
      <c r="GV38" s="670"/>
      <c r="GW38" s="670"/>
      <c r="GX38" s="670"/>
      <c r="GY38" s="670"/>
      <c r="GZ38" s="670"/>
      <c r="HA38" s="670"/>
      <c r="HB38" s="670"/>
      <c r="HC38" s="670"/>
      <c r="HD38" s="670"/>
      <c r="HE38" s="670"/>
      <c r="HF38" s="670"/>
      <c r="HG38" s="670"/>
      <c r="HH38" s="670"/>
      <c r="HI38" s="670"/>
      <c r="HJ38" s="670"/>
      <c r="HK38" s="670"/>
      <c r="HL38" s="670"/>
      <c r="HM38" s="670"/>
      <c r="HN38" s="670"/>
      <c r="HO38" s="670"/>
      <c r="HP38" s="670"/>
      <c r="HQ38" s="670"/>
      <c r="HR38" s="670"/>
      <c r="HS38" s="670"/>
      <c r="HT38" s="670"/>
      <c r="HU38" s="670"/>
      <c r="HV38" s="670"/>
      <c r="HW38" s="670"/>
      <c r="HX38" s="670"/>
      <c r="HY38" s="670"/>
      <c r="HZ38" s="670"/>
      <c r="IA38" s="670"/>
      <c r="IB38" s="670"/>
      <c r="IC38" s="670"/>
      <c r="ID38" s="670"/>
      <c r="IE38" s="670"/>
      <c r="IF38" s="670"/>
      <c r="IG38" s="670"/>
      <c r="IH38" s="670"/>
      <c r="II38" s="670"/>
      <c r="IJ38" s="670"/>
      <c r="IK38" s="670"/>
      <c r="IL38" s="670"/>
      <c r="IM38" s="670"/>
      <c r="IN38" s="670"/>
      <c r="IO38" s="670"/>
      <c r="IP38" s="670"/>
      <c r="IQ38" s="670"/>
      <c r="IR38" s="670"/>
      <c r="IS38" s="670"/>
      <c r="IT38" s="670"/>
      <c r="IU38" s="670"/>
      <c r="IV38" s="670"/>
    </row>
    <row r="39" spans="1:256" ht="15" customHeight="1">
      <c r="A39" s="670"/>
      <c r="B39" s="887"/>
      <c r="C39" s="864"/>
      <c r="D39" s="864"/>
      <c r="E39" s="864"/>
      <c r="F39" s="864"/>
      <c r="G39" s="864"/>
      <c r="H39" s="864"/>
      <c r="I39" s="864"/>
      <c r="J39" s="864"/>
      <c r="K39" s="864"/>
      <c r="L39" s="864"/>
      <c r="M39" s="888"/>
      <c r="N39" s="888"/>
      <c r="O39" s="884" t="s">
        <v>737</v>
      </c>
      <c r="P39" s="884"/>
      <c r="Q39" s="884"/>
      <c r="R39" s="890"/>
      <c r="S39" s="890"/>
      <c r="T39" s="890"/>
      <c r="U39" s="890"/>
      <c r="V39" s="890"/>
      <c r="W39" s="890"/>
      <c r="X39" s="890"/>
      <c r="Y39" s="890"/>
      <c r="Z39" s="884" t="s">
        <v>737</v>
      </c>
      <c r="AA39" s="884"/>
      <c r="AB39" s="884"/>
      <c r="AC39" s="884"/>
      <c r="AD39" s="885" t="s">
        <v>738</v>
      </c>
      <c r="AE39" s="885"/>
      <c r="AF39" s="885"/>
      <c r="AG39" s="885"/>
      <c r="AH39" s="886" t="s">
        <v>739</v>
      </c>
      <c r="AI39" s="886"/>
      <c r="AJ39" s="886"/>
      <c r="AK39" s="886"/>
      <c r="AL39" s="886"/>
      <c r="AM39" s="886"/>
      <c r="AN39" s="670"/>
      <c r="AO39" s="672"/>
      <c r="AP39" s="670"/>
      <c r="AQ39" s="670"/>
      <c r="AR39" s="670"/>
      <c r="AS39" s="670"/>
      <c r="AT39" s="670"/>
      <c r="AU39" s="670"/>
      <c r="AV39" s="670"/>
      <c r="AW39" s="670"/>
      <c r="AX39" s="670"/>
      <c r="AY39" s="670"/>
      <c r="AZ39" s="670"/>
      <c r="BA39" s="670"/>
      <c r="BB39" s="670"/>
      <c r="BC39" s="670"/>
      <c r="BD39" s="670"/>
      <c r="BE39" s="670"/>
      <c r="BF39" s="670"/>
      <c r="BG39" s="670"/>
      <c r="BH39" s="670"/>
      <c r="BI39" s="670"/>
      <c r="BJ39" s="670"/>
      <c r="BK39" s="670"/>
      <c r="BL39" s="670"/>
      <c r="BM39" s="670"/>
      <c r="BN39" s="670"/>
      <c r="BO39" s="670"/>
      <c r="BP39" s="670"/>
      <c r="BQ39" s="670"/>
      <c r="BR39" s="670"/>
      <c r="BS39" s="670"/>
      <c r="BT39" s="670"/>
      <c r="BU39" s="670"/>
      <c r="BV39" s="670"/>
      <c r="BW39" s="670"/>
      <c r="BX39" s="670"/>
      <c r="BY39" s="670"/>
      <c r="BZ39" s="670"/>
      <c r="CA39" s="670"/>
      <c r="CB39" s="670"/>
      <c r="CC39" s="670"/>
      <c r="CD39" s="670"/>
      <c r="CE39" s="670"/>
      <c r="CF39" s="670"/>
      <c r="CG39" s="670"/>
      <c r="CH39" s="670"/>
      <c r="CI39" s="670"/>
      <c r="CJ39" s="670"/>
      <c r="CK39" s="670"/>
      <c r="CL39" s="670"/>
      <c r="CM39" s="670"/>
      <c r="CN39" s="670"/>
      <c r="CO39" s="670"/>
      <c r="CP39" s="670"/>
      <c r="CQ39" s="670"/>
      <c r="CR39" s="670"/>
      <c r="CS39" s="670"/>
      <c r="CT39" s="670"/>
      <c r="CU39" s="670"/>
      <c r="CV39" s="670"/>
      <c r="CW39" s="670"/>
      <c r="CX39" s="670"/>
      <c r="CY39" s="670"/>
      <c r="CZ39" s="670"/>
      <c r="DA39" s="670"/>
      <c r="DB39" s="670"/>
      <c r="DC39" s="670"/>
      <c r="DD39" s="670"/>
      <c r="DE39" s="670"/>
      <c r="DF39" s="670"/>
      <c r="DG39" s="670"/>
      <c r="DH39" s="670"/>
      <c r="DI39" s="670"/>
      <c r="DJ39" s="670"/>
      <c r="DK39" s="670"/>
      <c r="DL39" s="670"/>
      <c r="DM39" s="670"/>
      <c r="DN39" s="670"/>
      <c r="DO39" s="670"/>
      <c r="DP39" s="670"/>
      <c r="DQ39" s="670"/>
      <c r="DR39" s="670"/>
      <c r="DS39" s="670"/>
      <c r="DT39" s="670"/>
      <c r="DU39" s="670"/>
      <c r="DV39" s="670"/>
      <c r="DW39" s="670"/>
      <c r="DX39" s="670"/>
      <c r="DY39" s="670"/>
      <c r="DZ39" s="670"/>
      <c r="EA39" s="670"/>
      <c r="EB39" s="670"/>
      <c r="EC39" s="670"/>
      <c r="ED39" s="670"/>
      <c r="EE39" s="670"/>
      <c r="EF39" s="670"/>
      <c r="EG39" s="670"/>
      <c r="EH39" s="670"/>
      <c r="EI39" s="670"/>
      <c r="EJ39" s="670"/>
      <c r="EK39" s="670"/>
      <c r="EL39" s="670"/>
      <c r="EM39" s="670"/>
      <c r="EN39" s="670"/>
      <c r="EO39" s="670"/>
      <c r="EP39" s="670"/>
      <c r="EQ39" s="670"/>
      <c r="ER39" s="670"/>
      <c r="ES39" s="670"/>
      <c r="ET39" s="670"/>
      <c r="EU39" s="670"/>
      <c r="EV39" s="670"/>
      <c r="EW39" s="670"/>
      <c r="EX39" s="670"/>
      <c r="EY39" s="670"/>
      <c r="EZ39" s="670"/>
      <c r="FA39" s="670"/>
      <c r="FB39" s="670"/>
      <c r="FC39" s="670"/>
      <c r="FD39" s="670"/>
      <c r="FE39" s="670"/>
      <c r="FF39" s="670"/>
      <c r="FG39" s="670"/>
      <c r="FH39" s="670"/>
      <c r="FI39" s="670"/>
      <c r="FJ39" s="670"/>
      <c r="FK39" s="670"/>
      <c r="FL39" s="670"/>
      <c r="FM39" s="670"/>
      <c r="FN39" s="670"/>
      <c r="FO39" s="670"/>
      <c r="FP39" s="670"/>
      <c r="FQ39" s="670"/>
      <c r="FR39" s="670"/>
      <c r="FS39" s="670"/>
      <c r="FT39" s="670"/>
      <c r="FU39" s="670"/>
      <c r="FV39" s="670"/>
      <c r="FW39" s="670"/>
      <c r="FX39" s="670"/>
      <c r="FY39" s="670"/>
      <c r="FZ39" s="670"/>
      <c r="GA39" s="670"/>
      <c r="GB39" s="670"/>
      <c r="GC39" s="670"/>
      <c r="GD39" s="670"/>
      <c r="GE39" s="670"/>
      <c r="GF39" s="670"/>
      <c r="GG39" s="670"/>
      <c r="GH39" s="670"/>
      <c r="GI39" s="670"/>
      <c r="GJ39" s="670"/>
      <c r="GK39" s="670"/>
      <c r="GL39" s="670"/>
      <c r="GM39" s="670"/>
      <c r="GN39" s="670"/>
      <c r="GO39" s="670"/>
      <c r="GP39" s="670"/>
      <c r="GQ39" s="670"/>
      <c r="GR39" s="670"/>
      <c r="GS39" s="670"/>
      <c r="GT39" s="670"/>
      <c r="GU39" s="670"/>
      <c r="GV39" s="670"/>
      <c r="GW39" s="670"/>
      <c r="GX39" s="670"/>
      <c r="GY39" s="670"/>
      <c r="GZ39" s="670"/>
      <c r="HA39" s="670"/>
      <c r="HB39" s="670"/>
      <c r="HC39" s="670"/>
      <c r="HD39" s="670"/>
      <c r="HE39" s="670"/>
      <c r="HF39" s="670"/>
      <c r="HG39" s="670"/>
      <c r="HH39" s="670"/>
      <c r="HI39" s="670"/>
      <c r="HJ39" s="670"/>
      <c r="HK39" s="670"/>
      <c r="HL39" s="670"/>
      <c r="HM39" s="670"/>
      <c r="HN39" s="670"/>
      <c r="HO39" s="670"/>
      <c r="HP39" s="670"/>
      <c r="HQ39" s="670"/>
      <c r="HR39" s="670"/>
      <c r="HS39" s="670"/>
      <c r="HT39" s="670"/>
      <c r="HU39" s="670"/>
      <c r="HV39" s="670"/>
      <c r="HW39" s="670"/>
      <c r="HX39" s="670"/>
      <c r="HY39" s="670"/>
      <c r="HZ39" s="670"/>
      <c r="IA39" s="670"/>
      <c r="IB39" s="670"/>
      <c r="IC39" s="670"/>
      <c r="ID39" s="670"/>
      <c r="IE39" s="670"/>
      <c r="IF39" s="670"/>
      <c r="IG39" s="670"/>
      <c r="IH39" s="670"/>
      <c r="II39" s="670"/>
      <c r="IJ39" s="670"/>
      <c r="IK39" s="670"/>
      <c r="IL39" s="670"/>
      <c r="IM39" s="670"/>
      <c r="IN39" s="670"/>
      <c r="IO39" s="670"/>
      <c r="IP39" s="670"/>
      <c r="IQ39" s="670"/>
      <c r="IR39" s="670"/>
      <c r="IS39" s="670"/>
      <c r="IT39" s="670"/>
      <c r="IU39" s="670"/>
      <c r="IV39" s="670"/>
    </row>
    <row r="40" spans="1:256" ht="15" customHeight="1">
      <c r="A40" s="670"/>
      <c r="B40" s="887"/>
      <c r="C40" s="891" t="s">
        <v>740</v>
      </c>
      <c r="D40" s="679"/>
      <c r="E40" s="892" t="s">
        <v>741</v>
      </c>
      <c r="F40" s="892"/>
      <c r="G40" s="892"/>
      <c r="H40" s="892"/>
      <c r="I40" s="892"/>
      <c r="J40" s="892"/>
      <c r="K40" s="892"/>
      <c r="L40" s="892"/>
      <c r="M40" s="893"/>
      <c r="N40" s="893"/>
      <c r="O40" s="880"/>
      <c r="P40" s="880"/>
      <c r="Q40" s="880"/>
      <c r="R40" s="855" t="s">
        <v>742</v>
      </c>
      <c r="S40" s="855"/>
      <c r="T40" s="855"/>
      <c r="U40" s="855"/>
      <c r="V40" s="855"/>
      <c r="W40" s="855"/>
      <c r="X40" s="855"/>
      <c r="Y40" s="855"/>
      <c r="Z40" s="855"/>
      <c r="AA40" s="855"/>
      <c r="AB40" s="855"/>
      <c r="AC40" s="855"/>
      <c r="AD40" s="855"/>
      <c r="AE40" s="855"/>
      <c r="AF40" s="855"/>
      <c r="AG40" s="855"/>
      <c r="AH40" s="855" t="s">
        <v>743</v>
      </c>
      <c r="AI40" s="855"/>
      <c r="AJ40" s="855"/>
      <c r="AK40" s="855"/>
      <c r="AL40" s="855"/>
      <c r="AM40" s="855"/>
      <c r="AN40" s="670"/>
      <c r="AO40" s="672"/>
      <c r="AP40" s="670"/>
      <c r="AQ40" s="670"/>
      <c r="AR40" s="670"/>
      <c r="AS40" s="670"/>
      <c r="AT40" s="670"/>
      <c r="AU40" s="670"/>
      <c r="AV40" s="670"/>
      <c r="AW40" s="670"/>
      <c r="AX40" s="670"/>
      <c r="AY40" s="670"/>
      <c r="AZ40" s="670"/>
      <c r="BA40" s="670"/>
      <c r="BB40" s="670"/>
      <c r="BC40" s="670"/>
      <c r="BD40" s="670"/>
      <c r="BE40" s="670"/>
      <c r="BF40" s="670"/>
      <c r="BG40" s="670"/>
      <c r="BH40" s="670"/>
      <c r="BI40" s="670"/>
      <c r="BJ40" s="670"/>
      <c r="BK40" s="670"/>
      <c r="BL40" s="670"/>
      <c r="BM40" s="670"/>
      <c r="BN40" s="670"/>
      <c r="BO40" s="670"/>
      <c r="BP40" s="670"/>
      <c r="BQ40" s="670"/>
      <c r="BR40" s="670"/>
      <c r="BS40" s="670"/>
      <c r="BT40" s="670"/>
      <c r="BU40" s="670"/>
      <c r="BV40" s="670"/>
      <c r="BW40" s="670"/>
      <c r="BX40" s="670"/>
      <c r="BY40" s="670"/>
      <c r="BZ40" s="670"/>
      <c r="CA40" s="670"/>
      <c r="CB40" s="670"/>
      <c r="CC40" s="670"/>
      <c r="CD40" s="670"/>
      <c r="CE40" s="670"/>
      <c r="CF40" s="670"/>
      <c r="CG40" s="670"/>
      <c r="CH40" s="670"/>
      <c r="CI40" s="670"/>
      <c r="CJ40" s="670"/>
      <c r="CK40" s="670"/>
      <c r="CL40" s="670"/>
      <c r="CM40" s="670"/>
      <c r="CN40" s="670"/>
      <c r="CO40" s="670"/>
      <c r="CP40" s="670"/>
      <c r="CQ40" s="670"/>
      <c r="CR40" s="670"/>
      <c r="CS40" s="670"/>
      <c r="CT40" s="670"/>
      <c r="CU40" s="670"/>
      <c r="CV40" s="670"/>
      <c r="CW40" s="670"/>
      <c r="CX40" s="670"/>
      <c r="CY40" s="670"/>
      <c r="CZ40" s="670"/>
      <c r="DA40" s="670"/>
      <c r="DB40" s="670"/>
      <c r="DC40" s="670"/>
      <c r="DD40" s="670"/>
      <c r="DE40" s="670"/>
      <c r="DF40" s="670"/>
      <c r="DG40" s="670"/>
      <c r="DH40" s="670"/>
      <c r="DI40" s="670"/>
      <c r="DJ40" s="670"/>
      <c r="DK40" s="670"/>
      <c r="DL40" s="670"/>
      <c r="DM40" s="670"/>
      <c r="DN40" s="670"/>
      <c r="DO40" s="670"/>
      <c r="DP40" s="670"/>
      <c r="DQ40" s="670"/>
      <c r="DR40" s="670"/>
      <c r="DS40" s="670"/>
      <c r="DT40" s="670"/>
      <c r="DU40" s="670"/>
      <c r="DV40" s="670"/>
      <c r="DW40" s="670"/>
      <c r="DX40" s="670"/>
      <c r="DY40" s="670"/>
      <c r="DZ40" s="670"/>
      <c r="EA40" s="670"/>
      <c r="EB40" s="670"/>
      <c r="EC40" s="670"/>
      <c r="ED40" s="670"/>
      <c r="EE40" s="670"/>
      <c r="EF40" s="670"/>
      <c r="EG40" s="670"/>
      <c r="EH40" s="670"/>
      <c r="EI40" s="670"/>
      <c r="EJ40" s="670"/>
      <c r="EK40" s="670"/>
      <c r="EL40" s="670"/>
      <c r="EM40" s="670"/>
      <c r="EN40" s="670"/>
      <c r="EO40" s="670"/>
      <c r="EP40" s="670"/>
      <c r="EQ40" s="670"/>
      <c r="ER40" s="670"/>
      <c r="ES40" s="670"/>
      <c r="ET40" s="670"/>
      <c r="EU40" s="670"/>
      <c r="EV40" s="670"/>
      <c r="EW40" s="670"/>
      <c r="EX40" s="670"/>
      <c r="EY40" s="670"/>
      <c r="EZ40" s="670"/>
      <c r="FA40" s="670"/>
      <c r="FB40" s="670"/>
      <c r="FC40" s="670"/>
      <c r="FD40" s="670"/>
      <c r="FE40" s="670"/>
      <c r="FF40" s="670"/>
      <c r="FG40" s="670"/>
      <c r="FH40" s="670"/>
      <c r="FI40" s="670"/>
      <c r="FJ40" s="670"/>
      <c r="FK40" s="670"/>
      <c r="FL40" s="670"/>
      <c r="FM40" s="670"/>
      <c r="FN40" s="670"/>
      <c r="FO40" s="670"/>
      <c r="FP40" s="670"/>
      <c r="FQ40" s="670"/>
      <c r="FR40" s="670"/>
      <c r="FS40" s="670"/>
      <c r="FT40" s="670"/>
      <c r="FU40" s="670"/>
      <c r="FV40" s="670"/>
      <c r="FW40" s="670"/>
      <c r="FX40" s="670"/>
      <c r="FY40" s="670"/>
      <c r="FZ40" s="670"/>
      <c r="GA40" s="670"/>
      <c r="GB40" s="670"/>
      <c r="GC40" s="670"/>
      <c r="GD40" s="670"/>
      <c r="GE40" s="670"/>
      <c r="GF40" s="670"/>
      <c r="GG40" s="670"/>
      <c r="GH40" s="670"/>
      <c r="GI40" s="670"/>
      <c r="GJ40" s="670"/>
      <c r="GK40" s="670"/>
      <c r="GL40" s="670"/>
      <c r="GM40" s="670"/>
      <c r="GN40" s="670"/>
      <c r="GO40" s="670"/>
      <c r="GP40" s="670"/>
      <c r="GQ40" s="670"/>
      <c r="GR40" s="670"/>
      <c r="GS40" s="670"/>
      <c r="GT40" s="670"/>
      <c r="GU40" s="670"/>
      <c r="GV40" s="670"/>
      <c r="GW40" s="670"/>
      <c r="GX40" s="670"/>
      <c r="GY40" s="670"/>
      <c r="GZ40" s="670"/>
      <c r="HA40" s="670"/>
      <c r="HB40" s="670"/>
      <c r="HC40" s="670"/>
      <c r="HD40" s="670"/>
      <c r="HE40" s="670"/>
      <c r="HF40" s="670"/>
      <c r="HG40" s="670"/>
      <c r="HH40" s="670"/>
      <c r="HI40" s="670"/>
      <c r="HJ40" s="670"/>
      <c r="HK40" s="670"/>
      <c r="HL40" s="670"/>
      <c r="HM40" s="670"/>
      <c r="HN40" s="670"/>
      <c r="HO40" s="670"/>
      <c r="HP40" s="670"/>
      <c r="HQ40" s="670"/>
      <c r="HR40" s="670"/>
      <c r="HS40" s="670"/>
      <c r="HT40" s="670"/>
      <c r="HU40" s="670"/>
      <c r="HV40" s="670"/>
      <c r="HW40" s="670"/>
      <c r="HX40" s="670"/>
      <c r="HY40" s="670"/>
      <c r="HZ40" s="670"/>
      <c r="IA40" s="670"/>
      <c r="IB40" s="670"/>
      <c r="IC40" s="670"/>
      <c r="ID40" s="670"/>
      <c r="IE40" s="670"/>
      <c r="IF40" s="670"/>
      <c r="IG40" s="670"/>
      <c r="IH40" s="670"/>
      <c r="II40" s="670"/>
      <c r="IJ40" s="670"/>
      <c r="IK40" s="670"/>
      <c r="IL40" s="670"/>
      <c r="IM40" s="670"/>
      <c r="IN40" s="670"/>
      <c r="IO40" s="670"/>
      <c r="IP40" s="670"/>
      <c r="IQ40" s="670"/>
      <c r="IR40" s="670"/>
      <c r="IS40" s="670"/>
      <c r="IT40" s="670"/>
      <c r="IU40" s="670"/>
      <c r="IV40" s="670"/>
    </row>
    <row r="41" spans="1:256" ht="15" customHeight="1">
      <c r="A41" s="670"/>
      <c r="B41" s="887"/>
      <c r="C41" s="891"/>
      <c r="D41" s="679"/>
      <c r="E41" s="892" t="s">
        <v>744</v>
      </c>
      <c r="F41" s="892"/>
      <c r="G41" s="892"/>
      <c r="H41" s="892"/>
      <c r="I41" s="892"/>
      <c r="J41" s="892"/>
      <c r="K41" s="892"/>
      <c r="L41" s="892"/>
      <c r="M41" s="893"/>
      <c r="N41" s="893"/>
      <c r="O41" s="880"/>
      <c r="P41" s="880"/>
      <c r="Q41" s="880"/>
      <c r="R41" s="855" t="s">
        <v>742</v>
      </c>
      <c r="S41" s="855"/>
      <c r="T41" s="855"/>
      <c r="U41" s="855"/>
      <c r="V41" s="855"/>
      <c r="W41" s="855"/>
      <c r="X41" s="855"/>
      <c r="Y41" s="855"/>
      <c r="Z41" s="855"/>
      <c r="AA41" s="855"/>
      <c r="AB41" s="855"/>
      <c r="AC41" s="855"/>
      <c r="AD41" s="855"/>
      <c r="AE41" s="855"/>
      <c r="AF41" s="855"/>
      <c r="AG41" s="855"/>
      <c r="AH41" s="855" t="s">
        <v>743</v>
      </c>
      <c r="AI41" s="855"/>
      <c r="AJ41" s="855"/>
      <c r="AK41" s="855"/>
      <c r="AL41" s="855"/>
      <c r="AM41" s="855"/>
      <c r="AN41" s="670"/>
      <c r="AO41" s="672"/>
      <c r="AP41" s="670"/>
      <c r="AQ41" s="670"/>
      <c r="AR41" s="670"/>
      <c r="AS41" s="670"/>
      <c r="AT41" s="670"/>
      <c r="AU41" s="670"/>
      <c r="AV41" s="670"/>
      <c r="AW41" s="670"/>
      <c r="AX41" s="670"/>
      <c r="AY41" s="670"/>
      <c r="AZ41" s="670"/>
      <c r="BA41" s="670"/>
      <c r="BB41" s="670"/>
      <c r="BC41" s="670"/>
      <c r="BD41" s="670"/>
      <c r="BE41" s="670"/>
      <c r="BF41" s="670"/>
      <c r="BG41" s="670"/>
      <c r="BH41" s="670"/>
      <c r="BI41" s="670"/>
      <c r="BJ41" s="670"/>
      <c r="BK41" s="670"/>
      <c r="BL41" s="670"/>
      <c r="BM41" s="670"/>
      <c r="BN41" s="670"/>
      <c r="BO41" s="670"/>
      <c r="BP41" s="670"/>
      <c r="BQ41" s="670"/>
      <c r="BR41" s="670"/>
      <c r="BS41" s="670"/>
      <c r="BT41" s="670"/>
      <c r="BU41" s="670"/>
      <c r="BV41" s="670"/>
      <c r="BW41" s="670"/>
      <c r="BX41" s="670"/>
      <c r="BY41" s="670"/>
      <c r="BZ41" s="670"/>
      <c r="CA41" s="670"/>
      <c r="CB41" s="670"/>
      <c r="CC41" s="670"/>
      <c r="CD41" s="670"/>
      <c r="CE41" s="670"/>
      <c r="CF41" s="670"/>
      <c r="CG41" s="670"/>
      <c r="CH41" s="670"/>
      <c r="CI41" s="670"/>
      <c r="CJ41" s="670"/>
      <c r="CK41" s="670"/>
      <c r="CL41" s="670"/>
      <c r="CM41" s="670"/>
      <c r="CN41" s="670"/>
      <c r="CO41" s="670"/>
      <c r="CP41" s="670"/>
      <c r="CQ41" s="670"/>
      <c r="CR41" s="670"/>
      <c r="CS41" s="670"/>
      <c r="CT41" s="670"/>
      <c r="CU41" s="670"/>
      <c r="CV41" s="670"/>
      <c r="CW41" s="670"/>
      <c r="CX41" s="670"/>
      <c r="CY41" s="670"/>
      <c r="CZ41" s="670"/>
      <c r="DA41" s="670"/>
      <c r="DB41" s="670"/>
      <c r="DC41" s="670"/>
      <c r="DD41" s="670"/>
      <c r="DE41" s="670"/>
      <c r="DF41" s="670"/>
      <c r="DG41" s="670"/>
      <c r="DH41" s="670"/>
      <c r="DI41" s="670"/>
      <c r="DJ41" s="670"/>
      <c r="DK41" s="670"/>
      <c r="DL41" s="670"/>
      <c r="DM41" s="670"/>
      <c r="DN41" s="670"/>
      <c r="DO41" s="670"/>
      <c r="DP41" s="670"/>
      <c r="DQ41" s="670"/>
      <c r="DR41" s="670"/>
      <c r="DS41" s="670"/>
      <c r="DT41" s="670"/>
      <c r="DU41" s="670"/>
      <c r="DV41" s="670"/>
      <c r="DW41" s="670"/>
      <c r="DX41" s="670"/>
      <c r="DY41" s="670"/>
      <c r="DZ41" s="670"/>
      <c r="EA41" s="670"/>
      <c r="EB41" s="670"/>
      <c r="EC41" s="670"/>
      <c r="ED41" s="670"/>
      <c r="EE41" s="670"/>
      <c r="EF41" s="670"/>
      <c r="EG41" s="670"/>
      <c r="EH41" s="670"/>
      <c r="EI41" s="670"/>
      <c r="EJ41" s="670"/>
      <c r="EK41" s="670"/>
      <c r="EL41" s="670"/>
      <c r="EM41" s="670"/>
      <c r="EN41" s="670"/>
      <c r="EO41" s="670"/>
      <c r="EP41" s="670"/>
      <c r="EQ41" s="670"/>
      <c r="ER41" s="670"/>
      <c r="ES41" s="670"/>
      <c r="ET41" s="670"/>
      <c r="EU41" s="670"/>
      <c r="EV41" s="670"/>
      <c r="EW41" s="670"/>
      <c r="EX41" s="670"/>
      <c r="EY41" s="670"/>
      <c r="EZ41" s="670"/>
      <c r="FA41" s="670"/>
      <c r="FB41" s="670"/>
      <c r="FC41" s="670"/>
      <c r="FD41" s="670"/>
      <c r="FE41" s="670"/>
      <c r="FF41" s="670"/>
      <c r="FG41" s="670"/>
      <c r="FH41" s="670"/>
      <c r="FI41" s="670"/>
      <c r="FJ41" s="670"/>
      <c r="FK41" s="670"/>
      <c r="FL41" s="670"/>
      <c r="FM41" s="670"/>
      <c r="FN41" s="670"/>
      <c r="FO41" s="670"/>
      <c r="FP41" s="670"/>
      <c r="FQ41" s="670"/>
      <c r="FR41" s="670"/>
      <c r="FS41" s="670"/>
      <c r="FT41" s="670"/>
      <c r="FU41" s="670"/>
      <c r="FV41" s="670"/>
      <c r="FW41" s="670"/>
      <c r="FX41" s="670"/>
      <c r="FY41" s="670"/>
      <c r="FZ41" s="670"/>
      <c r="GA41" s="670"/>
      <c r="GB41" s="670"/>
      <c r="GC41" s="670"/>
      <c r="GD41" s="670"/>
      <c r="GE41" s="670"/>
      <c r="GF41" s="670"/>
      <c r="GG41" s="670"/>
      <c r="GH41" s="670"/>
      <c r="GI41" s="670"/>
      <c r="GJ41" s="670"/>
      <c r="GK41" s="670"/>
      <c r="GL41" s="670"/>
      <c r="GM41" s="670"/>
      <c r="GN41" s="670"/>
      <c r="GO41" s="670"/>
      <c r="GP41" s="670"/>
      <c r="GQ41" s="670"/>
      <c r="GR41" s="670"/>
      <c r="GS41" s="670"/>
      <c r="GT41" s="670"/>
      <c r="GU41" s="670"/>
      <c r="GV41" s="670"/>
      <c r="GW41" s="670"/>
      <c r="GX41" s="670"/>
      <c r="GY41" s="670"/>
      <c r="GZ41" s="670"/>
      <c r="HA41" s="670"/>
      <c r="HB41" s="670"/>
      <c r="HC41" s="670"/>
      <c r="HD41" s="670"/>
      <c r="HE41" s="670"/>
      <c r="HF41" s="670"/>
      <c r="HG41" s="670"/>
      <c r="HH41" s="670"/>
      <c r="HI41" s="670"/>
      <c r="HJ41" s="670"/>
      <c r="HK41" s="670"/>
      <c r="HL41" s="670"/>
      <c r="HM41" s="670"/>
      <c r="HN41" s="670"/>
      <c r="HO41" s="670"/>
      <c r="HP41" s="670"/>
      <c r="HQ41" s="670"/>
      <c r="HR41" s="670"/>
      <c r="HS41" s="670"/>
      <c r="HT41" s="670"/>
      <c r="HU41" s="670"/>
      <c r="HV41" s="670"/>
      <c r="HW41" s="670"/>
      <c r="HX41" s="670"/>
      <c r="HY41" s="670"/>
      <c r="HZ41" s="670"/>
      <c r="IA41" s="670"/>
      <c r="IB41" s="670"/>
      <c r="IC41" s="670"/>
      <c r="ID41" s="670"/>
      <c r="IE41" s="670"/>
      <c r="IF41" s="670"/>
      <c r="IG41" s="670"/>
      <c r="IH41" s="670"/>
      <c r="II41" s="670"/>
      <c r="IJ41" s="670"/>
      <c r="IK41" s="670"/>
      <c r="IL41" s="670"/>
      <c r="IM41" s="670"/>
      <c r="IN41" s="670"/>
      <c r="IO41" s="670"/>
      <c r="IP41" s="670"/>
      <c r="IQ41" s="670"/>
      <c r="IR41" s="670"/>
      <c r="IS41" s="670"/>
      <c r="IT41" s="670"/>
      <c r="IU41" s="670"/>
      <c r="IV41" s="670"/>
    </row>
    <row r="42" spans="1:256" ht="15" customHeight="1">
      <c r="A42" s="670"/>
      <c r="B42" s="887"/>
      <c r="C42" s="891"/>
      <c r="D42" s="679"/>
      <c r="E42" s="892" t="s">
        <v>745</v>
      </c>
      <c r="F42" s="892"/>
      <c r="G42" s="892"/>
      <c r="H42" s="892"/>
      <c r="I42" s="892"/>
      <c r="J42" s="892"/>
      <c r="K42" s="892"/>
      <c r="L42" s="892"/>
      <c r="M42" s="893"/>
      <c r="N42" s="893"/>
      <c r="O42" s="880"/>
      <c r="P42" s="880"/>
      <c r="Q42" s="880"/>
      <c r="R42" s="855" t="s">
        <v>742</v>
      </c>
      <c r="S42" s="855"/>
      <c r="T42" s="855"/>
      <c r="U42" s="855"/>
      <c r="V42" s="855"/>
      <c r="W42" s="855"/>
      <c r="X42" s="855"/>
      <c r="Y42" s="855"/>
      <c r="Z42" s="855"/>
      <c r="AA42" s="855"/>
      <c r="AB42" s="855"/>
      <c r="AC42" s="855"/>
      <c r="AD42" s="855"/>
      <c r="AE42" s="855"/>
      <c r="AF42" s="855"/>
      <c r="AG42" s="855"/>
      <c r="AH42" s="855" t="s">
        <v>743</v>
      </c>
      <c r="AI42" s="855"/>
      <c r="AJ42" s="855"/>
      <c r="AK42" s="855"/>
      <c r="AL42" s="855"/>
      <c r="AM42" s="855"/>
      <c r="AN42" s="670"/>
      <c r="AO42" s="672"/>
      <c r="AP42" s="670"/>
      <c r="AQ42" s="670"/>
      <c r="AR42" s="670"/>
      <c r="AS42" s="670"/>
      <c r="AT42" s="670"/>
      <c r="AU42" s="670"/>
      <c r="AV42" s="670"/>
      <c r="AW42" s="670"/>
      <c r="AX42" s="670"/>
      <c r="AY42" s="670"/>
      <c r="AZ42" s="670"/>
      <c r="BA42" s="670"/>
      <c r="BB42" s="670"/>
      <c r="BC42" s="670"/>
      <c r="BD42" s="670"/>
      <c r="BE42" s="670"/>
      <c r="BF42" s="670"/>
      <c r="BG42" s="670"/>
      <c r="BH42" s="670"/>
      <c r="BI42" s="670"/>
      <c r="BJ42" s="670"/>
      <c r="BK42" s="670"/>
      <c r="BL42" s="670"/>
      <c r="BM42" s="670"/>
      <c r="BN42" s="670"/>
      <c r="BO42" s="670"/>
      <c r="BP42" s="670"/>
      <c r="BQ42" s="670"/>
      <c r="BR42" s="670"/>
      <c r="BS42" s="670"/>
      <c r="BT42" s="670"/>
      <c r="BU42" s="670"/>
      <c r="BV42" s="670"/>
      <c r="BW42" s="670"/>
      <c r="BX42" s="670"/>
      <c r="BY42" s="670"/>
      <c r="BZ42" s="670"/>
      <c r="CA42" s="670"/>
      <c r="CB42" s="670"/>
      <c r="CC42" s="670"/>
      <c r="CD42" s="670"/>
      <c r="CE42" s="670"/>
      <c r="CF42" s="670"/>
      <c r="CG42" s="670"/>
      <c r="CH42" s="670"/>
      <c r="CI42" s="670"/>
      <c r="CJ42" s="670"/>
      <c r="CK42" s="670"/>
      <c r="CL42" s="670"/>
      <c r="CM42" s="670"/>
      <c r="CN42" s="670"/>
      <c r="CO42" s="670"/>
      <c r="CP42" s="670"/>
      <c r="CQ42" s="670"/>
      <c r="CR42" s="670"/>
      <c r="CS42" s="670"/>
      <c r="CT42" s="670"/>
      <c r="CU42" s="670"/>
      <c r="CV42" s="670"/>
      <c r="CW42" s="670"/>
      <c r="CX42" s="670"/>
      <c r="CY42" s="670"/>
      <c r="CZ42" s="670"/>
      <c r="DA42" s="670"/>
      <c r="DB42" s="670"/>
      <c r="DC42" s="670"/>
      <c r="DD42" s="670"/>
      <c r="DE42" s="670"/>
      <c r="DF42" s="670"/>
      <c r="DG42" s="670"/>
      <c r="DH42" s="670"/>
      <c r="DI42" s="670"/>
      <c r="DJ42" s="670"/>
      <c r="DK42" s="670"/>
      <c r="DL42" s="670"/>
      <c r="DM42" s="670"/>
      <c r="DN42" s="670"/>
      <c r="DO42" s="670"/>
      <c r="DP42" s="670"/>
      <c r="DQ42" s="670"/>
      <c r="DR42" s="670"/>
      <c r="DS42" s="670"/>
      <c r="DT42" s="670"/>
      <c r="DU42" s="670"/>
      <c r="DV42" s="670"/>
      <c r="DW42" s="670"/>
      <c r="DX42" s="670"/>
      <c r="DY42" s="670"/>
      <c r="DZ42" s="670"/>
      <c r="EA42" s="670"/>
      <c r="EB42" s="670"/>
      <c r="EC42" s="670"/>
      <c r="ED42" s="670"/>
      <c r="EE42" s="670"/>
      <c r="EF42" s="670"/>
      <c r="EG42" s="670"/>
      <c r="EH42" s="670"/>
      <c r="EI42" s="670"/>
      <c r="EJ42" s="670"/>
      <c r="EK42" s="670"/>
      <c r="EL42" s="670"/>
      <c r="EM42" s="670"/>
      <c r="EN42" s="670"/>
      <c r="EO42" s="670"/>
      <c r="EP42" s="670"/>
      <c r="EQ42" s="670"/>
      <c r="ER42" s="670"/>
      <c r="ES42" s="670"/>
      <c r="ET42" s="670"/>
      <c r="EU42" s="670"/>
      <c r="EV42" s="670"/>
      <c r="EW42" s="670"/>
      <c r="EX42" s="670"/>
      <c r="EY42" s="670"/>
      <c r="EZ42" s="670"/>
      <c r="FA42" s="670"/>
      <c r="FB42" s="670"/>
      <c r="FC42" s="670"/>
      <c r="FD42" s="670"/>
      <c r="FE42" s="670"/>
      <c r="FF42" s="670"/>
      <c r="FG42" s="670"/>
      <c r="FH42" s="670"/>
      <c r="FI42" s="670"/>
      <c r="FJ42" s="670"/>
      <c r="FK42" s="670"/>
      <c r="FL42" s="670"/>
      <c r="FM42" s="670"/>
      <c r="FN42" s="670"/>
      <c r="FO42" s="670"/>
      <c r="FP42" s="670"/>
      <c r="FQ42" s="670"/>
      <c r="FR42" s="670"/>
      <c r="FS42" s="670"/>
      <c r="FT42" s="670"/>
      <c r="FU42" s="670"/>
      <c r="FV42" s="670"/>
      <c r="FW42" s="670"/>
      <c r="FX42" s="670"/>
      <c r="FY42" s="670"/>
      <c r="FZ42" s="670"/>
      <c r="GA42" s="670"/>
      <c r="GB42" s="670"/>
      <c r="GC42" s="670"/>
      <c r="GD42" s="670"/>
      <c r="GE42" s="670"/>
      <c r="GF42" s="670"/>
      <c r="GG42" s="670"/>
      <c r="GH42" s="670"/>
      <c r="GI42" s="670"/>
      <c r="GJ42" s="670"/>
      <c r="GK42" s="670"/>
      <c r="GL42" s="670"/>
      <c r="GM42" s="670"/>
      <c r="GN42" s="670"/>
      <c r="GO42" s="670"/>
      <c r="GP42" s="670"/>
      <c r="GQ42" s="670"/>
      <c r="GR42" s="670"/>
      <c r="GS42" s="670"/>
      <c r="GT42" s="670"/>
      <c r="GU42" s="670"/>
      <c r="GV42" s="670"/>
      <c r="GW42" s="670"/>
      <c r="GX42" s="670"/>
      <c r="GY42" s="670"/>
      <c r="GZ42" s="670"/>
      <c r="HA42" s="670"/>
      <c r="HB42" s="670"/>
      <c r="HC42" s="670"/>
      <c r="HD42" s="670"/>
      <c r="HE42" s="670"/>
      <c r="HF42" s="670"/>
      <c r="HG42" s="670"/>
      <c r="HH42" s="670"/>
      <c r="HI42" s="670"/>
      <c r="HJ42" s="670"/>
      <c r="HK42" s="670"/>
      <c r="HL42" s="670"/>
      <c r="HM42" s="670"/>
      <c r="HN42" s="670"/>
      <c r="HO42" s="670"/>
      <c r="HP42" s="670"/>
      <c r="HQ42" s="670"/>
      <c r="HR42" s="670"/>
      <c r="HS42" s="670"/>
      <c r="HT42" s="670"/>
      <c r="HU42" s="670"/>
      <c r="HV42" s="670"/>
      <c r="HW42" s="670"/>
      <c r="HX42" s="670"/>
      <c r="HY42" s="670"/>
      <c r="HZ42" s="670"/>
      <c r="IA42" s="670"/>
      <c r="IB42" s="670"/>
      <c r="IC42" s="670"/>
      <c r="ID42" s="670"/>
      <c r="IE42" s="670"/>
      <c r="IF42" s="670"/>
      <c r="IG42" s="670"/>
      <c r="IH42" s="670"/>
      <c r="II42" s="670"/>
      <c r="IJ42" s="670"/>
      <c r="IK42" s="670"/>
      <c r="IL42" s="670"/>
      <c r="IM42" s="670"/>
      <c r="IN42" s="670"/>
      <c r="IO42" s="670"/>
      <c r="IP42" s="670"/>
      <c r="IQ42" s="670"/>
      <c r="IR42" s="670"/>
      <c r="IS42" s="670"/>
      <c r="IT42" s="670"/>
      <c r="IU42" s="670"/>
      <c r="IV42" s="670"/>
    </row>
    <row r="43" spans="1:256" ht="15" customHeight="1">
      <c r="A43" s="670"/>
      <c r="B43" s="887"/>
      <c r="C43" s="891"/>
      <c r="D43" s="679"/>
      <c r="E43" s="892" t="s">
        <v>746</v>
      </c>
      <c r="F43" s="892"/>
      <c r="G43" s="892"/>
      <c r="H43" s="892"/>
      <c r="I43" s="892"/>
      <c r="J43" s="892"/>
      <c r="K43" s="892"/>
      <c r="L43" s="892"/>
      <c r="M43" s="893"/>
      <c r="N43" s="893"/>
      <c r="O43" s="880"/>
      <c r="P43" s="880"/>
      <c r="Q43" s="880"/>
      <c r="R43" s="855" t="s">
        <v>742</v>
      </c>
      <c r="S43" s="855"/>
      <c r="T43" s="855"/>
      <c r="U43" s="855"/>
      <c r="V43" s="855"/>
      <c r="W43" s="855"/>
      <c r="X43" s="855"/>
      <c r="Y43" s="855"/>
      <c r="Z43" s="855"/>
      <c r="AA43" s="855"/>
      <c r="AB43" s="855"/>
      <c r="AC43" s="855"/>
      <c r="AD43" s="855"/>
      <c r="AE43" s="855"/>
      <c r="AF43" s="855"/>
      <c r="AG43" s="855"/>
      <c r="AH43" s="855" t="s">
        <v>743</v>
      </c>
      <c r="AI43" s="855"/>
      <c r="AJ43" s="855"/>
      <c r="AK43" s="855"/>
      <c r="AL43" s="855"/>
      <c r="AM43" s="855"/>
      <c r="AN43" s="670"/>
      <c r="AO43" s="672"/>
      <c r="AP43" s="670"/>
      <c r="AQ43" s="670"/>
      <c r="AR43" s="670"/>
      <c r="AS43" s="670"/>
      <c r="AT43" s="670"/>
      <c r="AU43" s="670"/>
      <c r="AV43" s="670"/>
      <c r="AW43" s="670"/>
      <c r="AX43" s="670"/>
      <c r="AY43" s="670"/>
      <c r="AZ43" s="670"/>
      <c r="BA43" s="670"/>
      <c r="BB43" s="670"/>
      <c r="BC43" s="670"/>
      <c r="BD43" s="670"/>
      <c r="BE43" s="670"/>
      <c r="BF43" s="670"/>
      <c r="BG43" s="670"/>
      <c r="BH43" s="670"/>
      <c r="BI43" s="670"/>
      <c r="BJ43" s="670"/>
      <c r="BK43" s="670"/>
      <c r="BL43" s="670"/>
      <c r="BM43" s="670"/>
      <c r="BN43" s="670"/>
      <c r="BO43" s="670"/>
      <c r="BP43" s="670"/>
      <c r="BQ43" s="670"/>
      <c r="BR43" s="670"/>
      <c r="BS43" s="670"/>
      <c r="BT43" s="670"/>
      <c r="BU43" s="670"/>
      <c r="BV43" s="670"/>
      <c r="BW43" s="670"/>
      <c r="BX43" s="670"/>
      <c r="BY43" s="670"/>
      <c r="BZ43" s="670"/>
      <c r="CA43" s="670"/>
      <c r="CB43" s="670"/>
      <c r="CC43" s="670"/>
      <c r="CD43" s="670"/>
      <c r="CE43" s="670"/>
      <c r="CF43" s="670"/>
      <c r="CG43" s="670"/>
      <c r="CH43" s="670"/>
      <c r="CI43" s="670"/>
      <c r="CJ43" s="670"/>
      <c r="CK43" s="670"/>
      <c r="CL43" s="670"/>
      <c r="CM43" s="670"/>
      <c r="CN43" s="670"/>
      <c r="CO43" s="670"/>
      <c r="CP43" s="670"/>
      <c r="CQ43" s="670"/>
      <c r="CR43" s="670"/>
      <c r="CS43" s="670"/>
      <c r="CT43" s="670"/>
      <c r="CU43" s="670"/>
      <c r="CV43" s="670"/>
      <c r="CW43" s="670"/>
      <c r="CX43" s="670"/>
      <c r="CY43" s="670"/>
      <c r="CZ43" s="670"/>
      <c r="DA43" s="670"/>
      <c r="DB43" s="670"/>
      <c r="DC43" s="670"/>
      <c r="DD43" s="670"/>
      <c r="DE43" s="670"/>
      <c r="DF43" s="670"/>
      <c r="DG43" s="670"/>
      <c r="DH43" s="670"/>
      <c r="DI43" s="670"/>
      <c r="DJ43" s="670"/>
      <c r="DK43" s="670"/>
      <c r="DL43" s="670"/>
      <c r="DM43" s="670"/>
      <c r="DN43" s="670"/>
      <c r="DO43" s="670"/>
      <c r="DP43" s="670"/>
      <c r="DQ43" s="670"/>
      <c r="DR43" s="670"/>
      <c r="DS43" s="670"/>
      <c r="DT43" s="670"/>
      <c r="DU43" s="670"/>
      <c r="DV43" s="670"/>
      <c r="DW43" s="670"/>
      <c r="DX43" s="670"/>
      <c r="DY43" s="670"/>
      <c r="DZ43" s="670"/>
      <c r="EA43" s="670"/>
      <c r="EB43" s="670"/>
      <c r="EC43" s="670"/>
      <c r="ED43" s="670"/>
      <c r="EE43" s="670"/>
      <c r="EF43" s="670"/>
      <c r="EG43" s="670"/>
      <c r="EH43" s="670"/>
      <c r="EI43" s="670"/>
      <c r="EJ43" s="670"/>
      <c r="EK43" s="670"/>
      <c r="EL43" s="670"/>
      <c r="EM43" s="670"/>
      <c r="EN43" s="670"/>
      <c r="EO43" s="670"/>
      <c r="EP43" s="670"/>
      <c r="EQ43" s="670"/>
      <c r="ER43" s="670"/>
      <c r="ES43" s="670"/>
      <c r="ET43" s="670"/>
      <c r="EU43" s="670"/>
      <c r="EV43" s="670"/>
      <c r="EW43" s="670"/>
      <c r="EX43" s="670"/>
      <c r="EY43" s="670"/>
      <c r="EZ43" s="670"/>
      <c r="FA43" s="670"/>
      <c r="FB43" s="670"/>
      <c r="FC43" s="670"/>
      <c r="FD43" s="670"/>
      <c r="FE43" s="670"/>
      <c r="FF43" s="670"/>
      <c r="FG43" s="670"/>
      <c r="FH43" s="670"/>
      <c r="FI43" s="670"/>
      <c r="FJ43" s="670"/>
      <c r="FK43" s="670"/>
      <c r="FL43" s="670"/>
      <c r="FM43" s="670"/>
      <c r="FN43" s="670"/>
      <c r="FO43" s="670"/>
      <c r="FP43" s="670"/>
      <c r="FQ43" s="670"/>
      <c r="FR43" s="670"/>
      <c r="FS43" s="670"/>
      <c r="FT43" s="670"/>
      <c r="FU43" s="670"/>
      <c r="FV43" s="670"/>
      <c r="FW43" s="670"/>
      <c r="FX43" s="670"/>
      <c r="FY43" s="670"/>
      <c r="FZ43" s="670"/>
      <c r="GA43" s="670"/>
      <c r="GB43" s="670"/>
      <c r="GC43" s="670"/>
      <c r="GD43" s="670"/>
      <c r="GE43" s="670"/>
      <c r="GF43" s="670"/>
      <c r="GG43" s="670"/>
      <c r="GH43" s="670"/>
      <c r="GI43" s="670"/>
      <c r="GJ43" s="670"/>
      <c r="GK43" s="670"/>
      <c r="GL43" s="670"/>
      <c r="GM43" s="670"/>
      <c r="GN43" s="670"/>
      <c r="GO43" s="670"/>
      <c r="GP43" s="670"/>
      <c r="GQ43" s="670"/>
      <c r="GR43" s="670"/>
      <c r="GS43" s="670"/>
      <c r="GT43" s="670"/>
      <c r="GU43" s="670"/>
      <c r="GV43" s="670"/>
      <c r="GW43" s="670"/>
      <c r="GX43" s="670"/>
      <c r="GY43" s="670"/>
      <c r="GZ43" s="670"/>
      <c r="HA43" s="670"/>
      <c r="HB43" s="670"/>
      <c r="HC43" s="670"/>
      <c r="HD43" s="670"/>
      <c r="HE43" s="670"/>
      <c r="HF43" s="670"/>
      <c r="HG43" s="670"/>
      <c r="HH43" s="670"/>
      <c r="HI43" s="670"/>
      <c r="HJ43" s="670"/>
      <c r="HK43" s="670"/>
      <c r="HL43" s="670"/>
      <c r="HM43" s="670"/>
      <c r="HN43" s="670"/>
      <c r="HO43" s="670"/>
      <c r="HP43" s="670"/>
      <c r="HQ43" s="670"/>
      <c r="HR43" s="670"/>
      <c r="HS43" s="670"/>
      <c r="HT43" s="670"/>
      <c r="HU43" s="670"/>
      <c r="HV43" s="670"/>
      <c r="HW43" s="670"/>
      <c r="HX43" s="670"/>
      <c r="HY43" s="670"/>
      <c r="HZ43" s="670"/>
      <c r="IA43" s="670"/>
      <c r="IB43" s="670"/>
      <c r="IC43" s="670"/>
      <c r="ID43" s="670"/>
      <c r="IE43" s="670"/>
      <c r="IF43" s="670"/>
      <c r="IG43" s="670"/>
      <c r="IH43" s="670"/>
      <c r="II43" s="670"/>
      <c r="IJ43" s="670"/>
      <c r="IK43" s="670"/>
      <c r="IL43" s="670"/>
      <c r="IM43" s="670"/>
      <c r="IN43" s="670"/>
      <c r="IO43" s="670"/>
      <c r="IP43" s="670"/>
      <c r="IQ43" s="670"/>
      <c r="IR43" s="670"/>
      <c r="IS43" s="670"/>
      <c r="IT43" s="670"/>
      <c r="IU43" s="670"/>
      <c r="IV43" s="670"/>
    </row>
    <row r="44" spans="1:256" ht="15" customHeight="1">
      <c r="A44" s="670"/>
      <c r="B44" s="887"/>
      <c r="C44" s="891"/>
      <c r="D44" s="679"/>
      <c r="E44" s="892" t="s">
        <v>747</v>
      </c>
      <c r="F44" s="892"/>
      <c r="G44" s="892"/>
      <c r="H44" s="892"/>
      <c r="I44" s="892"/>
      <c r="J44" s="892"/>
      <c r="K44" s="892"/>
      <c r="L44" s="892"/>
      <c r="M44" s="893"/>
      <c r="N44" s="893"/>
      <c r="O44" s="880"/>
      <c r="P44" s="880"/>
      <c r="Q44" s="880"/>
      <c r="R44" s="855" t="s">
        <v>742</v>
      </c>
      <c r="S44" s="855"/>
      <c r="T44" s="855"/>
      <c r="U44" s="855"/>
      <c r="V44" s="855"/>
      <c r="W44" s="855"/>
      <c r="X44" s="855"/>
      <c r="Y44" s="855"/>
      <c r="Z44" s="855"/>
      <c r="AA44" s="855"/>
      <c r="AB44" s="855"/>
      <c r="AC44" s="855"/>
      <c r="AD44" s="855"/>
      <c r="AE44" s="855"/>
      <c r="AF44" s="855"/>
      <c r="AG44" s="855"/>
      <c r="AH44" s="855" t="s">
        <v>743</v>
      </c>
      <c r="AI44" s="855"/>
      <c r="AJ44" s="855"/>
      <c r="AK44" s="855"/>
      <c r="AL44" s="855"/>
      <c r="AM44" s="855"/>
      <c r="AN44" s="670"/>
      <c r="AO44" s="672"/>
      <c r="AP44" s="670"/>
      <c r="AQ44" s="670"/>
      <c r="AR44" s="670"/>
      <c r="AS44" s="670"/>
      <c r="AT44" s="670"/>
      <c r="AU44" s="670"/>
      <c r="AV44" s="670"/>
      <c r="AW44" s="670"/>
      <c r="AX44" s="670"/>
      <c r="AY44" s="670"/>
      <c r="AZ44" s="670"/>
      <c r="BA44" s="670"/>
      <c r="BB44" s="670"/>
      <c r="BC44" s="670"/>
      <c r="BD44" s="670"/>
      <c r="BE44" s="670"/>
      <c r="BF44" s="670"/>
      <c r="BG44" s="670"/>
      <c r="BH44" s="670"/>
      <c r="BI44" s="670"/>
      <c r="BJ44" s="670"/>
      <c r="BK44" s="670"/>
      <c r="BL44" s="670"/>
      <c r="BM44" s="670"/>
      <c r="BN44" s="670"/>
      <c r="BO44" s="670"/>
      <c r="BP44" s="670"/>
      <c r="BQ44" s="670"/>
      <c r="BR44" s="670"/>
      <c r="BS44" s="670"/>
      <c r="BT44" s="670"/>
      <c r="BU44" s="670"/>
      <c r="BV44" s="670"/>
      <c r="BW44" s="670"/>
      <c r="BX44" s="670"/>
      <c r="BY44" s="670"/>
      <c r="BZ44" s="670"/>
      <c r="CA44" s="670"/>
      <c r="CB44" s="670"/>
      <c r="CC44" s="670"/>
      <c r="CD44" s="670"/>
      <c r="CE44" s="670"/>
      <c r="CF44" s="670"/>
      <c r="CG44" s="670"/>
      <c r="CH44" s="670"/>
      <c r="CI44" s="670"/>
      <c r="CJ44" s="670"/>
      <c r="CK44" s="670"/>
      <c r="CL44" s="670"/>
      <c r="CM44" s="670"/>
      <c r="CN44" s="670"/>
      <c r="CO44" s="670"/>
      <c r="CP44" s="670"/>
      <c r="CQ44" s="670"/>
      <c r="CR44" s="670"/>
      <c r="CS44" s="670"/>
      <c r="CT44" s="670"/>
      <c r="CU44" s="670"/>
      <c r="CV44" s="670"/>
      <c r="CW44" s="670"/>
      <c r="CX44" s="670"/>
      <c r="CY44" s="670"/>
      <c r="CZ44" s="670"/>
      <c r="DA44" s="670"/>
      <c r="DB44" s="670"/>
      <c r="DC44" s="670"/>
      <c r="DD44" s="670"/>
      <c r="DE44" s="670"/>
      <c r="DF44" s="670"/>
      <c r="DG44" s="670"/>
      <c r="DH44" s="670"/>
      <c r="DI44" s="670"/>
      <c r="DJ44" s="670"/>
      <c r="DK44" s="670"/>
      <c r="DL44" s="670"/>
      <c r="DM44" s="670"/>
      <c r="DN44" s="670"/>
      <c r="DO44" s="670"/>
      <c r="DP44" s="670"/>
      <c r="DQ44" s="670"/>
      <c r="DR44" s="670"/>
      <c r="DS44" s="670"/>
      <c r="DT44" s="670"/>
      <c r="DU44" s="670"/>
      <c r="DV44" s="670"/>
      <c r="DW44" s="670"/>
      <c r="DX44" s="670"/>
      <c r="DY44" s="670"/>
      <c r="DZ44" s="670"/>
      <c r="EA44" s="670"/>
      <c r="EB44" s="670"/>
      <c r="EC44" s="670"/>
      <c r="ED44" s="670"/>
      <c r="EE44" s="670"/>
      <c r="EF44" s="670"/>
      <c r="EG44" s="670"/>
      <c r="EH44" s="670"/>
      <c r="EI44" s="670"/>
      <c r="EJ44" s="670"/>
      <c r="EK44" s="670"/>
      <c r="EL44" s="670"/>
      <c r="EM44" s="670"/>
      <c r="EN44" s="670"/>
      <c r="EO44" s="670"/>
      <c r="EP44" s="670"/>
      <c r="EQ44" s="670"/>
      <c r="ER44" s="670"/>
      <c r="ES44" s="670"/>
      <c r="ET44" s="670"/>
      <c r="EU44" s="670"/>
      <c r="EV44" s="670"/>
      <c r="EW44" s="670"/>
      <c r="EX44" s="670"/>
      <c r="EY44" s="670"/>
      <c r="EZ44" s="670"/>
      <c r="FA44" s="670"/>
      <c r="FB44" s="670"/>
      <c r="FC44" s="670"/>
      <c r="FD44" s="670"/>
      <c r="FE44" s="670"/>
      <c r="FF44" s="670"/>
      <c r="FG44" s="670"/>
      <c r="FH44" s="670"/>
      <c r="FI44" s="670"/>
      <c r="FJ44" s="670"/>
      <c r="FK44" s="670"/>
      <c r="FL44" s="670"/>
      <c r="FM44" s="670"/>
      <c r="FN44" s="670"/>
      <c r="FO44" s="670"/>
      <c r="FP44" s="670"/>
      <c r="FQ44" s="670"/>
      <c r="FR44" s="670"/>
      <c r="FS44" s="670"/>
      <c r="FT44" s="670"/>
      <c r="FU44" s="670"/>
      <c r="FV44" s="670"/>
      <c r="FW44" s="670"/>
      <c r="FX44" s="670"/>
      <c r="FY44" s="670"/>
      <c r="FZ44" s="670"/>
      <c r="GA44" s="670"/>
      <c r="GB44" s="670"/>
      <c r="GC44" s="670"/>
      <c r="GD44" s="670"/>
      <c r="GE44" s="670"/>
      <c r="GF44" s="670"/>
      <c r="GG44" s="670"/>
      <c r="GH44" s="670"/>
      <c r="GI44" s="670"/>
      <c r="GJ44" s="670"/>
      <c r="GK44" s="670"/>
      <c r="GL44" s="670"/>
      <c r="GM44" s="670"/>
      <c r="GN44" s="670"/>
      <c r="GO44" s="670"/>
      <c r="GP44" s="670"/>
      <c r="GQ44" s="670"/>
      <c r="GR44" s="670"/>
      <c r="GS44" s="670"/>
      <c r="GT44" s="670"/>
      <c r="GU44" s="670"/>
      <c r="GV44" s="670"/>
      <c r="GW44" s="670"/>
      <c r="GX44" s="670"/>
      <c r="GY44" s="670"/>
      <c r="GZ44" s="670"/>
      <c r="HA44" s="670"/>
      <c r="HB44" s="670"/>
      <c r="HC44" s="670"/>
      <c r="HD44" s="670"/>
      <c r="HE44" s="670"/>
      <c r="HF44" s="670"/>
      <c r="HG44" s="670"/>
      <c r="HH44" s="670"/>
      <c r="HI44" s="670"/>
      <c r="HJ44" s="670"/>
      <c r="HK44" s="670"/>
      <c r="HL44" s="670"/>
      <c r="HM44" s="670"/>
      <c r="HN44" s="670"/>
      <c r="HO44" s="670"/>
      <c r="HP44" s="670"/>
      <c r="HQ44" s="670"/>
      <c r="HR44" s="670"/>
      <c r="HS44" s="670"/>
      <c r="HT44" s="670"/>
      <c r="HU44" s="670"/>
      <c r="HV44" s="670"/>
      <c r="HW44" s="670"/>
      <c r="HX44" s="670"/>
      <c r="HY44" s="670"/>
      <c r="HZ44" s="670"/>
      <c r="IA44" s="670"/>
      <c r="IB44" s="670"/>
      <c r="IC44" s="670"/>
      <c r="ID44" s="670"/>
      <c r="IE44" s="670"/>
      <c r="IF44" s="670"/>
      <c r="IG44" s="670"/>
      <c r="IH44" s="670"/>
      <c r="II44" s="670"/>
      <c r="IJ44" s="670"/>
      <c r="IK44" s="670"/>
      <c r="IL44" s="670"/>
      <c r="IM44" s="670"/>
      <c r="IN44" s="670"/>
      <c r="IO44" s="670"/>
      <c r="IP44" s="670"/>
      <c r="IQ44" s="670"/>
      <c r="IR44" s="670"/>
      <c r="IS44" s="670"/>
      <c r="IT44" s="670"/>
      <c r="IU44" s="670"/>
      <c r="IV44" s="670"/>
    </row>
    <row r="45" spans="1:256" ht="15" customHeight="1">
      <c r="A45" s="670"/>
      <c r="B45" s="887"/>
      <c r="C45" s="891"/>
      <c r="D45" s="679"/>
      <c r="E45" s="894" t="s">
        <v>748</v>
      </c>
      <c r="F45" s="894"/>
      <c r="G45" s="894"/>
      <c r="H45" s="894"/>
      <c r="I45" s="894"/>
      <c r="J45" s="894"/>
      <c r="K45" s="894"/>
      <c r="L45" s="894"/>
      <c r="M45" s="893"/>
      <c r="N45" s="893"/>
      <c r="O45" s="880"/>
      <c r="P45" s="880"/>
      <c r="Q45" s="880"/>
      <c r="R45" s="855" t="s">
        <v>742</v>
      </c>
      <c r="S45" s="855"/>
      <c r="T45" s="855"/>
      <c r="U45" s="855"/>
      <c r="V45" s="855"/>
      <c r="W45" s="855"/>
      <c r="X45" s="855"/>
      <c r="Y45" s="855"/>
      <c r="Z45" s="855"/>
      <c r="AA45" s="855"/>
      <c r="AB45" s="855"/>
      <c r="AC45" s="855"/>
      <c r="AD45" s="855"/>
      <c r="AE45" s="855"/>
      <c r="AF45" s="855"/>
      <c r="AG45" s="855"/>
      <c r="AH45" s="855" t="s">
        <v>743</v>
      </c>
      <c r="AI45" s="855"/>
      <c r="AJ45" s="855"/>
      <c r="AK45" s="855"/>
      <c r="AL45" s="855"/>
      <c r="AM45" s="855"/>
      <c r="AN45" s="670"/>
      <c r="AO45" s="672"/>
      <c r="AP45" s="670"/>
      <c r="AQ45" s="670"/>
      <c r="AR45" s="670"/>
      <c r="AS45" s="670"/>
      <c r="AT45" s="670"/>
      <c r="AU45" s="670"/>
      <c r="AV45" s="670"/>
      <c r="AW45" s="670"/>
      <c r="AX45" s="670"/>
      <c r="AY45" s="670"/>
      <c r="AZ45" s="670"/>
      <c r="BA45" s="670"/>
      <c r="BB45" s="670"/>
      <c r="BC45" s="670"/>
      <c r="BD45" s="670"/>
      <c r="BE45" s="670"/>
      <c r="BF45" s="670"/>
      <c r="BG45" s="670"/>
      <c r="BH45" s="670"/>
      <c r="BI45" s="670"/>
      <c r="BJ45" s="670"/>
      <c r="BK45" s="670"/>
      <c r="BL45" s="670"/>
      <c r="BM45" s="670"/>
      <c r="BN45" s="670"/>
      <c r="BO45" s="670"/>
      <c r="BP45" s="670"/>
      <c r="BQ45" s="670"/>
      <c r="BR45" s="670"/>
      <c r="BS45" s="670"/>
      <c r="BT45" s="670"/>
      <c r="BU45" s="670"/>
      <c r="BV45" s="670"/>
      <c r="BW45" s="670"/>
      <c r="BX45" s="670"/>
      <c r="BY45" s="670"/>
      <c r="BZ45" s="670"/>
      <c r="CA45" s="670"/>
      <c r="CB45" s="670"/>
      <c r="CC45" s="670"/>
      <c r="CD45" s="670"/>
      <c r="CE45" s="670"/>
      <c r="CF45" s="670"/>
      <c r="CG45" s="670"/>
      <c r="CH45" s="670"/>
      <c r="CI45" s="670"/>
      <c r="CJ45" s="670"/>
      <c r="CK45" s="670"/>
      <c r="CL45" s="670"/>
      <c r="CM45" s="670"/>
      <c r="CN45" s="670"/>
      <c r="CO45" s="670"/>
      <c r="CP45" s="670"/>
      <c r="CQ45" s="670"/>
      <c r="CR45" s="670"/>
      <c r="CS45" s="670"/>
      <c r="CT45" s="670"/>
      <c r="CU45" s="670"/>
      <c r="CV45" s="670"/>
      <c r="CW45" s="670"/>
      <c r="CX45" s="670"/>
      <c r="CY45" s="670"/>
      <c r="CZ45" s="670"/>
      <c r="DA45" s="670"/>
      <c r="DB45" s="670"/>
      <c r="DC45" s="670"/>
      <c r="DD45" s="670"/>
      <c r="DE45" s="670"/>
      <c r="DF45" s="670"/>
      <c r="DG45" s="670"/>
      <c r="DH45" s="670"/>
      <c r="DI45" s="670"/>
      <c r="DJ45" s="670"/>
      <c r="DK45" s="670"/>
      <c r="DL45" s="670"/>
      <c r="DM45" s="670"/>
      <c r="DN45" s="670"/>
      <c r="DO45" s="670"/>
      <c r="DP45" s="670"/>
      <c r="DQ45" s="670"/>
      <c r="DR45" s="670"/>
      <c r="DS45" s="670"/>
      <c r="DT45" s="670"/>
      <c r="DU45" s="670"/>
      <c r="DV45" s="670"/>
      <c r="DW45" s="670"/>
      <c r="DX45" s="670"/>
      <c r="DY45" s="670"/>
      <c r="DZ45" s="670"/>
      <c r="EA45" s="670"/>
      <c r="EB45" s="670"/>
      <c r="EC45" s="670"/>
      <c r="ED45" s="670"/>
      <c r="EE45" s="670"/>
      <c r="EF45" s="670"/>
      <c r="EG45" s="670"/>
      <c r="EH45" s="670"/>
      <c r="EI45" s="670"/>
      <c r="EJ45" s="670"/>
      <c r="EK45" s="670"/>
      <c r="EL45" s="670"/>
      <c r="EM45" s="670"/>
      <c r="EN45" s="670"/>
      <c r="EO45" s="670"/>
      <c r="EP45" s="670"/>
      <c r="EQ45" s="670"/>
      <c r="ER45" s="670"/>
      <c r="ES45" s="670"/>
      <c r="ET45" s="670"/>
      <c r="EU45" s="670"/>
      <c r="EV45" s="670"/>
      <c r="EW45" s="670"/>
      <c r="EX45" s="670"/>
      <c r="EY45" s="670"/>
      <c r="EZ45" s="670"/>
      <c r="FA45" s="670"/>
      <c r="FB45" s="670"/>
      <c r="FC45" s="670"/>
      <c r="FD45" s="670"/>
      <c r="FE45" s="670"/>
      <c r="FF45" s="670"/>
      <c r="FG45" s="670"/>
      <c r="FH45" s="670"/>
      <c r="FI45" s="670"/>
      <c r="FJ45" s="670"/>
      <c r="FK45" s="670"/>
      <c r="FL45" s="670"/>
      <c r="FM45" s="670"/>
      <c r="FN45" s="670"/>
      <c r="FO45" s="670"/>
      <c r="FP45" s="670"/>
      <c r="FQ45" s="670"/>
      <c r="FR45" s="670"/>
      <c r="FS45" s="670"/>
      <c r="FT45" s="670"/>
      <c r="FU45" s="670"/>
      <c r="FV45" s="670"/>
      <c r="FW45" s="670"/>
      <c r="FX45" s="670"/>
      <c r="FY45" s="670"/>
      <c r="FZ45" s="670"/>
      <c r="GA45" s="670"/>
      <c r="GB45" s="670"/>
      <c r="GC45" s="670"/>
      <c r="GD45" s="670"/>
      <c r="GE45" s="670"/>
      <c r="GF45" s="670"/>
      <c r="GG45" s="670"/>
      <c r="GH45" s="670"/>
      <c r="GI45" s="670"/>
      <c r="GJ45" s="670"/>
      <c r="GK45" s="670"/>
      <c r="GL45" s="670"/>
      <c r="GM45" s="670"/>
      <c r="GN45" s="670"/>
      <c r="GO45" s="670"/>
      <c r="GP45" s="670"/>
      <c r="GQ45" s="670"/>
      <c r="GR45" s="670"/>
      <c r="GS45" s="670"/>
      <c r="GT45" s="670"/>
      <c r="GU45" s="670"/>
      <c r="GV45" s="670"/>
      <c r="GW45" s="670"/>
      <c r="GX45" s="670"/>
      <c r="GY45" s="670"/>
      <c r="GZ45" s="670"/>
      <c r="HA45" s="670"/>
      <c r="HB45" s="670"/>
      <c r="HC45" s="670"/>
      <c r="HD45" s="670"/>
      <c r="HE45" s="670"/>
      <c r="HF45" s="670"/>
      <c r="HG45" s="670"/>
      <c r="HH45" s="670"/>
      <c r="HI45" s="670"/>
      <c r="HJ45" s="670"/>
      <c r="HK45" s="670"/>
      <c r="HL45" s="670"/>
      <c r="HM45" s="670"/>
      <c r="HN45" s="670"/>
      <c r="HO45" s="670"/>
      <c r="HP45" s="670"/>
      <c r="HQ45" s="670"/>
      <c r="HR45" s="670"/>
      <c r="HS45" s="670"/>
      <c r="HT45" s="670"/>
      <c r="HU45" s="670"/>
      <c r="HV45" s="670"/>
      <c r="HW45" s="670"/>
      <c r="HX45" s="670"/>
      <c r="HY45" s="670"/>
      <c r="HZ45" s="670"/>
      <c r="IA45" s="670"/>
      <c r="IB45" s="670"/>
      <c r="IC45" s="670"/>
      <c r="ID45" s="670"/>
      <c r="IE45" s="670"/>
      <c r="IF45" s="670"/>
      <c r="IG45" s="670"/>
      <c r="IH45" s="670"/>
      <c r="II45" s="670"/>
      <c r="IJ45" s="670"/>
      <c r="IK45" s="670"/>
      <c r="IL45" s="670"/>
      <c r="IM45" s="670"/>
      <c r="IN45" s="670"/>
      <c r="IO45" s="670"/>
      <c r="IP45" s="670"/>
      <c r="IQ45" s="670"/>
      <c r="IR45" s="670"/>
      <c r="IS45" s="670"/>
      <c r="IT45" s="670"/>
      <c r="IU45" s="670"/>
      <c r="IV45" s="670"/>
    </row>
    <row r="46" spans="1:256" ht="15" customHeight="1">
      <c r="A46" s="670"/>
      <c r="B46" s="887"/>
      <c r="C46" s="891"/>
      <c r="D46" s="679"/>
      <c r="E46" s="894" t="s">
        <v>749</v>
      </c>
      <c r="F46" s="894"/>
      <c r="G46" s="894"/>
      <c r="H46" s="894"/>
      <c r="I46" s="894"/>
      <c r="J46" s="894"/>
      <c r="K46" s="894"/>
      <c r="L46" s="894"/>
      <c r="M46" s="893"/>
      <c r="N46" s="893"/>
      <c r="O46" s="880"/>
      <c r="P46" s="880"/>
      <c r="Q46" s="880"/>
      <c r="R46" s="855" t="s">
        <v>742</v>
      </c>
      <c r="S46" s="855"/>
      <c r="T46" s="855"/>
      <c r="U46" s="855"/>
      <c r="V46" s="855"/>
      <c r="W46" s="855"/>
      <c r="X46" s="855"/>
      <c r="Y46" s="855"/>
      <c r="Z46" s="855"/>
      <c r="AA46" s="855"/>
      <c r="AB46" s="855"/>
      <c r="AC46" s="855"/>
      <c r="AD46" s="855"/>
      <c r="AE46" s="855"/>
      <c r="AF46" s="855"/>
      <c r="AG46" s="855"/>
      <c r="AH46" s="855" t="s">
        <v>743</v>
      </c>
      <c r="AI46" s="855"/>
      <c r="AJ46" s="855"/>
      <c r="AK46" s="855"/>
      <c r="AL46" s="855"/>
      <c r="AM46" s="855"/>
      <c r="AN46" s="670"/>
      <c r="AO46" s="672"/>
      <c r="AP46" s="670"/>
      <c r="AQ46" s="670"/>
      <c r="AR46" s="670"/>
      <c r="AS46" s="670"/>
      <c r="AT46" s="670"/>
      <c r="AU46" s="670"/>
      <c r="AV46" s="670"/>
      <c r="AW46" s="670"/>
      <c r="AX46" s="670"/>
      <c r="AY46" s="670"/>
      <c r="AZ46" s="670"/>
      <c r="BA46" s="670"/>
      <c r="BB46" s="670"/>
      <c r="BC46" s="670"/>
      <c r="BD46" s="670"/>
      <c r="BE46" s="670"/>
      <c r="BF46" s="670"/>
      <c r="BG46" s="670"/>
      <c r="BH46" s="670"/>
      <c r="BI46" s="670"/>
      <c r="BJ46" s="670"/>
      <c r="BK46" s="670"/>
      <c r="BL46" s="670"/>
      <c r="BM46" s="670"/>
      <c r="BN46" s="670"/>
      <c r="BO46" s="670"/>
      <c r="BP46" s="670"/>
      <c r="BQ46" s="670"/>
      <c r="BR46" s="670"/>
      <c r="BS46" s="670"/>
      <c r="BT46" s="670"/>
      <c r="BU46" s="670"/>
      <c r="BV46" s="670"/>
      <c r="BW46" s="670"/>
      <c r="BX46" s="670"/>
      <c r="BY46" s="670"/>
      <c r="BZ46" s="670"/>
      <c r="CA46" s="670"/>
      <c r="CB46" s="670"/>
      <c r="CC46" s="670"/>
      <c r="CD46" s="670"/>
      <c r="CE46" s="670"/>
      <c r="CF46" s="670"/>
      <c r="CG46" s="670"/>
      <c r="CH46" s="670"/>
      <c r="CI46" s="670"/>
      <c r="CJ46" s="670"/>
      <c r="CK46" s="670"/>
      <c r="CL46" s="670"/>
      <c r="CM46" s="670"/>
      <c r="CN46" s="670"/>
      <c r="CO46" s="670"/>
      <c r="CP46" s="670"/>
      <c r="CQ46" s="670"/>
      <c r="CR46" s="670"/>
      <c r="CS46" s="670"/>
      <c r="CT46" s="670"/>
      <c r="CU46" s="670"/>
      <c r="CV46" s="670"/>
      <c r="CW46" s="670"/>
      <c r="CX46" s="670"/>
      <c r="CY46" s="670"/>
      <c r="CZ46" s="670"/>
      <c r="DA46" s="670"/>
      <c r="DB46" s="670"/>
      <c r="DC46" s="670"/>
      <c r="DD46" s="670"/>
      <c r="DE46" s="670"/>
      <c r="DF46" s="670"/>
      <c r="DG46" s="670"/>
      <c r="DH46" s="670"/>
      <c r="DI46" s="670"/>
      <c r="DJ46" s="670"/>
      <c r="DK46" s="670"/>
      <c r="DL46" s="670"/>
      <c r="DM46" s="670"/>
      <c r="DN46" s="670"/>
      <c r="DO46" s="670"/>
      <c r="DP46" s="670"/>
      <c r="DQ46" s="670"/>
      <c r="DR46" s="670"/>
      <c r="DS46" s="670"/>
      <c r="DT46" s="670"/>
      <c r="DU46" s="670"/>
      <c r="DV46" s="670"/>
      <c r="DW46" s="670"/>
      <c r="DX46" s="670"/>
      <c r="DY46" s="670"/>
      <c r="DZ46" s="670"/>
      <c r="EA46" s="670"/>
      <c r="EB46" s="670"/>
      <c r="EC46" s="670"/>
      <c r="ED46" s="670"/>
      <c r="EE46" s="670"/>
      <c r="EF46" s="670"/>
      <c r="EG46" s="670"/>
      <c r="EH46" s="670"/>
      <c r="EI46" s="670"/>
      <c r="EJ46" s="670"/>
      <c r="EK46" s="670"/>
      <c r="EL46" s="670"/>
      <c r="EM46" s="670"/>
      <c r="EN46" s="670"/>
      <c r="EO46" s="670"/>
      <c r="EP46" s="670"/>
      <c r="EQ46" s="670"/>
      <c r="ER46" s="670"/>
      <c r="ES46" s="670"/>
      <c r="ET46" s="670"/>
      <c r="EU46" s="670"/>
      <c r="EV46" s="670"/>
      <c r="EW46" s="670"/>
      <c r="EX46" s="670"/>
      <c r="EY46" s="670"/>
      <c r="EZ46" s="670"/>
      <c r="FA46" s="670"/>
      <c r="FB46" s="670"/>
      <c r="FC46" s="670"/>
      <c r="FD46" s="670"/>
      <c r="FE46" s="670"/>
      <c r="FF46" s="670"/>
      <c r="FG46" s="670"/>
      <c r="FH46" s="670"/>
      <c r="FI46" s="670"/>
      <c r="FJ46" s="670"/>
      <c r="FK46" s="670"/>
      <c r="FL46" s="670"/>
      <c r="FM46" s="670"/>
      <c r="FN46" s="670"/>
      <c r="FO46" s="670"/>
      <c r="FP46" s="670"/>
      <c r="FQ46" s="670"/>
      <c r="FR46" s="670"/>
      <c r="FS46" s="670"/>
      <c r="FT46" s="670"/>
      <c r="FU46" s="670"/>
      <c r="FV46" s="670"/>
      <c r="FW46" s="670"/>
      <c r="FX46" s="670"/>
      <c r="FY46" s="670"/>
      <c r="FZ46" s="670"/>
      <c r="GA46" s="670"/>
      <c r="GB46" s="670"/>
      <c r="GC46" s="670"/>
      <c r="GD46" s="670"/>
      <c r="GE46" s="670"/>
      <c r="GF46" s="670"/>
      <c r="GG46" s="670"/>
      <c r="GH46" s="670"/>
      <c r="GI46" s="670"/>
      <c r="GJ46" s="670"/>
      <c r="GK46" s="670"/>
      <c r="GL46" s="670"/>
      <c r="GM46" s="670"/>
      <c r="GN46" s="670"/>
      <c r="GO46" s="670"/>
      <c r="GP46" s="670"/>
      <c r="GQ46" s="670"/>
      <c r="GR46" s="670"/>
      <c r="GS46" s="670"/>
      <c r="GT46" s="670"/>
      <c r="GU46" s="670"/>
      <c r="GV46" s="670"/>
      <c r="GW46" s="670"/>
      <c r="GX46" s="670"/>
      <c r="GY46" s="670"/>
      <c r="GZ46" s="670"/>
      <c r="HA46" s="670"/>
      <c r="HB46" s="670"/>
      <c r="HC46" s="670"/>
      <c r="HD46" s="670"/>
      <c r="HE46" s="670"/>
      <c r="HF46" s="670"/>
      <c r="HG46" s="670"/>
      <c r="HH46" s="670"/>
      <c r="HI46" s="670"/>
      <c r="HJ46" s="670"/>
      <c r="HK46" s="670"/>
      <c r="HL46" s="670"/>
      <c r="HM46" s="670"/>
      <c r="HN46" s="670"/>
      <c r="HO46" s="670"/>
      <c r="HP46" s="670"/>
      <c r="HQ46" s="670"/>
      <c r="HR46" s="670"/>
      <c r="HS46" s="670"/>
      <c r="HT46" s="670"/>
      <c r="HU46" s="670"/>
      <c r="HV46" s="670"/>
      <c r="HW46" s="670"/>
      <c r="HX46" s="670"/>
      <c r="HY46" s="670"/>
      <c r="HZ46" s="670"/>
      <c r="IA46" s="670"/>
      <c r="IB46" s="670"/>
      <c r="IC46" s="670"/>
      <c r="ID46" s="670"/>
      <c r="IE46" s="670"/>
      <c r="IF46" s="670"/>
      <c r="IG46" s="670"/>
      <c r="IH46" s="670"/>
      <c r="II46" s="670"/>
      <c r="IJ46" s="670"/>
      <c r="IK46" s="670"/>
      <c r="IL46" s="670"/>
      <c r="IM46" s="670"/>
      <c r="IN46" s="670"/>
      <c r="IO46" s="670"/>
      <c r="IP46" s="670"/>
      <c r="IQ46" s="670"/>
      <c r="IR46" s="670"/>
      <c r="IS46" s="670"/>
      <c r="IT46" s="670"/>
      <c r="IU46" s="670"/>
      <c r="IV46" s="670"/>
    </row>
    <row r="47" spans="1:256" ht="15" customHeight="1">
      <c r="A47" s="670"/>
      <c r="B47" s="887"/>
      <c r="C47" s="891"/>
      <c r="D47" s="680"/>
      <c r="E47" s="894" t="s">
        <v>750</v>
      </c>
      <c r="F47" s="894"/>
      <c r="G47" s="894"/>
      <c r="H47" s="894"/>
      <c r="I47" s="894"/>
      <c r="J47" s="894"/>
      <c r="K47" s="894"/>
      <c r="L47" s="894"/>
      <c r="M47" s="893"/>
      <c r="N47" s="893"/>
      <c r="O47" s="880"/>
      <c r="P47" s="880"/>
      <c r="Q47" s="880"/>
      <c r="R47" s="855" t="s">
        <v>742</v>
      </c>
      <c r="S47" s="855"/>
      <c r="T47" s="855"/>
      <c r="U47" s="855"/>
      <c r="V47" s="855"/>
      <c r="W47" s="855"/>
      <c r="X47" s="855"/>
      <c r="Y47" s="855"/>
      <c r="Z47" s="855"/>
      <c r="AA47" s="855"/>
      <c r="AB47" s="855"/>
      <c r="AC47" s="855"/>
      <c r="AD47" s="855"/>
      <c r="AE47" s="855"/>
      <c r="AF47" s="855"/>
      <c r="AG47" s="855"/>
      <c r="AH47" s="895" t="s">
        <v>743</v>
      </c>
      <c r="AI47" s="895"/>
      <c r="AJ47" s="895"/>
      <c r="AK47" s="895"/>
      <c r="AL47" s="895"/>
      <c r="AM47" s="895"/>
      <c r="AN47" s="670"/>
      <c r="AO47" s="672"/>
      <c r="AP47" s="670"/>
      <c r="AQ47" s="670"/>
      <c r="AR47" s="670"/>
      <c r="AS47" s="670"/>
      <c r="AT47" s="670"/>
      <c r="AU47" s="670"/>
      <c r="AV47" s="670"/>
      <c r="AW47" s="670"/>
      <c r="AX47" s="670"/>
      <c r="AY47" s="670"/>
      <c r="AZ47" s="670"/>
      <c r="BA47" s="670"/>
      <c r="BB47" s="670"/>
      <c r="BC47" s="670"/>
      <c r="BD47" s="670"/>
      <c r="BE47" s="670"/>
      <c r="BF47" s="670"/>
      <c r="BG47" s="670"/>
      <c r="BH47" s="670"/>
      <c r="BI47" s="670"/>
      <c r="BJ47" s="670"/>
      <c r="BK47" s="670"/>
      <c r="BL47" s="670"/>
      <c r="BM47" s="670"/>
      <c r="BN47" s="670"/>
      <c r="BO47" s="670"/>
      <c r="BP47" s="670"/>
      <c r="BQ47" s="670"/>
      <c r="BR47" s="670"/>
      <c r="BS47" s="670"/>
      <c r="BT47" s="670"/>
      <c r="BU47" s="670"/>
      <c r="BV47" s="670"/>
      <c r="BW47" s="670"/>
      <c r="BX47" s="670"/>
      <c r="BY47" s="670"/>
      <c r="BZ47" s="670"/>
      <c r="CA47" s="670"/>
      <c r="CB47" s="670"/>
      <c r="CC47" s="670"/>
      <c r="CD47" s="670"/>
      <c r="CE47" s="670"/>
      <c r="CF47" s="670"/>
      <c r="CG47" s="670"/>
      <c r="CH47" s="670"/>
      <c r="CI47" s="670"/>
      <c r="CJ47" s="670"/>
      <c r="CK47" s="670"/>
      <c r="CL47" s="670"/>
      <c r="CM47" s="670"/>
      <c r="CN47" s="670"/>
      <c r="CO47" s="670"/>
      <c r="CP47" s="670"/>
      <c r="CQ47" s="670"/>
      <c r="CR47" s="670"/>
      <c r="CS47" s="670"/>
      <c r="CT47" s="670"/>
      <c r="CU47" s="670"/>
      <c r="CV47" s="670"/>
      <c r="CW47" s="670"/>
      <c r="CX47" s="670"/>
      <c r="CY47" s="670"/>
      <c r="CZ47" s="670"/>
      <c r="DA47" s="670"/>
      <c r="DB47" s="670"/>
      <c r="DC47" s="670"/>
      <c r="DD47" s="670"/>
      <c r="DE47" s="670"/>
      <c r="DF47" s="670"/>
      <c r="DG47" s="670"/>
      <c r="DH47" s="670"/>
      <c r="DI47" s="670"/>
      <c r="DJ47" s="670"/>
      <c r="DK47" s="670"/>
      <c r="DL47" s="670"/>
      <c r="DM47" s="670"/>
      <c r="DN47" s="670"/>
      <c r="DO47" s="670"/>
      <c r="DP47" s="670"/>
      <c r="DQ47" s="670"/>
      <c r="DR47" s="670"/>
      <c r="DS47" s="670"/>
      <c r="DT47" s="670"/>
      <c r="DU47" s="670"/>
      <c r="DV47" s="670"/>
      <c r="DW47" s="670"/>
      <c r="DX47" s="670"/>
      <c r="DY47" s="670"/>
      <c r="DZ47" s="670"/>
      <c r="EA47" s="670"/>
      <c r="EB47" s="670"/>
      <c r="EC47" s="670"/>
      <c r="ED47" s="670"/>
      <c r="EE47" s="670"/>
      <c r="EF47" s="670"/>
      <c r="EG47" s="670"/>
      <c r="EH47" s="670"/>
      <c r="EI47" s="670"/>
      <c r="EJ47" s="670"/>
      <c r="EK47" s="670"/>
      <c r="EL47" s="670"/>
      <c r="EM47" s="670"/>
      <c r="EN47" s="670"/>
      <c r="EO47" s="670"/>
      <c r="EP47" s="670"/>
      <c r="EQ47" s="670"/>
      <c r="ER47" s="670"/>
      <c r="ES47" s="670"/>
      <c r="ET47" s="670"/>
      <c r="EU47" s="670"/>
      <c r="EV47" s="670"/>
      <c r="EW47" s="670"/>
      <c r="EX47" s="670"/>
      <c r="EY47" s="670"/>
      <c r="EZ47" s="670"/>
      <c r="FA47" s="670"/>
      <c r="FB47" s="670"/>
      <c r="FC47" s="670"/>
      <c r="FD47" s="670"/>
      <c r="FE47" s="670"/>
      <c r="FF47" s="670"/>
      <c r="FG47" s="670"/>
      <c r="FH47" s="670"/>
      <c r="FI47" s="670"/>
      <c r="FJ47" s="670"/>
      <c r="FK47" s="670"/>
      <c r="FL47" s="670"/>
      <c r="FM47" s="670"/>
      <c r="FN47" s="670"/>
      <c r="FO47" s="670"/>
      <c r="FP47" s="670"/>
      <c r="FQ47" s="670"/>
      <c r="FR47" s="670"/>
      <c r="FS47" s="670"/>
      <c r="FT47" s="670"/>
      <c r="FU47" s="670"/>
      <c r="FV47" s="670"/>
      <c r="FW47" s="670"/>
      <c r="FX47" s="670"/>
      <c r="FY47" s="670"/>
      <c r="FZ47" s="670"/>
      <c r="GA47" s="670"/>
      <c r="GB47" s="670"/>
      <c r="GC47" s="670"/>
      <c r="GD47" s="670"/>
      <c r="GE47" s="670"/>
      <c r="GF47" s="670"/>
      <c r="GG47" s="670"/>
      <c r="GH47" s="670"/>
      <c r="GI47" s="670"/>
      <c r="GJ47" s="670"/>
      <c r="GK47" s="670"/>
      <c r="GL47" s="670"/>
      <c r="GM47" s="670"/>
      <c r="GN47" s="670"/>
      <c r="GO47" s="670"/>
      <c r="GP47" s="670"/>
      <c r="GQ47" s="670"/>
      <c r="GR47" s="670"/>
      <c r="GS47" s="670"/>
      <c r="GT47" s="670"/>
      <c r="GU47" s="670"/>
      <c r="GV47" s="670"/>
      <c r="GW47" s="670"/>
      <c r="GX47" s="670"/>
      <c r="GY47" s="670"/>
      <c r="GZ47" s="670"/>
      <c r="HA47" s="670"/>
      <c r="HB47" s="670"/>
      <c r="HC47" s="670"/>
      <c r="HD47" s="670"/>
      <c r="HE47" s="670"/>
      <c r="HF47" s="670"/>
      <c r="HG47" s="670"/>
      <c r="HH47" s="670"/>
      <c r="HI47" s="670"/>
      <c r="HJ47" s="670"/>
      <c r="HK47" s="670"/>
      <c r="HL47" s="670"/>
      <c r="HM47" s="670"/>
      <c r="HN47" s="670"/>
      <c r="HO47" s="670"/>
      <c r="HP47" s="670"/>
      <c r="HQ47" s="670"/>
      <c r="HR47" s="670"/>
      <c r="HS47" s="670"/>
      <c r="HT47" s="670"/>
      <c r="HU47" s="670"/>
      <c r="HV47" s="670"/>
      <c r="HW47" s="670"/>
      <c r="HX47" s="670"/>
      <c r="HY47" s="670"/>
      <c r="HZ47" s="670"/>
      <c r="IA47" s="670"/>
      <c r="IB47" s="670"/>
      <c r="IC47" s="670"/>
      <c r="ID47" s="670"/>
      <c r="IE47" s="670"/>
      <c r="IF47" s="670"/>
      <c r="IG47" s="670"/>
      <c r="IH47" s="670"/>
      <c r="II47" s="670"/>
      <c r="IJ47" s="670"/>
      <c r="IK47" s="670"/>
      <c r="IL47" s="670"/>
      <c r="IM47" s="670"/>
      <c r="IN47" s="670"/>
      <c r="IO47" s="670"/>
      <c r="IP47" s="670"/>
      <c r="IQ47" s="670"/>
      <c r="IR47" s="670"/>
      <c r="IS47" s="670"/>
      <c r="IT47" s="670"/>
      <c r="IU47" s="670"/>
      <c r="IV47" s="670"/>
    </row>
    <row r="48" spans="1:256" ht="15" customHeight="1">
      <c r="A48" s="670"/>
      <c r="B48" s="887"/>
      <c r="C48" s="891"/>
      <c r="D48" s="680"/>
      <c r="E48" s="896" t="s">
        <v>751</v>
      </c>
      <c r="F48" s="896"/>
      <c r="G48" s="896"/>
      <c r="H48" s="896"/>
      <c r="I48" s="896"/>
      <c r="J48" s="896"/>
      <c r="K48" s="896"/>
      <c r="L48" s="896"/>
      <c r="M48" s="893"/>
      <c r="N48" s="893"/>
      <c r="O48" s="880"/>
      <c r="P48" s="880"/>
      <c r="Q48" s="880"/>
      <c r="R48" s="855" t="s">
        <v>742</v>
      </c>
      <c r="S48" s="855"/>
      <c r="T48" s="855"/>
      <c r="U48" s="855"/>
      <c r="V48" s="855"/>
      <c r="W48" s="855"/>
      <c r="X48" s="855"/>
      <c r="Y48" s="855"/>
      <c r="Z48" s="855"/>
      <c r="AA48" s="855"/>
      <c r="AB48" s="855"/>
      <c r="AC48" s="855"/>
      <c r="AD48" s="855"/>
      <c r="AE48" s="855"/>
      <c r="AF48" s="855"/>
      <c r="AG48" s="855"/>
      <c r="AH48" s="895" t="s">
        <v>743</v>
      </c>
      <c r="AI48" s="895"/>
      <c r="AJ48" s="895"/>
      <c r="AK48" s="895"/>
      <c r="AL48" s="895"/>
      <c r="AM48" s="895"/>
      <c r="AN48" s="670"/>
      <c r="AO48" s="672"/>
      <c r="AP48" s="670"/>
      <c r="AQ48" s="670"/>
      <c r="AR48" s="670"/>
      <c r="AS48" s="670"/>
      <c r="AT48" s="670"/>
      <c r="AU48" s="670"/>
      <c r="AV48" s="670"/>
      <c r="AW48" s="670"/>
      <c r="AX48" s="670"/>
      <c r="AY48" s="670"/>
      <c r="AZ48" s="670"/>
      <c r="BA48" s="670"/>
      <c r="BB48" s="670"/>
      <c r="BC48" s="670"/>
      <c r="BD48" s="670"/>
      <c r="BE48" s="670"/>
      <c r="BF48" s="670"/>
      <c r="BG48" s="670"/>
      <c r="BH48" s="670"/>
      <c r="BI48" s="670"/>
      <c r="BJ48" s="670"/>
      <c r="BK48" s="670"/>
      <c r="BL48" s="670"/>
      <c r="BM48" s="670"/>
      <c r="BN48" s="670"/>
      <c r="BO48" s="670"/>
      <c r="BP48" s="670"/>
      <c r="BQ48" s="670"/>
      <c r="BR48" s="670"/>
      <c r="BS48" s="670"/>
      <c r="BT48" s="670"/>
      <c r="BU48" s="670"/>
      <c r="BV48" s="670"/>
      <c r="BW48" s="670"/>
      <c r="BX48" s="670"/>
      <c r="BY48" s="670"/>
      <c r="BZ48" s="670"/>
      <c r="CA48" s="670"/>
      <c r="CB48" s="670"/>
      <c r="CC48" s="670"/>
      <c r="CD48" s="670"/>
      <c r="CE48" s="670"/>
      <c r="CF48" s="670"/>
      <c r="CG48" s="670"/>
      <c r="CH48" s="670"/>
      <c r="CI48" s="670"/>
      <c r="CJ48" s="670"/>
      <c r="CK48" s="670"/>
      <c r="CL48" s="670"/>
      <c r="CM48" s="670"/>
      <c r="CN48" s="670"/>
      <c r="CO48" s="670"/>
      <c r="CP48" s="670"/>
      <c r="CQ48" s="670"/>
      <c r="CR48" s="670"/>
      <c r="CS48" s="670"/>
      <c r="CT48" s="670"/>
      <c r="CU48" s="670"/>
      <c r="CV48" s="670"/>
      <c r="CW48" s="670"/>
      <c r="CX48" s="670"/>
      <c r="CY48" s="670"/>
      <c r="CZ48" s="670"/>
      <c r="DA48" s="670"/>
      <c r="DB48" s="670"/>
      <c r="DC48" s="670"/>
      <c r="DD48" s="670"/>
      <c r="DE48" s="670"/>
      <c r="DF48" s="670"/>
      <c r="DG48" s="670"/>
      <c r="DH48" s="670"/>
      <c r="DI48" s="670"/>
      <c r="DJ48" s="670"/>
      <c r="DK48" s="670"/>
      <c r="DL48" s="670"/>
      <c r="DM48" s="670"/>
      <c r="DN48" s="670"/>
      <c r="DO48" s="670"/>
      <c r="DP48" s="670"/>
      <c r="DQ48" s="670"/>
      <c r="DR48" s="670"/>
      <c r="DS48" s="670"/>
      <c r="DT48" s="670"/>
      <c r="DU48" s="670"/>
      <c r="DV48" s="670"/>
      <c r="DW48" s="670"/>
      <c r="DX48" s="670"/>
      <c r="DY48" s="670"/>
      <c r="DZ48" s="670"/>
      <c r="EA48" s="670"/>
      <c r="EB48" s="670"/>
      <c r="EC48" s="670"/>
      <c r="ED48" s="670"/>
      <c r="EE48" s="670"/>
      <c r="EF48" s="670"/>
      <c r="EG48" s="670"/>
      <c r="EH48" s="670"/>
      <c r="EI48" s="670"/>
      <c r="EJ48" s="670"/>
      <c r="EK48" s="670"/>
      <c r="EL48" s="670"/>
      <c r="EM48" s="670"/>
      <c r="EN48" s="670"/>
      <c r="EO48" s="670"/>
      <c r="EP48" s="670"/>
      <c r="EQ48" s="670"/>
      <c r="ER48" s="670"/>
      <c r="ES48" s="670"/>
      <c r="ET48" s="670"/>
      <c r="EU48" s="670"/>
      <c r="EV48" s="670"/>
      <c r="EW48" s="670"/>
      <c r="EX48" s="670"/>
      <c r="EY48" s="670"/>
      <c r="EZ48" s="670"/>
      <c r="FA48" s="670"/>
      <c r="FB48" s="670"/>
      <c r="FC48" s="670"/>
      <c r="FD48" s="670"/>
      <c r="FE48" s="670"/>
      <c r="FF48" s="670"/>
      <c r="FG48" s="670"/>
      <c r="FH48" s="670"/>
      <c r="FI48" s="670"/>
      <c r="FJ48" s="670"/>
      <c r="FK48" s="670"/>
      <c r="FL48" s="670"/>
      <c r="FM48" s="670"/>
      <c r="FN48" s="670"/>
      <c r="FO48" s="670"/>
      <c r="FP48" s="670"/>
      <c r="FQ48" s="670"/>
      <c r="FR48" s="670"/>
      <c r="FS48" s="670"/>
      <c r="FT48" s="670"/>
      <c r="FU48" s="670"/>
      <c r="FV48" s="670"/>
      <c r="FW48" s="670"/>
      <c r="FX48" s="670"/>
      <c r="FY48" s="670"/>
      <c r="FZ48" s="670"/>
      <c r="GA48" s="670"/>
      <c r="GB48" s="670"/>
      <c r="GC48" s="670"/>
      <c r="GD48" s="670"/>
      <c r="GE48" s="670"/>
      <c r="GF48" s="670"/>
      <c r="GG48" s="670"/>
      <c r="GH48" s="670"/>
      <c r="GI48" s="670"/>
      <c r="GJ48" s="670"/>
      <c r="GK48" s="670"/>
      <c r="GL48" s="670"/>
      <c r="GM48" s="670"/>
      <c r="GN48" s="670"/>
      <c r="GO48" s="670"/>
      <c r="GP48" s="670"/>
      <c r="GQ48" s="670"/>
      <c r="GR48" s="670"/>
      <c r="GS48" s="670"/>
      <c r="GT48" s="670"/>
      <c r="GU48" s="670"/>
      <c r="GV48" s="670"/>
      <c r="GW48" s="670"/>
      <c r="GX48" s="670"/>
      <c r="GY48" s="670"/>
      <c r="GZ48" s="670"/>
      <c r="HA48" s="670"/>
      <c r="HB48" s="670"/>
      <c r="HC48" s="670"/>
      <c r="HD48" s="670"/>
      <c r="HE48" s="670"/>
      <c r="HF48" s="670"/>
      <c r="HG48" s="670"/>
      <c r="HH48" s="670"/>
      <c r="HI48" s="670"/>
      <c r="HJ48" s="670"/>
      <c r="HK48" s="670"/>
      <c r="HL48" s="670"/>
      <c r="HM48" s="670"/>
      <c r="HN48" s="670"/>
      <c r="HO48" s="670"/>
      <c r="HP48" s="670"/>
      <c r="HQ48" s="670"/>
      <c r="HR48" s="670"/>
      <c r="HS48" s="670"/>
      <c r="HT48" s="670"/>
      <c r="HU48" s="670"/>
      <c r="HV48" s="670"/>
      <c r="HW48" s="670"/>
      <c r="HX48" s="670"/>
      <c r="HY48" s="670"/>
      <c r="HZ48" s="670"/>
      <c r="IA48" s="670"/>
      <c r="IB48" s="670"/>
      <c r="IC48" s="670"/>
      <c r="ID48" s="670"/>
      <c r="IE48" s="670"/>
      <c r="IF48" s="670"/>
      <c r="IG48" s="670"/>
      <c r="IH48" s="670"/>
      <c r="II48" s="670"/>
      <c r="IJ48" s="670"/>
      <c r="IK48" s="670"/>
      <c r="IL48" s="670"/>
      <c r="IM48" s="670"/>
      <c r="IN48" s="670"/>
      <c r="IO48" s="670"/>
      <c r="IP48" s="670"/>
      <c r="IQ48" s="670"/>
      <c r="IR48" s="670"/>
      <c r="IS48" s="670"/>
      <c r="IT48" s="670"/>
      <c r="IU48" s="670"/>
      <c r="IV48" s="670"/>
    </row>
    <row r="49" spans="1:256" ht="15" customHeight="1" thickBot="1">
      <c r="A49" s="670"/>
      <c r="B49" s="887"/>
      <c r="C49" s="891"/>
      <c r="D49" s="680"/>
      <c r="E49" s="902" t="s">
        <v>752</v>
      </c>
      <c r="F49" s="902"/>
      <c r="G49" s="902"/>
      <c r="H49" s="902"/>
      <c r="I49" s="902"/>
      <c r="J49" s="902"/>
      <c r="K49" s="902"/>
      <c r="L49" s="902"/>
      <c r="M49" s="903"/>
      <c r="N49" s="903"/>
      <c r="O49" s="904"/>
      <c r="P49" s="904"/>
      <c r="Q49" s="904"/>
      <c r="R49" s="900" t="s">
        <v>742</v>
      </c>
      <c r="S49" s="900"/>
      <c r="T49" s="900"/>
      <c r="U49" s="900"/>
      <c r="V49" s="900"/>
      <c r="W49" s="900"/>
      <c r="X49" s="900"/>
      <c r="Y49" s="900"/>
      <c r="Z49" s="900"/>
      <c r="AA49" s="900"/>
      <c r="AB49" s="900"/>
      <c r="AC49" s="900"/>
      <c r="AD49" s="900"/>
      <c r="AE49" s="900"/>
      <c r="AF49" s="900"/>
      <c r="AG49" s="900"/>
      <c r="AH49" s="895" t="s">
        <v>743</v>
      </c>
      <c r="AI49" s="895"/>
      <c r="AJ49" s="895"/>
      <c r="AK49" s="895"/>
      <c r="AL49" s="895"/>
      <c r="AM49" s="895"/>
      <c r="AN49" s="670"/>
      <c r="AO49" s="672"/>
      <c r="AP49" s="670"/>
      <c r="AQ49" s="670"/>
      <c r="AR49" s="670"/>
      <c r="AS49" s="670"/>
      <c r="AT49" s="670"/>
      <c r="AU49" s="670"/>
      <c r="AV49" s="670"/>
      <c r="AW49" s="670"/>
      <c r="AX49" s="670"/>
      <c r="AY49" s="670"/>
      <c r="AZ49" s="670"/>
      <c r="BA49" s="670"/>
      <c r="BB49" s="670"/>
      <c r="BC49" s="670"/>
      <c r="BD49" s="670"/>
      <c r="BE49" s="670"/>
      <c r="BF49" s="670"/>
      <c r="BG49" s="670"/>
      <c r="BH49" s="670"/>
      <c r="BI49" s="670"/>
      <c r="BJ49" s="670"/>
      <c r="BK49" s="670"/>
      <c r="BL49" s="670"/>
      <c r="BM49" s="670"/>
      <c r="BN49" s="670"/>
      <c r="BO49" s="670"/>
      <c r="BP49" s="670"/>
      <c r="BQ49" s="670"/>
      <c r="BR49" s="670"/>
      <c r="BS49" s="670"/>
      <c r="BT49" s="670"/>
      <c r="BU49" s="670"/>
      <c r="BV49" s="670"/>
      <c r="BW49" s="670"/>
      <c r="BX49" s="670"/>
      <c r="BY49" s="670"/>
      <c r="BZ49" s="670"/>
      <c r="CA49" s="670"/>
      <c r="CB49" s="670"/>
      <c r="CC49" s="670"/>
      <c r="CD49" s="670"/>
      <c r="CE49" s="670"/>
      <c r="CF49" s="670"/>
      <c r="CG49" s="670"/>
      <c r="CH49" s="670"/>
      <c r="CI49" s="670"/>
      <c r="CJ49" s="670"/>
      <c r="CK49" s="670"/>
      <c r="CL49" s="670"/>
      <c r="CM49" s="670"/>
      <c r="CN49" s="670"/>
      <c r="CO49" s="670"/>
      <c r="CP49" s="670"/>
      <c r="CQ49" s="670"/>
      <c r="CR49" s="670"/>
      <c r="CS49" s="670"/>
      <c r="CT49" s="670"/>
      <c r="CU49" s="670"/>
      <c r="CV49" s="670"/>
      <c r="CW49" s="670"/>
      <c r="CX49" s="670"/>
      <c r="CY49" s="670"/>
      <c r="CZ49" s="670"/>
      <c r="DA49" s="670"/>
      <c r="DB49" s="670"/>
      <c r="DC49" s="670"/>
      <c r="DD49" s="670"/>
      <c r="DE49" s="670"/>
      <c r="DF49" s="670"/>
      <c r="DG49" s="670"/>
      <c r="DH49" s="670"/>
      <c r="DI49" s="670"/>
      <c r="DJ49" s="670"/>
      <c r="DK49" s="670"/>
      <c r="DL49" s="670"/>
      <c r="DM49" s="670"/>
      <c r="DN49" s="670"/>
      <c r="DO49" s="670"/>
      <c r="DP49" s="670"/>
      <c r="DQ49" s="670"/>
      <c r="DR49" s="670"/>
      <c r="DS49" s="670"/>
      <c r="DT49" s="670"/>
      <c r="DU49" s="670"/>
      <c r="DV49" s="670"/>
      <c r="DW49" s="670"/>
      <c r="DX49" s="670"/>
      <c r="DY49" s="670"/>
      <c r="DZ49" s="670"/>
      <c r="EA49" s="670"/>
      <c r="EB49" s="670"/>
      <c r="EC49" s="670"/>
      <c r="ED49" s="670"/>
      <c r="EE49" s="670"/>
      <c r="EF49" s="670"/>
      <c r="EG49" s="670"/>
      <c r="EH49" s="670"/>
      <c r="EI49" s="670"/>
      <c r="EJ49" s="670"/>
      <c r="EK49" s="670"/>
      <c r="EL49" s="670"/>
      <c r="EM49" s="670"/>
      <c r="EN49" s="670"/>
      <c r="EO49" s="670"/>
      <c r="EP49" s="670"/>
      <c r="EQ49" s="670"/>
      <c r="ER49" s="670"/>
      <c r="ES49" s="670"/>
      <c r="ET49" s="670"/>
      <c r="EU49" s="670"/>
      <c r="EV49" s="670"/>
      <c r="EW49" s="670"/>
      <c r="EX49" s="670"/>
      <c r="EY49" s="670"/>
      <c r="EZ49" s="670"/>
      <c r="FA49" s="670"/>
      <c r="FB49" s="670"/>
      <c r="FC49" s="670"/>
      <c r="FD49" s="670"/>
      <c r="FE49" s="670"/>
      <c r="FF49" s="670"/>
      <c r="FG49" s="670"/>
      <c r="FH49" s="670"/>
      <c r="FI49" s="670"/>
      <c r="FJ49" s="670"/>
      <c r="FK49" s="670"/>
      <c r="FL49" s="670"/>
      <c r="FM49" s="670"/>
      <c r="FN49" s="670"/>
      <c r="FO49" s="670"/>
      <c r="FP49" s="670"/>
      <c r="FQ49" s="670"/>
      <c r="FR49" s="670"/>
      <c r="FS49" s="670"/>
      <c r="FT49" s="670"/>
      <c r="FU49" s="670"/>
      <c r="FV49" s="670"/>
      <c r="FW49" s="670"/>
      <c r="FX49" s="670"/>
      <c r="FY49" s="670"/>
      <c r="FZ49" s="670"/>
      <c r="GA49" s="670"/>
      <c r="GB49" s="670"/>
      <c r="GC49" s="670"/>
      <c r="GD49" s="670"/>
      <c r="GE49" s="670"/>
      <c r="GF49" s="670"/>
      <c r="GG49" s="670"/>
      <c r="GH49" s="670"/>
      <c r="GI49" s="670"/>
      <c r="GJ49" s="670"/>
      <c r="GK49" s="670"/>
      <c r="GL49" s="670"/>
      <c r="GM49" s="670"/>
      <c r="GN49" s="670"/>
      <c r="GO49" s="670"/>
      <c r="GP49" s="670"/>
      <c r="GQ49" s="670"/>
      <c r="GR49" s="670"/>
      <c r="GS49" s="670"/>
      <c r="GT49" s="670"/>
      <c r="GU49" s="670"/>
      <c r="GV49" s="670"/>
      <c r="GW49" s="670"/>
      <c r="GX49" s="670"/>
      <c r="GY49" s="670"/>
      <c r="GZ49" s="670"/>
      <c r="HA49" s="670"/>
      <c r="HB49" s="670"/>
      <c r="HC49" s="670"/>
      <c r="HD49" s="670"/>
      <c r="HE49" s="670"/>
      <c r="HF49" s="670"/>
      <c r="HG49" s="670"/>
      <c r="HH49" s="670"/>
      <c r="HI49" s="670"/>
      <c r="HJ49" s="670"/>
      <c r="HK49" s="670"/>
      <c r="HL49" s="670"/>
      <c r="HM49" s="670"/>
      <c r="HN49" s="670"/>
      <c r="HO49" s="670"/>
      <c r="HP49" s="670"/>
      <c r="HQ49" s="670"/>
      <c r="HR49" s="670"/>
      <c r="HS49" s="670"/>
      <c r="HT49" s="670"/>
      <c r="HU49" s="670"/>
      <c r="HV49" s="670"/>
      <c r="HW49" s="670"/>
      <c r="HX49" s="670"/>
      <c r="HY49" s="670"/>
      <c r="HZ49" s="670"/>
      <c r="IA49" s="670"/>
      <c r="IB49" s="670"/>
      <c r="IC49" s="670"/>
      <c r="ID49" s="670"/>
      <c r="IE49" s="670"/>
      <c r="IF49" s="670"/>
      <c r="IG49" s="670"/>
      <c r="IH49" s="670"/>
      <c r="II49" s="670"/>
      <c r="IJ49" s="670"/>
      <c r="IK49" s="670"/>
      <c r="IL49" s="670"/>
      <c r="IM49" s="670"/>
      <c r="IN49" s="670"/>
      <c r="IO49" s="670"/>
      <c r="IP49" s="670"/>
      <c r="IQ49" s="670"/>
      <c r="IR49" s="670"/>
      <c r="IS49" s="670"/>
      <c r="IT49" s="670"/>
      <c r="IU49" s="670"/>
      <c r="IV49" s="670"/>
    </row>
    <row r="50" spans="1:256" ht="15" customHeight="1" thickTop="1" thickBot="1">
      <c r="A50" s="670"/>
      <c r="B50" s="887"/>
      <c r="C50" s="891"/>
      <c r="D50" s="681"/>
      <c r="E50" s="897" t="s">
        <v>753</v>
      </c>
      <c r="F50" s="897"/>
      <c r="G50" s="897"/>
      <c r="H50" s="897"/>
      <c r="I50" s="897"/>
      <c r="J50" s="897"/>
      <c r="K50" s="897"/>
      <c r="L50" s="897"/>
      <c r="M50" s="898"/>
      <c r="N50" s="898"/>
      <c r="O50" s="899"/>
      <c r="P50" s="899"/>
      <c r="Q50" s="899"/>
      <c r="R50" s="900" t="s">
        <v>742</v>
      </c>
      <c r="S50" s="900"/>
      <c r="T50" s="900"/>
      <c r="U50" s="900"/>
      <c r="V50" s="900"/>
      <c r="W50" s="900"/>
      <c r="X50" s="900"/>
      <c r="Y50" s="900"/>
      <c r="Z50" s="901"/>
      <c r="AA50" s="901"/>
      <c r="AB50" s="901"/>
      <c r="AC50" s="901"/>
      <c r="AD50" s="901"/>
      <c r="AE50" s="901"/>
      <c r="AF50" s="901"/>
      <c r="AG50" s="901"/>
      <c r="AH50" s="901" t="s">
        <v>743</v>
      </c>
      <c r="AI50" s="901"/>
      <c r="AJ50" s="901"/>
      <c r="AK50" s="901"/>
      <c r="AL50" s="901"/>
      <c r="AM50" s="901"/>
      <c r="AN50" s="670"/>
      <c r="AO50" s="672"/>
      <c r="AP50" s="670"/>
      <c r="AQ50" s="670"/>
      <c r="AR50" s="670"/>
      <c r="AS50" s="670"/>
      <c r="AT50" s="670"/>
      <c r="AU50" s="670"/>
      <c r="AV50" s="670"/>
      <c r="AW50" s="670"/>
      <c r="AX50" s="670"/>
      <c r="AY50" s="670"/>
      <c r="AZ50" s="670"/>
      <c r="BA50" s="670"/>
      <c r="BB50" s="670"/>
      <c r="BC50" s="670"/>
      <c r="BD50" s="670"/>
      <c r="BE50" s="670"/>
      <c r="BF50" s="670"/>
      <c r="BG50" s="670"/>
      <c r="BH50" s="670"/>
      <c r="BI50" s="670"/>
      <c r="BJ50" s="670"/>
      <c r="BK50" s="670"/>
      <c r="BL50" s="670"/>
      <c r="BM50" s="670"/>
      <c r="BN50" s="670"/>
      <c r="BO50" s="670"/>
      <c r="BP50" s="670"/>
      <c r="BQ50" s="670"/>
      <c r="BR50" s="670"/>
      <c r="BS50" s="670"/>
      <c r="BT50" s="670"/>
      <c r="BU50" s="670"/>
      <c r="BV50" s="670"/>
      <c r="BW50" s="670"/>
      <c r="BX50" s="670"/>
      <c r="BY50" s="670"/>
      <c r="BZ50" s="670"/>
      <c r="CA50" s="670"/>
      <c r="CB50" s="670"/>
      <c r="CC50" s="670"/>
      <c r="CD50" s="670"/>
      <c r="CE50" s="670"/>
      <c r="CF50" s="670"/>
      <c r="CG50" s="670"/>
      <c r="CH50" s="670"/>
      <c r="CI50" s="670"/>
      <c r="CJ50" s="670"/>
      <c r="CK50" s="670"/>
      <c r="CL50" s="670"/>
      <c r="CM50" s="670"/>
      <c r="CN50" s="670"/>
      <c r="CO50" s="670"/>
      <c r="CP50" s="670"/>
      <c r="CQ50" s="670"/>
      <c r="CR50" s="670"/>
      <c r="CS50" s="670"/>
      <c r="CT50" s="670"/>
      <c r="CU50" s="670"/>
      <c r="CV50" s="670"/>
      <c r="CW50" s="670"/>
      <c r="CX50" s="670"/>
      <c r="CY50" s="670"/>
      <c r="CZ50" s="670"/>
      <c r="DA50" s="670"/>
      <c r="DB50" s="670"/>
      <c r="DC50" s="670"/>
      <c r="DD50" s="670"/>
      <c r="DE50" s="670"/>
      <c r="DF50" s="670"/>
      <c r="DG50" s="670"/>
      <c r="DH50" s="670"/>
      <c r="DI50" s="670"/>
      <c r="DJ50" s="670"/>
      <c r="DK50" s="670"/>
      <c r="DL50" s="670"/>
      <c r="DM50" s="670"/>
      <c r="DN50" s="670"/>
      <c r="DO50" s="670"/>
      <c r="DP50" s="670"/>
      <c r="DQ50" s="670"/>
      <c r="DR50" s="670"/>
      <c r="DS50" s="670"/>
      <c r="DT50" s="670"/>
      <c r="DU50" s="670"/>
      <c r="DV50" s="670"/>
      <c r="DW50" s="670"/>
      <c r="DX50" s="670"/>
      <c r="DY50" s="670"/>
      <c r="DZ50" s="670"/>
      <c r="EA50" s="670"/>
      <c r="EB50" s="670"/>
      <c r="EC50" s="670"/>
      <c r="ED50" s="670"/>
      <c r="EE50" s="670"/>
      <c r="EF50" s="670"/>
      <c r="EG50" s="670"/>
      <c r="EH50" s="670"/>
      <c r="EI50" s="670"/>
      <c r="EJ50" s="670"/>
      <c r="EK50" s="670"/>
      <c r="EL50" s="670"/>
      <c r="EM50" s="670"/>
      <c r="EN50" s="670"/>
      <c r="EO50" s="670"/>
      <c r="EP50" s="670"/>
      <c r="EQ50" s="670"/>
      <c r="ER50" s="670"/>
      <c r="ES50" s="670"/>
      <c r="ET50" s="670"/>
      <c r="EU50" s="670"/>
      <c r="EV50" s="670"/>
      <c r="EW50" s="670"/>
      <c r="EX50" s="670"/>
      <c r="EY50" s="670"/>
      <c r="EZ50" s="670"/>
      <c r="FA50" s="670"/>
      <c r="FB50" s="670"/>
      <c r="FC50" s="670"/>
      <c r="FD50" s="670"/>
      <c r="FE50" s="670"/>
      <c r="FF50" s="670"/>
      <c r="FG50" s="670"/>
      <c r="FH50" s="670"/>
      <c r="FI50" s="670"/>
      <c r="FJ50" s="670"/>
      <c r="FK50" s="670"/>
      <c r="FL50" s="670"/>
      <c r="FM50" s="670"/>
      <c r="FN50" s="670"/>
      <c r="FO50" s="670"/>
      <c r="FP50" s="670"/>
      <c r="FQ50" s="670"/>
      <c r="FR50" s="670"/>
      <c r="FS50" s="670"/>
      <c r="FT50" s="670"/>
      <c r="FU50" s="670"/>
      <c r="FV50" s="670"/>
      <c r="FW50" s="670"/>
      <c r="FX50" s="670"/>
      <c r="FY50" s="670"/>
      <c r="FZ50" s="670"/>
      <c r="GA50" s="670"/>
      <c r="GB50" s="670"/>
      <c r="GC50" s="670"/>
      <c r="GD50" s="670"/>
      <c r="GE50" s="670"/>
      <c r="GF50" s="670"/>
      <c r="GG50" s="670"/>
      <c r="GH50" s="670"/>
      <c r="GI50" s="670"/>
      <c r="GJ50" s="670"/>
      <c r="GK50" s="670"/>
      <c r="GL50" s="670"/>
      <c r="GM50" s="670"/>
      <c r="GN50" s="670"/>
      <c r="GO50" s="670"/>
      <c r="GP50" s="670"/>
      <c r="GQ50" s="670"/>
      <c r="GR50" s="670"/>
      <c r="GS50" s="670"/>
      <c r="GT50" s="670"/>
      <c r="GU50" s="670"/>
      <c r="GV50" s="670"/>
      <c r="GW50" s="670"/>
      <c r="GX50" s="670"/>
      <c r="GY50" s="670"/>
      <c r="GZ50" s="670"/>
      <c r="HA50" s="670"/>
      <c r="HB50" s="670"/>
      <c r="HC50" s="670"/>
      <c r="HD50" s="670"/>
      <c r="HE50" s="670"/>
      <c r="HF50" s="670"/>
      <c r="HG50" s="670"/>
      <c r="HH50" s="670"/>
      <c r="HI50" s="670"/>
      <c r="HJ50" s="670"/>
      <c r="HK50" s="670"/>
      <c r="HL50" s="670"/>
      <c r="HM50" s="670"/>
      <c r="HN50" s="670"/>
      <c r="HO50" s="670"/>
      <c r="HP50" s="670"/>
      <c r="HQ50" s="670"/>
      <c r="HR50" s="670"/>
      <c r="HS50" s="670"/>
      <c r="HT50" s="670"/>
      <c r="HU50" s="670"/>
      <c r="HV50" s="670"/>
      <c r="HW50" s="670"/>
      <c r="HX50" s="670"/>
      <c r="HY50" s="670"/>
      <c r="HZ50" s="670"/>
      <c r="IA50" s="670"/>
      <c r="IB50" s="670"/>
      <c r="IC50" s="670"/>
      <c r="ID50" s="670"/>
      <c r="IE50" s="670"/>
      <c r="IF50" s="670"/>
      <c r="IG50" s="670"/>
      <c r="IH50" s="670"/>
      <c r="II50" s="670"/>
      <c r="IJ50" s="670"/>
      <c r="IK50" s="670"/>
      <c r="IL50" s="670"/>
      <c r="IM50" s="670"/>
      <c r="IN50" s="670"/>
      <c r="IO50" s="670"/>
      <c r="IP50" s="670"/>
      <c r="IQ50" s="670"/>
      <c r="IR50" s="670"/>
      <c r="IS50" s="670"/>
      <c r="IT50" s="670"/>
      <c r="IU50" s="670"/>
      <c r="IV50" s="670"/>
    </row>
    <row r="51" spans="1:256" ht="15" customHeight="1" thickTop="1" thickBot="1">
      <c r="A51" s="670"/>
      <c r="B51" s="887"/>
      <c r="C51" s="891"/>
      <c r="D51" s="679"/>
      <c r="E51" s="894" t="s">
        <v>754</v>
      </c>
      <c r="F51" s="894"/>
      <c r="G51" s="894"/>
      <c r="H51" s="894"/>
      <c r="I51" s="894"/>
      <c r="J51" s="894"/>
      <c r="K51" s="894"/>
      <c r="L51" s="894"/>
      <c r="M51" s="893"/>
      <c r="N51" s="893"/>
      <c r="O51" s="880"/>
      <c r="P51" s="880"/>
      <c r="Q51" s="880"/>
      <c r="R51" s="901" t="s">
        <v>742</v>
      </c>
      <c r="S51" s="901"/>
      <c r="T51" s="901"/>
      <c r="U51" s="901"/>
      <c r="V51" s="901"/>
      <c r="W51" s="901"/>
      <c r="X51" s="901"/>
      <c r="Y51" s="901"/>
      <c r="Z51" s="855"/>
      <c r="AA51" s="855"/>
      <c r="AB51" s="855"/>
      <c r="AC51" s="855"/>
      <c r="AD51" s="855"/>
      <c r="AE51" s="855"/>
      <c r="AF51" s="855"/>
      <c r="AG51" s="855"/>
      <c r="AH51" s="855" t="s">
        <v>743</v>
      </c>
      <c r="AI51" s="855"/>
      <c r="AJ51" s="855"/>
      <c r="AK51" s="855"/>
      <c r="AL51" s="855"/>
      <c r="AM51" s="855"/>
      <c r="AN51" s="670"/>
      <c r="AO51" s="672"/>
      <c r="AP51" s="670"/>
      <c r="AQ51" s="670"/>
      <c r="AR51" s="670"/>
      <c r="AS51" s="670"/>
      <c r="AT51" s="670"/>
      <c r="AU51" s="670"/>
      <c r="AV51" s="670"/>
      <c r="AW51" s="670"/>
      <c r="AX51" s="670"/>
      <c r="AY51" s="670"/>
      <c r="AZ51" s="670"/>
      <c r="BA51" s="670"/>
      <c r="BB51" s="670"/>
      <c r="BC51" s="670"/>
      <c r="BD51" s="670"/>
      <c r="BE51" s="670"/>
      <c r="BF51" s="670"/>
      <c r="BG51" s="670"/>
      <c r="BH51" s="670"/>
      <c r="BI51" s="670"/>
      <c r="BJ51" s="670"/>
      <c r="BK51" s="670"/>
      <c r="BL51" s="670"/>
      <c r="BM51" s="670"/>
      <c r="BN51" s="670"/>
      <c r="BO51" s="670"/>
      <c r="BP51" s="670"/>
      <c r="BQ51" s="670"/>
      <c r="BR51" s="670"/>
      <c r="BS51" s="670"/>
      <c r="BT51" s="670"/>
      <c r="BU51" s="670"/>
      <c r="BV51" s="670"/>
      <c r="BW51" s="670"/>
      <c r="BX51" s="670"/>
      <c r="BY51" s="670"/>
      <c r="BZ51" s="670"/>
      <c r="CA51" s="670"/>
      <c r="CB51" s="670"/>
      <c r="CC51" s="670"/>
      <c r="CD51" s="670"/>
      <c r="CE51" s="670"/>
      <c r="CF51" s="670"/>
      <c r="CG51" s="670"/>
      <c r="CH51" s="670"/>
      <c r="CI51" s="670"/>
      <c r="CJ51" s="670"/>
      <c r="CK51" s="670"/>
      <c r="CL51" s="670"/>
      <c r="CM51" s="670"/>
      <c r="CN51" s="670"/>
      <c r="CO51" s="670"/>
      <c r="CP51" s="670"/>
      <c r="CQ51" s="670"/>
      <c r="CR51" s="670"/>
      <c r="CS51" s="670"/>
      <c r="CT51" s="670"/>
      <c r="CU51" s="670"/>
      <c r="CV51" s="670"/>
      <c r="CW51" s="670"/>
      <c r="CX51" s="670"/>
      <c r="CY51" s="670"/>
      <c r="CZ51" s="670"/>
      <c r="DA51" s="670"/>
      <c r="DB51" s="670"/>
      <c r="DC51" s="670"/>
      <c r="DD51" s="670"/>
      <c r="DE51" s="670"/>
      <c r="DF51" s="670"/>
      <c r="DG51" s="670"/>
      <c r="DH51" s="670"/>
      <c r="DI51" s="670"/>
      <c r="DJ51" s="670"/>
      <c r="DK51" s="670"/>
      <c r="DL51" s="670"/>
      <c r="DM51" s="670"/>
      <c r="DN51" s="670"/>
      <c r="DO51" s="670"/>
      <c r="DP51" s="670"/>
      <c r="DQ51" s="670"/>
      <c r="DR51" s="670"/>
      <c r="DS51" s="670"/>
      <c r="DT51" s="670"/>
      <c r="DU51" s="670"/>
      <c r="DV51" s="670"/>
      <c r="DW51" s="670"/>
      <c r="DX51" s="670"/>
      <c r="DY51" s="670"/>
      <c r="DZ51" s="670"/>
      <c r="EA51" s="670"/>
      <c r="EB51" s="670"/>
      <c r="EC51" s="670"/>
      <c r="ED51" s="670"/>
      <c r="EE51" s="670"/>
      <c r="EF51" s="670"/>
      <c r="EG51" s="670"/>
      <c r="EH51" s="670"/>
      <c r="EI51" s="670"/>
      <c r="EJ51" s="670"/>
      <c r="EK51" s="670"/>
      <c r="EL51" s="670"/>
      <c r="EM51" s="670"/>
      <c r="EN51" s="670"/>
      <c r="EO51" s="670"/>
      <c r="EP51" s="670"/>
      <c r="EQ51" s="670"/>
      <c r="ER51" s="670"/>
      <c r="ES51" s="670"/>
      <c r="ET51" s="670"/>
      <c r="EU51" s="670"/>
      <c r="EV51" s="670"/>
      <c r="EW51" s="670"/>
      <c r="EX51" s="670"/>
      <c r="EY51" s="670"/>
      <c r="EZ51" s="670"/>
      <c r="FA51" s="670"/>
      <c r="FB51" s="670"/>
      <c r="FC51" s="670"/>
      <c r="FD51" s="670"/>
      <c r="FE51" s="670"/>
      <c r="FF51" s="670"/>
      <c r="FG51" s="670"/>
      <c r="FH51" s="670"/>
      <c r="FI51" s="670"/>
      <c r="FJ51" s="670"/>
      <c r="FK51" s="670"/>
      <c r="FL51" s="670"/>
      <c r="FM51" s="670"/>
      <c r="FN51" s="670"/>
      <c r="FO51" s="670"/>
      <c r="FP51" s="670"/>
      <c r="FQ51" s="670"/>
      <c r="FR51" s="670"/>
      <c r="FS51" s="670"/>
      <c r="FT51" s="670"/>
      <c r="FU51" s="670"/>
      <c r="FV51" s="670"/>
      <c r="FW51" s="670"/>
      <c r="FX51" s="670"/>
      <c r="FY51" s="670"/>
      <c r="FZ51" s="670"/>
      <c r="GA51" s="670"/>
      <c r="GB51" s="670"/>
      <c r="GC51" s="670"/>
      <c r="GD51" s="670"/>
      <c r="GE51" s="670"/>
      <c r="GF51" s="670"/>
      <c r="GG51" s="670"/>
      <c r="GH51" s="670"/>
      <c r="GI51" s="670"/>
      <c r="GJ51" s="670"/>
      <c r="GK51" s="670"/>
      <c r="GL51" s="670"/>
      <c r="GM51" s="670"/>
      <c r="GN51" s="670"/>
      <c r="GO51" s="670"/>
      <c r="GP51" s="670"/>
      <c r="GQ51" s="670"/>
      <c r="GR51" s="670"/>
      <c r="GS51" s="670"/>
      <c r="GT51" s="670"/>
      <c r="GU51" s="670"/>
      <c r="GV51" s="670"/>
      <c r="GW51" s="670"/>
      <c r="GX51" s="670"/>
      <c r="GY51" s="670"/>
      <c r="GZ51" s="670"/>
      <c r="HA51" s="670"/>
      <c r="HB51" s="670"/>
      <c r="HC51" s="670"/>
      <c r="HD51" s="670"/>
      <c r="HE51" s="670"/>
      <c r="HF51" s="670"/>
      <c r="HG51" s="670"/>
      <c r="HH51" s="670"/>
      <c r="HI51" s="670"/>
      <c r="HJ51" s="670"/>
      <c r="HK51" s="670"/>
      <c r="HL51" s="670"/>
      <c r="HM51" s="670"/>
      <c r="HN51" s="670"/>
      <c r="HO51" s="670"/>
      <c r="HP51" s="670"/>
      <c r="HQ51" s="670"/>
      <c r="HR51" s="670"/>
      <c r="HS51" s="670"/>
      <c r="HT51" s="670"/>
      <c r="HU51" s="670"/>
      <c r="HV51" s="670"/>
      <c r="HW51" s="670"/>
      <c r="HX51" s="670"/>
      <c r="HY51" s="670"/>
      <c r="HZ51" s="670"/>
      <c r="IA51" s="670"/>
      <c r="IB51" s="670"/>
      <c r="IC51" s="670"/>
      <c r="ID51" s="670"/>
      <c r="IE51" s="670"/>
      <c r="IF51" s="670"/>
      <c r="IG51" s="670"/>
      <c r="IH51" s="670"/>
      <c r="II51" s="670"/>
      <c r="IJ51" s="670"/>
      <c r="IK51" s="670"/>
      <c r="IL51" s="670"/>
      <c r="IM51" s="670"/>
      <c r="IN51" s="670"/>
      <c r="IO51" s="670"/>
      <c r="IP51" s="670"/>
      <c r="IQ51" s="670"/>
      <c r="IR51" s="670"/>
      <c r="IS51" s="670"/>
      <c r="IT51" s="670"/>
      <c r="IU51" s="670"/>
      <c r="IV51" s="670"/>
    </row>
    <row r="52" spans="1:256" ht="15" customHeight="1" thickTop="1" thickBot="1">
      <c r="A52" s="670"/>
      <c r="B52" s="887"/>
      <c r="C52" s="891"/>
      <c r="D52" s="679"/>
      <c r="E52" s="894" t="s">
        <v>755</v>
      </c>
      <c r="F52" s="894"/>
      <c r="G52" s="894"/>
      <c r="H52" s="894"/>
      <c r="I52" s="894"/>
      <c r="J52" s="894"/>
      <c r="K52" s="894"/>
      <c r="L52" s="894"/>
      <c r="M52" s="893"/>
      <c r="N52" s="893"/>
      <c r="O52" s="880"/>
      <c r="P52" s="880"/>
      <c r="Q52" s="880"/>
      <c r="R52" s="901" t="s">
        <v>742</v>
      </c>
      <c r="S52" s="901"/>
      <c r="T52" s="901"/>
      <c r="U52" s="901"/>
      <c r="V52" s="901"/>
      <c r="W52" s="901"/>
      <c r="X52" s="901"/>
      <c r="Y52" s="901"/>
      <c r="Z52" s="855"/>
      <c r="AA52" s="855"/>
      <c r="AB52" s="855"/>
      <c r="AC52" s="855"/>
      <c r="AD52" s="855"/>
      <c r="AE52" s="855"/>
      <c r="AF52" s="855"/>
      <c r="AG52" s="855"/>
      <c r="AH52" s="855" t="s">
        <v>743</v>
      </c>
      <c r="AI52" s="855"/>
      <c r="AJ52" s="855"/>
      <c r="AK52" s="855"/>
      <c r="AL52" s="855"/>
      <c r="AM52" s="855"/>
      <c r="AN52" s="670"/>
      <c r="AO52" s="672"/>
      <c r="AP52" s="670"/>
      <c r="AQ52" s="670"/>
      <c r="AR52" s="670"/>
      <c r="AS52" s="670"/>
      <c r="AT52" s="670"/>
      <c r="AU52" s="670"/>
      <c r="AV52" s="670"/>
      <c r="AW52" s="670"/>
      <c r="AX52" s="670"/>
      <c r="AY52" s="670"/>
      <c r="AZ52" s="670"/>
      <c r="BA52" s="670"/>
      <c r="BB52" s="670"/>
      <c r="BC52" s="670"/>
      <c r="BD52" s="670"/>
      <c r="BE52" s="670"/>
      <c r="BF52" s="670"/>
      <c r="BG52" s="670"/>
      <c r="BH52" s="670"/>
      <c r="BI52" s="670"/>
      <c r="BJ52" s="670"/>
      <c r="BK52" s="670"/>
      <c r="BL52" s="670"/>
      <c r="BM52" s="670"/>
      <c r="BN52" s="670"/>
      <c r="BO52" s="670"/>
      <c r="BP52" s="670"/>
      <c r="BQ52" s="670"/>
      <c r="BR52" s="670"/>
      <c r="BS52" s="670"/>
      <c r="BT52" s="670"/>
      <c r="BU52" s="670"/>
      <c r="BV52" s="670"/>
      <c r="BW52" s="670"/>
      <c r="BX52" s="670"/>
      <c r="BY52" s="670"/>
      <c r="BZ52" s="670"/>
      <c r="CA52" s="670"/>
      <c r="CB52" s="670"/>
      <c r="CC52" s="670"/>
      <c r="CD52" s="670"/>
      <c r="CE52" s="670"/>
      <c r="CF52" s="670"/>
      <c r="CG52" s="670"/>
      <c r="CH52" s="670"/>
      <c r="CI52" s="670"/>
      <c r="CJ52" s="670"/>
      <c r="CK52" s="670"/>
      <c r="CL52" s="670"/>
      <c r="CM52" s="670"/>
      <c r="CN52" s="670"/>
      <c r="CO52" s="670"/>
      <c r="CP52" s="670"/>
      <c r="CQ52" s="670"/>
      <c r="CR52" s="670"/>
      <c r="CS52" s="670"/>
      <c r="CT52" s="670"/>
      <c r="CU52" s="670"/>
      <c r="CV52" s="670"/>
      <c r="CW52" s="670"/>
      <c r="CX52" s="670"/>
      <c r="CY52" s="670"/>
      <c r="CZ52" s="670"/>
      <c r="DA52" s="670"/>
      <c r="DB52" s="670"/>
      <c r="DC52" s="670"/>
      <c r="DD52" s="670"/>
      <c r="DE52" s="670"/>
      <c r="DF52" s="670"/>
      <c r="DG52" s="670"/>
      <c r="DH52" s="670"/>
      <c r="DI52" s="670"/>
      <c r="DJ52" s="670"/>
      <c r="DK52" s="670"/>
      <c r="DL52" s="670"/>
      <c r="DM52" s="670"/>
      <c r="DN52" s="670"/>
      <c r="DO52" s="670"/>
      <c r="DP52" s="670"/>
      <c r="DQ52" s="670"/>
      <c r="DR52" s="670"/>
      <c r="DS52" s="670"/>
      <c r="DT52" s="670"/>
      <c r="DU52" s="670"/>
      <c r="DV52" s="670"/>
      <c r="DW52" s="670"/>
      <c r="DX52" s="670"/>
      <c r="DY52" s="670"/>
      <c r="DZ52" s="670"/>
      <c r="EA52" s="670"/>
      <c r="EB52" s="670"/>
      <c r="EC52" s="670"/>
      <c r="ED52" s="670"/>
      <c r="EE52" s="670"/>
      <c r="EF52" s="670"/>
      <c r="EG52" s="670"/>
      <c r="EH52" s="670"/>
      <c r="EI52" s="670"/>
      <c r="EJ52" s="670"/>
      <c r="EK52" s="670"/>
      <c r="EL52" s="670"/>
      <c r="EM52" s="670"/>
      <c r="EN52" s="670"/>
      <c r="EO52" s="670"/>
      <c r="EP52" s="670"/>
      <c r="EQ52" s="670"/>
      <c r="ER52" s="670"/>
      <c r="ES52" s="670"/>
      <c r="ET52" s="670"/>
      <c r="EU52" s="670"/>
      <c r="EV52" s="670"/>
      <c r="EW52" s="670"/>
      <c r="EX52" s="670"/>
      <c r="EY52" s="670"/>
      <c r="EZ52" s="670"/>
      <c r="FA52" s="670"/>
      <c r="FB52" s="670"/>
      <c r="FC52" s="670"/>
      <c r="FD52" s="670"/>
      <c r="FE52" s="670"/>
      <c r="FF52" s="670"/>
      <c r="FG52" s="670"/>
      <c r="FH52" s="670"/>
      <c r="FI52" s="670"/>
      <c r="FJ52" s="670"/>
      <c r="FK52" s="670"/>
      <c r="FL52" s="670"/>
      <c r="FM52" s="670"/>
      <c r="FN52" s="670"/>
      <c r="FO52" s="670"/>
      <c r="FP52" s="670"/>
      <c r="FQ52" s="670"/>
      <c r="FR52" s="670"/>
      <c r="FS52" s="670"/>
      <c r="FT52" s="670"/>
      <c r="FU52" s="670"/>
      <c r="FV52" s="670"/>
      <c r="FW52" s="670"/>
      <c r="FX52" s="670"/>
      <c r="FY52" s="670"/>
      <c r="FZ52" s="670"/>
      <c r="GA52" s="670"/>
      <c r="GB52" s="670"/>
      <c r="GC52" s="670"/>
      <c r="GD52" s="670"/>
      <c r="GE52" s="670"/>
      <c r="GF52" s="670"/>
      <c r="GG52" s="670"/>
      <c r="GH52" s="670"/>
      <c r="GI52" s="670"/>
      <c r="GJ52" s="670"/>
      <c r="GK52" s="670"/>
      <c r="GL52" s="670"/>
      <c r="GM52" s="670"/>
      <c r="GN52" s="670"/>
      <c r="GO52" s="670"/>
      <c r="GP52" s="670"/>
      <c r="GQ52" s="670"/>
      <c r="GR52" s="670"/>
      <c r="GS52" s="670"/>
      <c r="GT52" s="670"/>
      <c r="GU52" s="670"/>
      <c r="GV52" s="670"/>
      <c r="GW52" s="670"/>
      <c r="GX52" s="670"/>
      <c r="GY52" s="670"/>
      <c r="GZ52" s="670"/>
      <c r="HA52" s="670"/>
      <c r="HB52" s="670"/>
      <c r="HC52" s="670"/>
      <c r="HD52" s="670"/>
      <c r="HE52" s="670"/>
      <c r="HF52" s="670"/>
      <c r="HG52" s="670"/>
      <c r="HH52" s="670"/>
      <c r="HI52" s="670"/>
      <c r="HJ52" s="670"/>
      <c r="HK52" s="670"/>
      <c r="HL52" s="670"/>
      <c r="HM52" s="670"/>
      <c r="HN52" s="670"/>
      <c r="HO52" s="670"/>
      <c r="HP52" s="670"/>
      <c r="HQ52" s="670"/>
      <c r="HR52" s="670"/>
      <c r="HS52" s="670"/>
      <c r="HT52" s="670"/>
      <c r="HU52" s="670"/>
      <c r="HV52" s="670"/>
      <c r="HW52" s="670"/>
      <c r="HX52" s="670"/>
      <c r="HY52" s="670"/>
      <c r="HZ52" s="670"/>
      <c r="IA52" s="670"/>
      <c r="IB52" s="670"/>
      <c r="IC52" s="670"/>
      <c r="ID52" s="670"/>
      <c r="IE52" s="670"/>
      <c r="IF52" s="670"/>
      <c r="IG52" s="670"/>
      <c r="IH52" s="670"/>
      <c r="II52" s="670"/>
      <c r="IJ52" s="670"/>
      <c r="IK52" s="670"/>
      <c r="IL52" s="670"/>
      <c r="IM52" s="670"/>
      <c r="IN52" s="670"/>
      <c r="IO52" s="670"/>
      <c r="IP52" s="670"/>
      <c r="IQ52" s="670"/>
      <c r="IR52" s="670"/>
      <c r="IS52" s="670"/>
      <c r="IT52" s="670"/>
      <c r="IU52" s="670"/>
      <c r="IV52" s="670"/>
    </row>
    <row r="53" spans="1:256" ht="15" customHeight="1" thickTop="1" thickBot="1">
      <c r="A53" s="670"/>
      <c r="B53" s="682"/>
      <c r="C53" s="877" t="s">
        <v>756</v>
      </c>
      <c r="D53" s="877"/>
      <c r="E53" s="877"/>
      <c r="F53" s="877"/>
      <c r="G53" s="877"/>
      <c r="H53" s="877"/>
      <c r="I53" s="877"/>
      <c r="J53" s="877"/>
      <c r="K53" s="877"/>
      <c r="L53" s="877"/>
      <c r="M53" s="893"/>
      <c r="N53" s="893"/>
      <c r="O53" s="880"/>
      <c r="P53" s="880"/>
      <c r="Q53" s="880"/>
      <c r="R53" s="901" t="s">
        <v>742</v>
      </c>
      <c r="S53" s="901"/>
      <c r="T53" s="901"/>
      <c r="U53" s="901"/>
      <c r="V53" s="901"/>
      <c r="W53" s="901"/>
      <c r="X53" s="901"/>
      <c r="Y53" s="901"/>
      <c r="Z53" s="855"/>
      <c r="AA53" s="855"/>
      <c r="AB53" s="855"/>
      <c r="AC53" s="855"/>
      <c r="AD53" s="855"/>
      <c r="AE53" s="855"/>
      <c r="AF53" s="855"/>
      <c r="AG53" s="855"/>
      <c r="AH53" s="905"/>
      <c r="AI53" s="905"/>
      <c r="AJ53" s="905"/>
      <c r="AK53" s="905"/>
      <c r="AL53" s="905"/>
      <c r="AM53" s="905"/>
      <c r="AN53" s="670"/>
      <c r="AO53" s="672"/>
      <c r="AP53" s="670"/>
      <c r="AQ53" s="670"/>
      <c r="AR53" s="670"/>
      <c r="AS53" s="670"/>
      <c r="AT53" s="670"/>
      <c r="AU53" s="670"/>
      <c r="AV53" s="670"/>
      <c r="AW53" s="670"/>
      <c r="AX53" s="670"/>
      <c r="AY53" s="670"/>
      <c r="AZ53" s="670"/>
      <c r="BA53" s="670"/>
      <c r="BB53" s="670"/>
      <c r="BC53" s="670"/>
      <c r="BD53" s="670"/>
      <c r="BE53" s="670"/>
      <c r="BF53" s="670"/>
      <c r="BG53" s="670"/>
      <c r="BH53" s="670"/>
      <c r="BI53" s="670"/>
      <c r="BJ53" s="670"/>
      <c r="BK53" s="670"/>
      <c r="BL53" s="670"/>
      <c r="BM53" s="670"/>
      <c r="BN53" s="670"/>
      <c r="BO53" s="670"/>
      <c r="BP53" s="670"/>
      <c r="BQ53" s="670"/>
      <c r="BR53" s="670"/>
      <c r="BS53" s="670"/>
      <c r="BT53" s="670"/>
      <c r="BU53" s="670"/>
      <c r="BV53" s="670"/>
      <c r="BW53" s="670"/>
      <c r="BX53" s="670"/>
      <c r="BY53" s="670"/>
      <c r="BZ53" s="670"/>
      <c r="CA53" s="670"/>
      <c r="CB53" s="670"/>
      <c r="CC53" s="670"/>
      <c r="CD53" s="670"/>
      <c r="CE53" s="670"/>
      <c r="CF53" s="670"/>
      <c r="CG53" s="670"/>
      <c r="CH53" s="670"/>
      <c r="CI53" s="670"/>
      <c r="CJ53" s="670"/>
      <c r="CK53" s="670"/>
      <c r="CL53" s="670"/>
      <c r="CM53" s="670"/>
      <c r="CN53" s="670"/>
      <c r="CO53" s="670"/>
      <c r="CP53" s="670"/>
      <c r="CQ53" s="670"/>
      <c r="CR53" s="670"/>
      <c r="CS53" s="670"/>
      <c r="CT53" s="670"/>
      <c r="CU53" s="670"/>
      <c r="CV53" s="670"/>
      <c r="CW53" s="670"/>
      <c r="CX53" s="670"/>
      <c r="CY53" s="670"/>
      <c r="CZ53" s="670"/>
      <c r="DA53" s="670"/>
      <c r="DB53" s="670"/>
      <c r="DC53" s="670"/>
      <c r="DD53" s="670"/>
      <c r="DE53" s="670"/>
      <c r="DF53" s="670"/>
      <c r="DG53" s="670"/>
      <c r="DH53" s="670"/>
      <c r="DI53" s="670"/>
      <c r="DJ53" s="670"/>
      <c r="DK53" s="670"/>
      <c r="DL53" s="670"/>
      <c r="DM53" s="670"/>
      <c r="DN53" s="670"/>
      <c r="DO53" s="670"/>
      <c r="DP53" s="670"/>
      <c r="DQ53" s="670"/>
      <c r="DR53" s="670"/>
      <c r="DS53" s="670"/>
      <c r="DT53" s="670"/>
      <c r="DU53" s="670"/>
      <c r="DV53" s="670"/>
      <c r="DW53" s="670"/>
      <c r="DX53" s="670"/>
      <c r="DY53" s="670"/>
      <c r="DZ53" s="670"/>
      <c r="EA53" s="670"/>
      <c r="EB53" s="670"/>
      <c r="EC53" s="670"/>
      <c r="ED53" s="670"/>
      <c r="EE53" s="670"/>
      <c r="EF53" s="670"/>
      <c r="EG53" s="670"/>
      <c r="EH53" s="670"/>
      <c r="EI53" s="670"/>
      <c r="EJ53" s="670"/>
      <c r="EK53" s="670"/>
      <c r="EL53" s="670"/>
      <c r="EM53" s="670"/>
      <c r="EN53" s="670"/>
      <c r="EO53" s="670"/>
      <c r="EP53" s="670"/>
      <c r="EQ53" s="670"/>
      <c r="ER53" s="670"/>
      <c r="ES53" s="670"/>
      <c r="ET53" s="670"/>
      <c r="EU53" s="670"/>
      <c r="EV53" s="670"/>
      <c r="EW53" s="670"/>
      <c r="EX53" s="670"/>
      <c r="EY53" s="670"/>
      <c r="EZ53" s="670"/>
      <c r="FA53" s="670"/>
      <c r="FB53" s="670"/>
      <c r="FC53" s="670"/>
      <c r="FD53" s="670"/>
      <c r="FE53" s="670"/>
      <c r="FF53" s="670"/>
      <c r="FG53" s="670"/>
      <c r="FH53" s="670"/>
      <c r="FI53" s="670"/>
      <c r="FJ53" s="670"/>
      <c r="FK53" s="670"/>
      <c r="FL53" s="670"/>
      <c r="FM53" s="670"/>
      <c r="FN53" s="670"/>
      <c r="FO53" s="670"/>
      <c r="FP53" s="670"/>
      <c r="FQ53" s="670"/>
      <c r="FR53" s="670"/>
      <c r="FS53" s="670"/>
      <c r="FT53" s="670"/>
      <c r="FU53" s="670"/>
      <c r="FV53" s="670"/>
      <c r="FW53" s="670"/>
      <c r="FX53" s="670"/>
      <c r="FY53" s="670"/>
      <c r="FZ53" s="670"/>
      <c r="GA53" s="670"/>
      <c r="GB53" s="670"/>
      <c r="GC53" s="670"/>
      <c r="GD53" s="670"/>
      <c r="GE53" s="670"/>
      <c r="GF53" s="670"/>
      <c r="GG53" s="670"/>
      <c r="GH53" s="670"/>
      <c r="GI53" s="670"/>
      <c r="GJ53" s="670"/>
      <c r="GK53" s="670"/>
      <c r="GL53" s="670"/>
      <c r="GM53" s="670"/>
      <c r="GN53" s="670"/>
      <c r="GO53" s="670"/>
      <c r="GP53" s="670"/>
      <c r="GQ53" s="670"/>
      <c r="GR53" s="670"/>
      <c r="GS53" s="670"/>
      <c r="GT53" s="670"/>
      <c r="GU53" s="670"/>
      <c r="GV53" s="670"/>
      <c r="GW53" s="670"/>
      <c r="GX53" s="670"/>
      <c r="GY53" s="670"/>
      <c r="GZ53" s="670"/>
      <c r="HA53" s="670"/>
      <c r="HB53" s="670"/>
      <c r="HC53" s="670"/>
      <c r="HD53" s="670"/>
      <c r="HE53" s="670"/>
      <c r="HF53" s="670"/>
      <c r="HG53" s="670"/>
      <c r="HH53" s="670"/>
      <c r="HI53" s="670"/>
      <c r="HJ53" s="670"/>
      <c r="HK53" s="670"/>
      <c r="HL53" s="670"/>
      <c r="HM53" s="670"/>
      <c r="HN53" s="670"/>
      <c r="HO53" s="670"/>
      <c r="HP53" s="670"/>
      <c r="HQ53" s="670"/>
      <c r="HR53" s="670"/>
      <c r="HS53" s="670"/>
      <c r="HT53" s="670"/>
      <c r="HU53" s="670"/>
      <c r="HV53" s="670"/>
      <c r="HW53" s="670"/>
      <c r="HX53" s="670"/>
      <c r="HY53" s="670"/>
      <c r="HZ53" s="670"/>
      <c r="IA53" s="670"/>
      <c r="IB53" s="670"/>
      <c r="IC53" s="670"/>
      <c r="ID53" s="670"/>
      <c r="IE53" s="670"/>
      <c r="IF53" s="670"/>
      <c r="IG53" s="670"/>
      <c r="IH53" s="670"/>
      <c r="II53" s="670"/>
      <c r="IJ53" s="670"/>
      <c r="IK53" s="670"/>
      <c r="IL53" s="670"/>
      <c r="IM53" s="670"/>
      <c r="IN53" s="670"/>
      <c r="IO53" s="670"/>
      <c r="IP53" s="670"/>
      <c r="IQ53" s="670"/>
      <c r="IR53" s="670"/>
      <c r="IS53" s="670"/>
      <c r="IT53" s="670"/>
      <c r="IU53" s="670"/>
      <c r="IV53" s="670"/>
    </row>
    <row r="54" spans="1:256" ht="15" customHeight="1" thickTop="1">
      <c r="A54" s="670"/>
      <c r="B54" s="682"/>
      <c r="C54" s="906" t="s">
        <v>810</v>
      </c>
      <c r="D54" s="877"/>
      <c r="E54" s="877"/>
      <c r="F54" s="877"/>
      <c r="G54" s="877"/>
      <c r="H54" s="877"/>
      <c r="I54" s="877"/>
      <c r="J54" s="877"/>
      <c r="K54" s="877"/>
      <c r="L54" s="877"/>
      <c r="M54" s="893"/>
      <c r="N54" s="893"/>
      <c r="O54" s="880"/>
      <c r="P54" s="880"/>
      <c r="Q54" s="880"/>
      <c r="R54" s="901" t="s">
        <v>742</v>
      </c>
      <c r="S54" s="901"/>
      <c r="T54" s="901"/>
      <c r="U54" s="901"/>
      <c r="V54" s="901"/>
      <c r="W54" s="901"/>
      <c r="X54" s="901"/>
      <c r="Y54" s="901"/>
      <c r="Z54" s="855"/>
      <c r="AA54" s="855"/>
      <c r="AB54" s="855"/>
      <c r="AC54" s="855"/>
      <c r="AD54" s="855"/>
      <c r="AE54" s="855"/>
      <c r="AF54" s="855"/>
      <c r="AG54" s="855"/>
      <c r="AH54" s="905"/>
      <c r="AI54" s="905"/>
      <c r="AJ54" s="905"/>
      <c r="AK54" s="905"/>
      <c r="AL54" s="905"/>
      <c r="AM54" s="905"/>
      <c r="AN54" s="670"/>
      <c r="AO54" s="672"/>
      <c r="AP54" s="670"/>
      <c r="AQ54" s="670"/>
      <c r="AR54" s="670"/>
      <c r="AS54" s="670"/>
      <c r="AT54" s="670"/>
      <c r="AU54" s="670"/>
      <c r="AV54" s="670"/>
      <c r="AW54" s="670"/>
      <c r="AX54" s="670"/>
      <c r="AY54" s="670"/>
      <c r="AZ54" s="670"/>
      <c r="BA54" s="670"/>
      <c r="BB54" s="670"/>
      <c r="BC54" s="670"/>
      <c r="BD54" s="670"/>
      <c r="BE54" s="670"/>
      <c r="BF54" s="670"/>
      <c r="BG54" s="670"/>
      <c r="BH54" s="670"/>
      <c r="BI54" s="670"/>
      <c r="BJ54" s="670"/>
      <c r="BK54" s="670"/>
      <c r="BL54" s="670"/>
      <c r="BM54" s="670"/>
      <c r="BN54" s="670"/>
      <c r="BO54" s="670"/>
      <c r="BP54" s="670"/>
      <c r="BQ54" s="670"/>
      <c r="BR54" s="670"/>
      <c r="BS54" s="670"/>
      <c r="BT54" s="670"/>
      <c r="BU54" s="670"/>
      <c r="BV54" s="670"/>
      <c r="BW54" s="670"/>
      <c r="BX54" s="670"/>
      <c r="BY54" s="670"/>
      <c r="BZ54" s="670"/>
      <c r="CA54" s="670"/>
      <c r="CB54" s="670"/>
      <c r="CC54" s="670"/>
      <c r="CD54" s="670"/>
      <c r="CE54" s="670"/>
      <c r="CF54" s="670"/>
      <c r="CG54" s="670"/>
      <c r="CH54" s="670"/>
      <c r="CI54" s="670"/>
      <c r="CJ54" s="670"/>
      <c r="CK54" s="670"/>
      <c r="CL54" s="670"/>
      <c r="CM54" s="670"/>
      <c r="CN54" s="670"/>
      <c r="CO54" s="670"/>
      <c r="CP54" s="670"/>
      <c r="CQ54" s="670"/>
      <c r="CR54" s="670"/>
      <c r="CS54" s="670"/>
      <c r="CT54" s="670"/>
      <c r="CU54" s="670"/>
      <c r="CV54" s="670"/>
      <c r="CW54" s="670"/>
      <c r="CX54" s="670"/>
      <c r="CY54" s="670"/>
      <c r="CZ54" s="670"/>
      <c r="DA54" s="670"/>
      <c r="DB54" s="670"/>
      <c r="DC54" s="670"/>
      <c r="DD54" s="670"/>
      <c r="DE54" s="670"/>
      <c r="DF54" s="670"/>
      <c r="DG54" s="670"/>
      <c r="DH54" s="670"/>
      <c r="DI54" s="670"/>
      <c r="DJ54" s="670"/>
      <c r="DK54" s="670"/>
      <c r="DL54" s="670"/>
      <c r="DM54" s="670"/>
      <c r="DN54" s="670"/>
      <c r="DO54" s="670"/>
      <c r="DP54" s="670"/>
      <c r="DQ54" s="670"/>
      <c r="DR54" s="670"/>
      <c r="DS54" s="670"/>
      <c r="DT54" s="670"/>
      <c r="DU54" s="670"/>
      <c r="DV54" s="670"/>
      <c r="DW54" s="670"/>
      <c r="DX54" s="670"/>
      <c r="DY54" s="670"/>
      <c r="DZ54" s="670"/>
      <c r="EA54" s="670"/>
      <c r="EB54" s="670"/>
      <c r="EC54" s="670"/>
      <c r="ED54" s="670"/>
      <c r="EE54" s="670"/>
      <c r="EF54" s="670"/>
      <c r="EG54" s="670"/>
      <c r="EH54" s="670"/>
      <c r="EI54" s="670"/>
      <c r="EJ54" s="670"/>
      <c r="EK54" s="670"/>
      <c r="EL54" s="670"/>
      <c r="EM54" s="670"/>
      <c r="EN54" s="670"/>
      <c r="EO54" s="670"/>
      <c r="EP54" s="670"/>
      <c r="EQ54" s="670"/>
      <c r="ER54" s="670"/>
      <c r="ES54" s="670"/>
      <c r="ET54" s="670"/>
      <c r="EU54" s="670"/>
      <c r="EV54" s="670"/>
      <c r="EW54" s="670"/>
      <c r="EX54" s="670"/>
      <c r="EY54" s="670"/>
      <c r="EZ54" s="670"/>
      <c r="FA54" s="670"/>
      <c r="FB54" s="670"/>
      <c r="FC54" s="670"/>
      <c r="FD54" s="670"/>
      <c r="FE54" s="670"/>
      <c r="FF54" s="670"/>
      <c r="FG54" s="670"/>
      <c r="FH54" s="670"/>
      <c r="FI54" s="670"/>
      <c r="FJ54" s="670"/>
      <c r="FK54" s="670"/>
      <c r="FL54" s="670"/>
      <c r="FM54" s="670"/>
      <c r="FN54" s="670"/>
      <c r="FO54" s="670"/>
      <c r="FP54" s="670"/>
      <c r="FQ54" s="670"/>
      <c r="FR54" s="670"/>
      <c r="FS54" s="670"/>
      <c r="FT54" s="670"/>
      <c r="FU54" s="670"/>
      <c r="FV54" s="670"/>
      <c r="FW54" s="670"/>
      <c r="FX54" s="670"/>
      <c r="FY54" s="670"/>
      <c r="FZ54" s="670"/>
      <c r="GA54" s="670"/>
      <c r="GB54" s="670"/>
      <c r="GC54" s="670"/>
      <c r="GD54" s="670"/>
      <c r="GE54" s="670"/>
      <c r="GF54" s="670"/>
      <c r="GG54" s="670"/>
      <c r="GH54" s="670"/>
      <c r="GI54" s="670"/>
      <c r="GJ54" s="670"/>
      <c r="GK54" s="670"/>
      <c r="GL54" s="670"/>
      <c r="GM54" s="670"/>
      <c r="GN54" s="670"/>
      <c r="GO54" s="670"/>
      <c r="GP54" s="670"/>
      <c r="GQ54" s="670"/>
      <c r="GR54" s="670"/>
      <c r="GS54" s="670"/>
      <c r="GT54" s="670"/>
      <c r="GU54" s="670"/>
      <c r="GV54" s="670"/>
      <c r="GW54" s="670"/>
      <c r="GX54" s="670"/>
      <c r="GY54" s="670"/>
      <c r="GZ54" s="670"/>
      <c r="HA54" s="670"/>
      <c r="HB54" s="670"/>
      <c r="HC54" s="670"/>
      <c r="HD54" s="670"/>
      <c r="HE54" s="670"/>
      <c r="HF54" s="670"/>
      <c r="HG54" s="670"/>
      <c r="HH54" s="670"/>
      <c r="HI54" s="670"/>
      <c r="HJ54" s="670"/>
      <c r="HK54" s="670"/>
      <c r="HL54" s="670"/>
      <c r="HM54" s="670"/>
      <c r="HN54" s="670"/>
      <c r="HO54" s="670"/>
      <c r="HP54" s="670"/>
      <c r="HQ54" s="670"/>
      <c r="HR54" s="670"/>
      <c r="HS54" s="670"/>
      <c r="HT54" s="670"/>
      <c r="HU54" s="670"/>
      <c r="HV54" s="670"/>
      <c r="HW54" s="670"/>
      <c r="HX54" s="670"/>
      <c r="HY54" s="670"/>
      <c r="HZ54" s="670"/>
      <c r="IA54" s="670"/>
      <c r="IB54" s="670"/>
      <c r="IC54" s="670"/>
      <c r="ID54" s="670"/>
      <c r="IE54" s="670"/>
      <c r="IF54" s="670"/>
      <c r="IG54" s="670"/>
      <c r="IH54" s="670"/>
      <c r="II54" s="670"/>
      <c r="IJ54" s="670"/>
      <c r="IK54" s="670"/>
      <c r="IL54" s="670"/>
      <c r="IM54" s="670"/>
      <c r="IN54" s="670"/>
      <c r="IO54" s="670"/>
      <c r="IP54" s="670"/>
      <c r="IQ54" s="670"/>
      <c r="IR54" s="670"/>
      <c r="IS54" s="670"/>
      <c r="IT54" s="670"/>
      <c r="IU54" s="670"/>
      <c r="IV54" s="670"/>
    </row>
    <row r="55" spans="1:256" ht="15" customHeight="1">
      <c r="A55" s="670"/>
      <c r="B55" s="875" t="s">
        <v>757</v>
      </c>
      <c r="C55" s="875"/>
      <c r="D55" s="875"/>
      <c r="E55" s="875"/>
      <c r="F55" s="875"/>
      <c r="G55" s="875"/>
      <c r="H55" s="875"/>
      <c r="I55" s="875"/>
      <c r="J55" s="875"/>
      <c r="K55" s="875"/>
      <c r="L55" s="683"/>
      <c r="M55" s="684"/>
      <c r="N55" s="684"/>
      <c r="O55" s="684"/>
      <c r="P55" s="684"/>
      <c r="Q55" s="684"/>
      <c r="R55" s="685"/>
      <c r="S55" s="685"/>
      <c r="T55" s="685"/>
      <c r="U55" s="686"/>
      <c r="V55" s="687"/>
      <c r="W55" s="688"/>
      <c r="X55" s="688"/>
      <c r="Y55" s="688"/>
      <c r="Z55" s="688"/>
      <c r="AA55" s="689"/>
      <c r="AB55" s="689"/>
      <c r="AC55" s="689"/>
      <c r="AD55" s="690"/>
      <c r="AE55" s="690"/>
      <c r="AF55" s="690"/>
      <c r="AG55" s="690"/>
      <c r="AH55" s="690"/>
      <c r="AI55" s="688"/>
      <c r="AJ55" s="690"/>
      <c r="AK55" s="690"/>
      <c r="AL55" s="690"/>
      <c r="AM55" s="691"/>
      <c r="AN55" s="670"/>
      <c r="AO55" s="672"/>
      <c r="AP55" s="670"/>
      <c r="AQ55" s="670"/>
      <c r="AR55" s="670"/>
      <c r="AS55" s="670"/>
      <c r="AT55" s="670"/>
      <c r="AU55" s="670"/>
      <c r="AV55" s="670"/>
      <c r="AW55" s="670"/>
      <c r="AX55" s="670"/>
      <c r="AY55" s="670"/>
      <c r="AZ55" s="670"/>
      <c r="BA55" s="670"/>
      <c r="BB55" s="670"/>
      <c r="BC55" s="670"/>
      <c r="BD55" s="670"/>
      <c r="BE55" s="670"/>
      <c r="BF55" s="670"/>
      <c r="BG55" s="670"/>
      <c r="BH55" s="670"/>
      <c r="BI55" s="670"/>
      <c r="BJ55" s="670"/>
      <c r="BK55" s="670"/>
      <c r="BL55" s="670"/>
      <c r="BM55" s="670"/>
      <c r="BN55" s="670"/>
      <c r="BO55" s="670"/>
      <c r="BP55" s="670"/>
      <c r="BQ55" s="670"/>
      <c r="BR55" s="670"/>
      <c r="BS55" s="670"/>
      <c r="BT55" s="670"/>
      <c r="BU55" s="670"/>
      <c r="BV55" s="670"/>
      <c r="BW55" s="670"/>
      <c r="BX55" s="670"/>
      <c r="BY55" s="670"/>
      <c r="BZ55" s="670"/>
      <c r="CA55" s="670"/>
      <c r="CB55" s="670"/>
      <c r="CC55" s="670"/>
      <c r="CD55" s="670"/>
      <c r="CE55" s="670"/>
      <c r="CF55" s="670"/>
      <c r="CG55" s="670"/>
      <c r="CH55" s="670"/>
      <c r="CI55" s="670"/>
      <c r="CJ55" s="670"/>
      <c r="CK55" s="670"/>
      <c r="CL55" s="670"/>
      <c r="CM55" s="670"/>
      <c r="CN55" s="670"/>
      <c r="CO55" s="670"/>
      <c r="CP55" s="670"/>
      <c r="CQ55" s="670"/>
      <c r="CR55" s="670"/>
      <c r="CS55" s="670"/>
      <c r="CT55" s="670"/>
      <c r="CU55" s="670"/>
      <c r="CV55" s="670"/>
      <c r="CW55" s="670"/>
      <c r="CX55" s="670"/>
      <c r="CY55" s="670"/>
      <c r="CZ55" s="670"/>
      <c r="DA55" s="670"/>
      <c r="DB55" s="670"/>
      <c r="DC55" s="670"/>
      <c r="DD55" s="670"/>
      <c r="DE55" s="670"/>
      <c r="DF55" s="670"/>
      <c r="DG55" s="670"/>
      <c r="DH55" s="670"/>
      <c r="DI55" s="670"/>
      <c r="DJ55" s="670"/>
      <c r="DK55" s="670"/>
      <c r="DL55" s="670"/>
      <c r="DM55" s="670"/>
      <c r="DN55" s="670"/>
      <c r="DO55" s="670"/>
      <c r="DP55" s="670"/>
      <c r="DQ55" s="670"/>
      <c r="DR55" s="670"/>
      <c r="DS55" s="670"/>
      <c r="DT55" s="670"/>
      <c r="DU55" s="670"/>
      <c r="DV55" s="670"/>
      <c r="DW55" s="670"/>
      <c r="DX55" s="670"/>
      <c r="DY55" s="670"/>
      <c r="DZ55" s="670"/>
      <c r="EA55" s="670"/>
      <c r="EB55" s="670"/>
      <c r="EC55" s="670"/>
      <c r="ED55" s="670"/>
      <c r="EE55" s="670"/>
      <c r="EF55" s="670"/>
      <c r="EG55" s="670"/>
      <c r="EH55" s="670"/>
      <c r="EI55" s="670"/>
      <c r="EJ55" s="670"/>
      <c r="EK55" s="670"/>
      <c r="EL55" s="670"/>
      <c r="EM55" s="670"/>
      <c r="EN55" s="670"/>
      <c r="EO55" s="670"/>
      <c r="EP55" s="670"/>
      <c r="EQ55" s="670"/>
      <c r="ER55" s="670"/>
      <c r="ES55" s="670"/>
      <c r="ET55" s="670"/>
      <c r="EU55" s="670"/>
      <c r="EV55" s="670"/>
      <c r="EW55" s="670"/>
      <c r="EX55" s="670"/>
      <c r="EY55" s="670"/>
      <c r="EZ55" s="670"/>
      <c r="FA55" s="670"/>
      <c r="FB55" s="670"/>
      <c r="FC55" s="670"/>
      <c r="FD55" s="670"/>
      <c r="FE55" s="670"/>
      <c r="FF55" s="670"/>
      <c r="FG55" s="670"/>
      <c r="FH55" s="670"/>
      <c r="FI55" s="670"/>
      <c r="FJ55" s="670"/>
      <c r="FK55" s="670"/>
      <c r="FL55" s="670"/>
      <c r="FM55" s="670"/>
      <c r="FN55" s="670"/>
      <c r="FO55" s="670"/>
      <c r="FP55" s="670"/>
      <c r="FQ55" s="670"/>
      <c r="FR55" s="670"/>
      <c r="FS55" s="670"/>
      <c r="FT55" s="670"/>
      <c r="FU55" s="670"/>
      <c r="FV55" s="670"/>
      <c r="FW55" s="670"/>
      <c r="FX55" s="670"/>
      <c r="FY55" s="670"/>
      <c r="FZ55" s="670"/>
      <c r="GA55" s="670"/>
      <c r="GB55" s="670"/>
      <c r="GC55" s="670"/>
      <c r="GD55" s="670"/>
      <c r="GE55" s="670"/>
      <c r="GF55" s="670"/>
      <c r="GG55" s="670"/>
      <c r="GH55" s="670"/>
      <c r="GI55" s="670"/>
      <c r="GJ55" s="670"/>
      <c r="GK55" s="670"/>
      <c r="GL55" s="670"/>
      <c r="GM55" s="670"/>
      <c r="GN55" s="670"/>
      <c r="GO55" s="670"/>
      <c r="GP55" s="670"/>
      <c r="GQ55" s="670"/>
      <c r="GR55" s="670"/>
      <c r="GS55" s="670"/>
      <c r="GT55" s="670"/>
      <c r="GU55" s="670"/>
      <c r="GV55" s="670"/>
      <c r="GW55" s="670"/>
      <c r="GX55" s="670"/>
      <c r="GY55" s="670"/>
      <c r="GZ55" s="670"/>
      <c r="HA55" s="670"/>
      <c r="HB55" s="670"/>
      <c r="HC55" s="670"/>
      <c r="HD55" s="670"/>
      <c r="HE55" s="670"/>
      <c r="HF55" s="670"/>
      <c r="HG55" s="670"/>
      <c r="HH55" s="670"/>
      <c r="HI55" s="670"/>
      <c r="HJ55" s="670"/>
      <c r="HK55" s="670"/>
      <c r="HL55" s="670"/>
      <c r="HM55" s="670"/>
      <c r="HN55" s="670"/>
      <c r="HO55" s="670"/>
      <c r="HP55" s="670"/>
      <c r="HQ55" s="670"/>
      <c r="HR55" s="670"/>
      <c r="HS55" s="670"/>
      <c r="HT55" s="670"/>
      <c r="HU55" s="670"/>
      <c r="HV55" s="670"/>
      <c r="HW55" s="670"/>
      <c r="HX55" s="670"/>
      <c r="HY55" s="670"/>
      <c r="HZ55" s="670"/>
      <c r="IA55" s="670"/>
      <c r="IB55" s="670"/>
      <c r="IC55" s="670"/>
      <c r="ID55" s="670"/>
      <c r="IE55" s="670"/>
      <c r="IF55" s="670"/>
      <c r="IG55" s="670"/>
      <c r="IH55" s="670"/>
      <c r="II55" s="670"/>
      <c r="IJ55" s="670"/>
      <c r="IK55" s="670"/>
      <c r="IL55" s="670"/>
      <c r="IM55" s="670"/>
      <c r="IN55" s="670"/>
      <c r="IO55" s="670"/>
      <c r="IP55" s="670"/>
      <c r="IQ55" s="670"/>
      <c r="IR55" s="670"/>
      <c r="IS55" s="670"/>
      <c r="IT55" s="670"/>
      <c r="IU55" s="670"/>
      <c r="IV55" s="670"/>
    </row>
    <row r="56" spans="1:256" ht="15" customHeight="1">
      <c r="A56" s="670"/>
      <c r="B56" s="909" t="s">
        <v>758</v>
      </c>
      <c r="C56" s="909"/>
      <c r="D56" s="909"/>
      <c r="E56" s="909"/>
      <c r="F56" s="909"/>
      <c r="G56" s="909"/>
      <c r="H56" s="909"/>
      <c r="I56" s="909"/>
      <c r="J56" s="909"/>
      <c r="K56" s="909"/>
      <c r="L56" s="692"/>
      <c r="M56" s="693"/>
      <c r="N56" s="693"/>
      <c r="O56" s="693"/>
      <c r="P56" s="693"/>
      <c r="Q56" s="693"/>
      <c r="R56" s="688"/>
      <c r="S56" s="688"/>
      <c r="T56" s="688"/>
      <c r="U56" s="688"/>
      <c r="V56" s="694"/>
      <c r="W56" s="694"/>
      <c r="X56" s="694"/>
      <c r="Y56" s="694"/>
      <c r="Z56" s="694"/>
      <c r="AA56" s="695"/>
      <c r="AB56" s="695"/>
      <c r="AC56" s="695"/>
      <c r="AD56" s="696"/>
      <c r="AE56" s="696"/>
      <c r="AF56" s="696"/>
      <c r="AG56" s="696"/>
      <c r="AH56" s="696"/>
      <c r="AI56" s="694"/>
      <c r="AJ56" s="696"/>
      <c r="AK56" s="696"/>
      <c r="AL56" s="696"/>
      <c r="AM56" s="697"/>
      <c r="AN56" s="670"/>
      <c r="AO56" s="672"/>
      <c r="AP56" s="670"/>
      <c r="AQ56" s="670"/>
      <c r="AR56" s="670"/>
      <c r="AS56" s="670"/>
      <c r="AT56" s="670"/>
      <c r="AU56" s="670"/>
      <c r="AV56" s="670"/>
      <c r="AW56" s="670"/>
      <c r="AX56" s="670"/>
      <c r="AY56" s="670"/>
      <c r="AZ56" s="670"/>
      <c r="BA56" s="670"/>
      <c r="BB56" s="670"/>
      <c r="BC56" s="670"/>
      <c r="BD56" s="670"/>
      <c r="BE56" s="670"/>
      <c r="BF56" s="670"/>
      <c r="BG56" s="670"/>
      <c r="BH56" s="670"/>
      <c r="BI56" s="670"/>
      <c r="BJ56" s="670"/>
      <c r="BK56" s="670"/>
      <c r="BL56" s="670"/>
      <c r="BM56" s="670"/>
      <c r="BN56" s="670"/>
      <c r="BO56" s="670"/>
      <c r="BP56" s="670"/>
      <c r="BQ56" s="670"/>
      <c r="BR56" s="670"/>
      <c r="BS56" s="670"/>
      <c r="BT56" s="670"/>
      <c r="BU56" s="670"/>
      <c r="BV56" s="670"/>
      <c r="BW56" s="670"/>
      <c r="BX56" s="670"/>
      <c r="BY56" s="670"/>
      <c r="BZ56" s="670"/>
      <c r="CA56" s="670"/>
      <c r="CB56" s="670"/>
      <c r="CC56" s="670"/>
      <c r="CD56" s="670"/>
      <c r="CE56" s="670"/>
      <c r="CF56" s="670"/>
      <c r="CG56" s="670"/>
      <c r="CH56" s="670"/>
      <c r="CI56" s="670"/>
      <c r="CJ56" s="670"/>
      <c r="CK56" s="670"/>
      <c r="CL56" s="670"/>
      <c r="CM56" s="670"/>
      <c r="CN56" s="670"/>
      <c r="CO56" s="670"/>
      <c r="CP56" s="670"/>
      <c r="CQ56" s="670"/>
      <c r="CR56" s="670"/>
      <c r="CS56" s="670"/>
      <c r="CT56" s="670"/>
      <c r="CU56" s="670"/>
      <c r="CV56" s="670"/>
      <c r="CW56" s="670"/>
      <c r="CX56" s="670"/>
      <c r="CY56" s="670"/>
      <c r="CZ56" s="670"/>
      <c r="DA56" s="670"/>
      <c r="DB56" s="670"/>
      <c r="DC56" s="670"/>
      <c r="DD56" s="670"/>
      <c r="DE56" s="670"/>
      <c r="DF56" s="670"/>
      <c r="DG56" s="670"/>
      <c r="DH56" s="670"/>
      <c r="DI56" s="670"/>
      <c r="DJ56" s="670"/>
      <c r="DK56" s="670"/>
      <c r="DL56" s="670"/>
      <c r="DM56" s="670"/>
      <c r="DN56" s="670"/>
      <c r="DO56" s="670"/>
      <c r="DP56" s="670"/>
      <c r="DQ56" s="670"/>
      <c r="DR56" s="670"/>
      <c r="DS56" s="670"/>
      <c r="DT56" s="670"/>
      <c r="DU56" s="670"/>
      <c r="DV56" s="670"/>
      <c r="DW56" s="670"/>
      <c r="DX56" s="670"/>
      <c r="DY56" s="670"/>
      <c r="DZ56" s="670"/>
      <c r="EA56" s="670"/>
      <c r="EB56" s="670"/>
      <c r="EC56" s="670"/>
      <c r="ED56" s="670"/>
      <c r="EE56" s="670"/>
      <c r="EF56" s="670"/>
      <c r="EG56" s="670"/>
      <c r="EH56" s="670"/>
      <c r="EI56" s="670"/>
      <c r="EJ56" s="670"/>
      <c r="EK56" s="670"/>
      <c r="EL56" s="670"/>
      <c r="EM56" s="670"/>
      <c r="EN56" s="670"/>
      <c r="EO56" s="670"/>
      <c r="EP56" s="670"/>
      <c r="EQ56" s="670"/>
      <c r="ER56" s="670"/>
      <c r="ES56" s="670"/>
      <c r="ET56" s="670"/>
      <c r="EU56" s="670"/>
      <c r="EV56" s="670"/>
      <c r="EW56" s="670"/>
      <c r="EX56" s="670"/>
      <c r="EY56" s="670"/>
      <c r="EZ56" s="670"/>
      <c r="FA56" s="670"/>
      <c r="FB56" s="670"/>
      <c r="FC56" s="670"/>
      <c r="FD56" s="670"/>
      <c r="FE56" s="670"/>
      <c r="FF56" s="670"/>
      <c r="FG56" s="670"/>
      <c r="FH56" s="670"/>
      <c r="FI56" s="670"/>
      <c r="FJ56" s="670"/>
      <c r="FK56" s="670"/>
      <c r="FL56" s="670"/>
      <c r="FM56" s="670"/>
      <c r="FN56" s="670"/>
      <c r="FO56" s="670"/>
      <c r="FP56" s="670"/>
      <c r="FQ56" s="670"/>
      <c r="FR56" s="670"/>
      <c r="FS56" s="670"/>
      <c r="FT56" s="670"/>
      <c r="FU56" s="670"/>
      <c r="FV56" s="670"/>
      <c r="FW56" s="670"/>
      <c r="FX56" s="670"/>
      <c r="FY56" s="670"/>
      <c r="FZ56" s="670"/>
      <c r="GA56" s="670"/>
      <c r="GB56" s="670"/>
      <c r="GC56" s="670"/>
      <c r="GD56" s="670"/>
      <c r="GE56" s="670"/>
      <c r="GF56" s="670"/>
      <c r="GG56" s="670"/>
      <c r="GH56" s="670"/>
      <c r="GI56" s="670"/>
      <c r="GJ56" s="670"/>
      <c r="GK56" s="670"/>
      <c r="GL56" s="670"/>
      <c r="GM56" s="670"/>
      <c r="GN56" s="670"/>
      <c r="GO56" s="670"/>
      <c r="GP56" s="670"/>
      <c r="GQ56" s="670"/>
      <c r="GR56" s="670"/>
      <c r="GS56" s="670"/>
      <c r="GT56" s="670"/>
      <c r="GU56" s="670"/>
      <c r="GV56" s="670"/>
      <c r="GW56" s="670"/>
      <c r="GX56" s="670"/>
      <c r="GY56" s="670"/>
      <c r="GZ56" s="670"/>
      <c r="HA56" s="670"/>
      <c r="HB56" s="670"/>
      <c r="HC56" s="670"/>
      <c r="HD56" s="670"/>
      <c r="HE56" s="670"/>
      <c r="HF56" s="670"/>
      <c r="HG56" s="670"/>
      <c r="HH56" s="670"/>
      <c r="HI56" s="670"/>
      <c r="HJ56" s="670"/>
      <c r="HK56" s="670"/>
      <c r="HL56" s="670"/>
      <c r="HM56" s="670"/>
      <c r="HN56" s="670"/>
      <c r="HO56" s="670"/>
      <c r="HP56" s="670"/>
      <c r="HQ56" s="670"/>
      <c r="HR56" s="670"/>
      <c r="HS56" s="670"/>
      <c r="HT56" s="670"/>
      <c r="HU56" s="670"/>
      <c r="HV56" s="670"/>
      <c r="HW56" s="670"/>
      <c r="HX56" s="670"/>
      <c r="HY56" s="670"/>
      <c r="HZ56" s="670"/>
      <c r="IA56" s="670"/>
      <c r="IB56" s="670"/>
      <c r="IC56" s="670"/>
      <c r="ID56" s="670"/>
      <c r="IE56" s="670"/>
      <c r="IF56" s="670"/>
      <c r="IG56" s="670"/>
      <c r="IH56" s="670"/>
      <c r="II56" s="670"/>
      <c r="IJ56" s="670"/>
      <c r="IK56" s="670"/>
      <c r="IL56" s="670"/>
      <c r="IM56" s="670"/>
      <c r="IN56" s="670"/>
      <c r="IO56" s="670"/>
      <c r="IP56" s="670"/>
      <c r="IQ56" s="670"/>
      <c r="IR56" s="670"/>
      <c r="IS56" s="670"/>
      <c r="IT56" s="670"/>
      <c r="IU56" s="670"/>
      <c r="IV56" s="670"/>
    </row>
    <row r="57" spans="1:256" ht="15" customHeight="1">
      <c r="A57" s="670"/>
      <c r="B57" s="860" t="s">
        <v>10</v>
      </c>
      <c r="C57" s="860"/>
      <c r="D57" s="860"/>
      <c r="E57" s="860"/>
      <c r="F57" s="860"/>
      <c r="G57" s="860"/>
      <c r="H57" s="860"/>
      <c r="I57" s="860"/>
      <c r="J57" s="860"/>
      <c r="K57" s="860"/>
      <c r="L57" s="683"/>
      <c r="M57" s="684"/>
      <c r="N57" s="684"/>
      <c r="O57" s="684"/>
      <c r="P57" s="684"/>
      <c r="Q57" s="684"/>
      <c r="R57" s="685"/>
      <c r="S57" s="685"/>
      <c r="T57" s="685"/>
      <c r="U57" s="686"/>
      <c r="V57" s="698" t="s">
        <v>759</v>
      </c>
      <c r="W57" s="688"/>
      <c r="X57" s="688"/>
      <c r="Y57" s="688"/>
      <c r="Z57" s="688"/>
      <c r="AA57" s="689"/>
      <c r="AB57" s="689"/>
      <c r="AC57" s="689"/>
      <c r="AD57" s="690"/>
      <c r="AE57" s="690"/>
      <c r="AF57" s="690"/>
      <c r="AG57" s="690"/>
      <c r="AH57" s="690"/>
      <c r="AI57" s="688"/>
      <c r="AJ57" s="690"/>
      <c r="AK57" s="690"/>
      <c r="AL57" s="690"/>
      <c r="AM57" s="691"/>
      <c r="AN57" s="670"/>
      <c r="AO57" s="672"/>
      <c r="AP57" s="670"/>
      <c r="AQ57" s="670"/>
      <c r="AR57" s="670"/>
      <c r="AS57" s="670"/>
      <c r="AT57" s="670"/>
      <c r="AU57" s="670"/>
      <c r="AV57" s="670"/>
      <c r="AW57" s="670"/>
      <c r="AX57" s="670"/>
      <c r="AY57" s="670"/>
      <c r="AZ57" s="670"/>
      <c r="BA57" s="670"/>
      <c r="BB57" s="670"/>
      <c r="BC57" s="670"/>
      <c r="BD57" s="670"/>
      <c r="BE57" s="670"/>
      <c r="BF57" s="670"/>
      <c r="BG57" s="670"/>
      <c r="BH57" s="670"/>
      <c r="BI57" s="670"/>
      <c r="BJ57" s="670"/>
      <c r="BK57" s="670"/>
      <c r="BL57" s="670"/>
      <c r="BM57" s="670"/>
      <c r="BN57" s="670"/>
      <c r="BO57" s="670"/>
      <c r="BP57" s="670"/>
      <c r="BQ57" s="670"/>
      <c r="BR57" s="670"/>
      <c r="BS57" s="670"/>
      <c r="BT57" s="670"/>
      <c r="BU57" s="670"/>
      <c r="BV57" s="670"/>
      <c r="BW57" s="670"/>
      <c r="BX57" s="670"/>
      <c r="BY57" s="670"/>
      <c r="BZ57" s="670"/>
      <c r="CA57" s="670"/>
      <c r="CB57" s="670"/>
      <c r="CC57" s="670"/>
      <c r="CD57" s="670"/>
      <c r="CE57" s="670"/>
      <c r="CF57" s="670"/>
      <c r="CG57" s="670"/>
      <c r="CH57" s="670"/>
      <c r="CI57" s="670"/>
      <c r="CJ57" s="670"/>
      <c r="CK57" s="670"/>
      <c r="CL57" s="670"/>
      <c r="CM57" s="670"/>
      <c r="CN57" s="670"/>
      <c r="CO57" s="670"/>
      <c r="CP57" s="670"/>
      <c r="CQ57" s="670"/>
      <c r="CR57" s="670"/>
      <c r="CS57" s="670"/>
      <c r="CT57" s="670"/>
      <c r="CU57" s="670"/>
      <c r="CV57" s="670"/>
      <c r="CW57" s="670"/>
      <c r="CX57" s="670"/>
      <c r="CY57" s="670"/>
      <c r="CZ57" s="670"/>
      <c r="DA57" s="670"/>
      <c r="DB57" s="670"/>
      <c r="DC57" s="670"/>
      <c r="DD57" s="670"/>
      <c r="DE57" s="670"/>
      <c r="DF57" s="670"/>
      <c r="DG57" s="670"/>
      <c r="DH57" s="670"/>
      <c r="DI57" s="670"/>
      <c r="DJ57" s="670"/>
      <c r="DK57" s="670"/>
      <c r="DL57" s="670"/>
      <c r="DM57" s="670"/>
      <c r="DN57" s="670"/>
      <c r="DO57" s="670"/>
      <c r="DP57" s="670"/>
      <c r="DQ57" s="670"/>
      <c r="DR57" s="670"/>
      <c r="DS57" s="670"/>
      <c r="DT57" s="670"/>
      <c r="DU57" s="670"/>
      <c r="DV57" s="670"/>
      <c r="DW57" s="670"/>
      <c r="DX57" s="670"/>
      <c r="DY57" s="670"/>
      <c r="DZ57" s="670"/>
      <c r="EA57" s="670"/>
      <c r="EB57" s="670"/>
      <c r="EC57" s="670"/>
      <c r="ED57" s="670"/>
      <c r="EE57" s="670"/>
      <c r="EF57" s="670"/>
      <c r="EG57" s="670"/>
      <c r="EH57" s="670"/>
      <c r="EI57" s="670"/>
      <c r="EJ57" s="670"/>
      <c r="EK57" s="670"/>
      <c r="EL57" s="670"/>
      <c r="EM57" s="670"/>
      <c r="EN57" s="670"/>
      <c r="EO57" s="670"/>
      <c r="EP57" s="670"/>
      <c r="EQ57" s="670"/>
      <c r="ER57" s="670"/>
      <c r="ES57" s="670"/>
      <c r="ET57" s="670"/>
      <c r="EU57" s="670"/>
      <c r="EV57" s="670"/>
      <c r="EW57" s="670"/>
      <c r="EX57" s="670"/>
      <c r="EY57" s="670"/>
      <c r="EZ57" s="670"/>
      <c r="FA57" s="670"/>
      <c r="FB57" s="670"/>
      <c r="FC57" s="670"/>
      <c r="FD57" s="670"/>
      <c r="FE57" s="670"/>
      <c r="FF57" s="670"/>
      <c r="FG57" s="670"/>
      <c r="FH57" s="670"/>
      <c r="FI57" s="670"/>
      <c r="FJ57" s="670"/>
      <c r="FK57" s="670"/>
      <c r="FL57" s="670"/>
      <c r="FM57" s="670"/>
      <c r="FN57" s="670"/>
      <c r="FO57" s="670"/>
      <c r="FP57" s="670"/>
      <c r="FQ57" s="670"/>
      <c r="FR57" s="670"/>
      <c r="FS57" s="670"/>
      <c r="FT57" s="670"/>
      <c r="FU57" s="670"/>
      <c r="FV57" s="670"/>
      <c r="FW57" s="670"/>
      <c r="FX57" s="670"/>
      <c r="FY57" s="670"/>
      <c r="FZ57" s="670"/>
      <c r="GA57" s="670"/>
      <c r="GB57" s="670"/>
      <c r="GC57" s="670"/>
      <c r="GD57" s="670"/>
      <c r="GE57" s="670"/>
      <c r="GF57" s="670"/>
      <c r="GG57" s="670"/>
      <c r="GH57" s="670"/>
      <c r="GI57" s="670"/>
      <c r="GJ57" s="670"/>
      <c r="GK57" s="670"/>
      <c r="GL57" s="670"/>
      <c r="GM57" s="670"/>
      <c r="GN57" s="670"/>
      <c r="GO57" s="670"/>
      <c r="GP57" s="670"/>
      <c r="GQ57" s="670"/>
      <c r="GR57" s="670"/>
      <c r="GS57" s="670"/>
      <c r="GT57" s="670"/>
      <c r="GU57" s="670"/>
      <c r="GV57" s="670"/>
      <c r="GW57" s="670"/>
      <c r="GX57" s="670"/>
      <c r="GY57" s="670"/>
      <c r="GZ57" s="670"/>
      <c r="HA57" s="670"/>
      <c r="HB57" s="670"/>
      <c r="HC57" s="670"/>
      <c r="HD57" s="670"/>
      <c r="HE57" s="670"/>
      <c r="HF57" s="670"/>
      <c r="HG57" s="670"/>
      <c r="HH57" s="670"/>
      <c r="HI57" s="670"/>
      <c r="HJ57" s="670"/>
      <c r="HK57" s="670"/>
      <c r="HL57" s="670"/>
      <c r="HM57" s="670"/>
      <c r="HN57" s="670"/>
      <c r="HO57" s="670"/>
      <c r="HP57" s="670"/>
      <c r="HQ57" s="670"/>
      <c r="HR57" s="670"/>
      <c r="HS57" s="670"/>
      <c r="HT57" s="670"/>
      <c r="HU57" s="670"/>
      <c r="HV57" s="670"/>
      <c r="HW57" s="670"/>
      <c r="HX57" s="670"/>
      <c r="HY57" s="670"/>
      <c r="HZ57" s="670"/>
      <c r="IA57" s="670"/>
      <c r="IB57" s="670"/>
      <c r="IC57" s="670"/>
      <c r="ID57" s="670"/>
      <c r="IE57" s="670"/>
      <c r="IF57" s="670"/>
      <c r="IG57" s="670"/>
      <c r="IH57" s="670"/>
      <c r="II57" s="670"/>
      <c r="IJ57" s="670"/>
      <c r="IK57" s="670"/>
      <c r="IL57" s="670"/>
      <c r="IM57" s="670"/>
      <c r="IN57" s="670"/>
      <c r="IO57" s="670"/>
      <c r="IP57" s="670"/>
      <c r="IQ57" s="670"/>
      <c r="IR57" s="670"/>
      <c r="IS57" s="670"/>
      <c r="IT57" s="670"/>
      <c r="IU57" s="670"/>
      <c r="IV57" s="670"/>
    </row>
    <row r="58" spans="1:256" ht="15" customHeight="1">
      <c r="A58" s="670"/>
      <c r="B58" s="875" t="s">
        <v>760</v>
      </c>
      <c r="C58" s="875"/>
      <c r="D58" s="875"/>
      <c r="E58" s="875"/>
      <c r="F58" s="875"/>
      <c r="G58" s="875"/>
      <c r="H58" s="875"/>
      <c r="I58" s="875"/>
      <c r="J58" s="875"/>
      <c r="K58" s="875"/>
      <c r="L58" s="699"/>
      <c r="M58" s="693"/>
      <c r="N58" s="693"/>
      <c r="O58" s="693"/>
      <c r="P58" s="693"/>
      <c r="Q58" s="693"/>
      <c r="R58" s="688"/>
      <c r="S58" s="688"/>
      <c r="T58" s="688"/>
      <c r="U58" s="688"/>
      <c r="V58" s="688"/>
      <c r="W58" s="700"/>
      <c r="X58" s="700"/>
      <c r="Y58" s="700"/>
      <c r="Z58" s="700"/>
      <c r="AA58" s="701"/>
      <c r="AB58" s="701"/>
      <c r="AC58" s="701"/>
      <c r="AD58" s="702"/>
      <c r="AE58" s="702"/>
      <c r="AF58" s="702"/>
      <c r="AG58" s="702"/>
      <c r="AH58" s="702"/>
      <c r="AI58" s="700"/>
      <c r="AJ58" s="702"/>
      <c r="AK58" s="702"/>
      <c r="AL58" s="702"/>
      <c r="AM58" s="703"/>
      <c r="AN58" s="670"/>
      <c r="AO58" s="672"/>
      <c r="AP58" s="670"/>
      <c r="AQ58" s="670"/>
      <c r="AR58" s="670"/>
      <c r="AS58" s="670"/>
      <c r="AT58" s="670"/>
      <c r="AU58" s="670"/>
      <c r="AV58" s="670"/>
      <c r="AW58" s="670"/>
      <c r="AX58" s="670"/>
      <c r="AY58" s="670"/>
      <c r="AZ58" s="670"/>
      <c r="BA58" s="670"/>
      <c r="BB58" s="670"/>
      <c r="BC58" s="670"/>
      <c r="BD58" s="670"/>
      <c r="BE58" s="670"/>
      <c r="BF58" s="670"/>
      <c r="BG58" s="670"/>
      <c r="BH58" s="670"/>
      <c r="BI58" s="670"/>
      <c r="BJ58" s="670"/>
      <c r="BK58" s="670"/>
      <c r="BL58" s="670"/>
      <c r="BM58" s="670"/>
      <c r="BN58" s="670"/>
      <c r="BO58" s="670"/>
      <c r="BP58" s="670"/>
      <c r="BQ58" s="670"/>
      <c r="BR58" s="670"/>
      <c r="BS58" s="670"/>
      <c r="BT58" s="670"/>
      <c r="BU58" s="670"/>
      <c r="BV58" s="670"/>
      <c r="BW58" s="670"/>
      <c r="BX58" s="670"/>
      <c r="BY58" s="670"/>
      <c r="BZ58" s="670"/>
      <c r="CA58" s="670"/>
      <c r="CB58" s="670"/>
      <c r="CC58" s="670"/>
      <c r="CD58" s="670"/>
      <c r="CE58" s="670"/>
      <c r="CF58" s="670"/>
      <c r="CG58" s="670"/>
      <c r="CH58" s="670"/>
      <c r="CI58" s="670"/>
      <c r="CJ58" s="670"/>
      <c r="CK58" s="670"/>
      <c r="CL58" s="670"/>
      <c r="CM58" s="670"/>
      <c r="CN58" s="670"/>
      <c r="CO58" s="670"/>
      <c r="CP58" s="670"/>
      <c r="CQ58" s="670"/>
      <c r="CR58" s="670"/>
      <c r="CS58" s="670"/>
      <c r="CT58" s="670"/>
      <c r="CU58" s="670"/>
      <c r="CV58" s="670"/>
      <c r="CW58" s="670"/>
      <c r="CX58" s="670"/>
      <c r="CY58" s="670"/>
      <c r="CZ58" s="670"/>
      <c r="DA58" s="670"/>
      <c r="DB58" s="670"/>
      <c r="DC58" s="670"/>
      <c r="DD58" s="670"/>
      <c r="DE58" s="670"/>
      <c r="DF58" s="670"/>
      <c r="DG58" s="670"/>
      <c r="DH58" s="670"/>
      <c r="DI58" s="670"/>
      <c r="DJ58" s="670"/>
      <c r="DK58" s="670"/>
      <c r="DL58" s="670"/>
      <c r="DM58" s="670"/>
      <c r="DN58" s="670"/>
      <c r="DO58" s="670"/>
      <c r="DP58" s="670"/>
      <c r="DQ58" s="670"/>
      <c r="DR58" s="670"/>
      <c r="DS58" s="670"/>
      <c r="DT58" s="670"/>
      <c r="DU58" s="670"/>
      <c r="DV58" s="670"/>
      <c r="DW58" s="670"/>
      <c r="DX58" s="670"/>
      <c r="DY58" s="670"/>
      <c r="DZ58" s="670"/>
      <c r="EA58" s="670"/>
      <c r="EB58" s="670"/>
      <c r="EC58" s="670"/>
      <c r="ED58" s="670"/>
      <c r="EE58" s="670"/>
      <c r="EF58" s="670"/>
      <c r="EG58" s="670"/>
      <c r="EH58" s="670"/>
      <c r="EI58" s="670"/>
      <c r="EJ58" s="670"/>
      <c r="EK58" s="670"/>
      <c r="EL58" s="670"/>
      <c r="EM58" s="670"/>
      <c r="EN58" s="670"/>
      <c r="EO58" s="670"/>
      <c r="EP58" s="670"/>
      <c r="EQ58" s="670"/>
      <c r="ER58" s="670"/>
      <c r="ES58" s="670"/>
      <c r="ET58" s="670"/>
      <c r="EU58" s="670"/>
      <c r="EV58" s="670"/>
      <c r="EW58" s="670"/>
      <c r="EX58" s="670"/>
      <c r="EY58" s="670"/>
      <c r="EZ58" s="670"/>
      <c r="FA58" s="670"/>
      <c r="FB58" s="670"/>
      <c r="FC58" s="670"/>
      <c r="FD58" s="670"/>
      <c r="FE58" s="670"/>
      <c r="FF58" s="670"/>
      <c r="FG58" s="670"/>
      <c r="FH58" s="670"/>
      <c r="FI58" s="670"/>
      <c r="FJ58" s="670"/>
      <c r="FK58" s="670"/>
      <c r="FL58" s="670"/>
      <c r="FM58" s="670"/>
      <c r="FN58" s="670"/>
      <c r="FO58" s="670"/>
      <c r="FP58" s="670"/>
      <c r="FQ58" s="670"/>
      <c r="FR58" s="670"/>
      <c r="FS58" s="670"/>
      <c r="FT58" s="670"/>
      <c r="FU58" s="670"/>
      <c r="FV58" s="670"/>
      <c r="FW58" s="670"/>
      <c r="FX58" s="670"/>
      <c r="FY58" s="670"/>
      <c r="FZ58" s="670"/>
      <c r="GA58" s="670"/>
      <c r="GB58" s="670"/>
      <c r="GC58" s="670"/>
      <c r="GD58" s="670"/>
      <c r="GE58" s="670"/>
      <c r="GF58" s="670"/>
      <c r="GG58" s="670"/>
      <c r="GH58" s="670"/>
      <c r="GI58" s="670"/>
      <c r="GJ58" s="670"/>
      <c r="GK58" s="670"/>
      <c r="GL58" s="670"/>
      <c r="GM58" s="670"/>
      <c r="GN58" s="670"/>
      <c r="GO58" s="670"/>
      <c r="GP58" s="670"/>
      <c r="GQ58" s="670"/>
      <c r="GR58" s="670"/>
      <c r="GS58" s="670"/>
      <c r="GT58" s="670"/>
      <c r="GU58" s="670"/>
      <c r="GV58" s="670"/>
      <c r="GW58" s="670"/>
      <c r="GX58" s="670"/>
      <c r="GY58" s="670"/>
      <c r="GZ58" s="670"/>
      <c r="HA58" s="670"/>
      <c r="HB58" s="670"/>
      <c r="HC58" s="670"/>
      <c r="HD58" s="670"/>
      <c r="HE58" s="670"/>
      <c r="HF58" s="670"/>
      <c r="HG58" s="670"/>
      <c r="HH58" s="670"/>
      <c r="HI58" s="670"/>
      <c r="HJ58" s="670"/>
      <c r="HK58" s="670"/>
      <c r="HL58" s="670"/>
      <c r="HM58" s="670"/>
      <c r="HN58" s="670"/>
      <c r="HO58" s="670"/>
      <c r="HP58" s="670"/>
      <c r="HQ58" s="670"/>
      <c r="HR58" s="670"/>
      <c r="HS58" s="670"/>
      <c r="HT58" s="670"/>
      <c r="HU58" s="670"/>
      <c r="HV58" s="670"/>
      <c r="HW58" s="670"/>
      <c r="HX58" s="670"/>
      <c r="HY58" s="670"/>
      <c r="HZ58" s="670"/>
      <c r="IA58" s="670"/>
      <c r="IB58" s="670"/>
      <c r="IC58" s="670"/>
      <c r="ID58" s="670"/>
      <c r="IE58" s="670"/>
      <c r="IF58" s="670"/>
      <c r="IG58" s="670"/>
      <c r="IH58" s="670"/>
      <c r="II58" s="670"/>
      <c r="IJ58" s="670"/>
      <c r="IK58" s="670"/>
      <c r="IL58" s="670"/>
      <c r="IM58" s="670"/>
      <c r="IN58" s="670"/>
      <c r="IO58" s="670"/>
      <c r="IP58" s="670"/>
      <c r="IQ58" s="670"/>
      <c r="IR58" s="670"/>
      <c r="IS58" s="670"/>
      <c r="IT58" s="670"/>
      <c r="IU58" s="670"/>
      <c r="IV58" s="670"/>
    </row>
    <row r="59" spans="1:256" ht="15" customHeight="1">
      <c r="A59" s="670"/>
      <c r="B59" s="909" t="s">
        <v>11</v>
      </c>
      <c r="C59" s="909"/>
      <c r="D59" s="909"/>
      <c r="E59" s="909"/>
      <c r="F59" s="909"/>
      <c r="G59" s="909"/>
      <c r="H59" s="909"/>
      <c r="I59" s="909"/>
      <c r="J59" s="909"/>
      <c r="K59" s="909"/>
      <c r="L59" s="909"/>
      <c r="M59" s="909"/>
      <c r="N59" s="909"/>
      <c r="O59" s="704"/>
      <c r="P59" s="705"/>
      <c r="Q59" s="706"/>
      <c r="R59" s="706"/>
      <c r="S59" s="706"/>
      <c r="T59" s="706"/>
      <c r="U59" s="707"/>
      <c r="V59" s="687"/>
      <c r="W59" s="688"/>
      <c r="X59" s="688"/>
      <c r="Y59" s="688"/>
      <c r="Z59" s="688"/>
      <c r="AA59" s="689"/>
      <c r="AB59" s="689"/>
      <c r="AC59" s="689"/>
      <c r="AD59" s="690"/>
      <c r="AE59" s="690"/>
      <c r="AF59" s="690"/>
      <c r="AG59" s="690"/>
      <c r="AH59" s="690"/>
      <c r="AI59" s="688"/>
      <c r="AJ59" s="690"/>
      <c r="AK59" s="690"/>
      <c r="AL59" s="690"/>
      <c r="AM59" s="691"/>
      <c r="AN59" s="670"/>
      <c r="AO59" s="672"/>
      <c r="AP59" s="670"/>
      <c r="AQ59" s="670"/>
      <c r="AR59" s="670"/>
      <c r="AS59" s="670"/>
      <c r="AT59" s="670"/>
      <c r="AU59" s="670"/>
      <c r="AV59" s="670"/>
      <c r="AW59" s="670"/>
      <c r="AX59" s="670"/>
      <c r="AY59" s="670"/>
      <c r="AZ59" s="670"/>
      <c r="BA59" s="670"/>
      <c r="BB59" s="670"/>
      <c r="BC59" s="670"/>
      <c r="BD59" s="670"/>
      <c r="BE59" s="670"/>
      <c r="BF59" s="670"/>
      <c r="BG59" s="670"/>
      <c r="BH59" s="670"/>
      <c r="BI59" s="670"/>
      <c r="BJ59" s="670"/>
      <c r="BK59" s="670"/>
      <c r="BL59" s="670"/>
      <c r="BM59" s="670"/>
      <c r="BN59" s="670"/>
      <c r="BO59" s="670"/>
      <c r="BP59" s="670"/>
      <c r="BQ59" s="670"/>
      <c r="BR59" s="670"/>
      <c r="BS59" s="670"/>
      <c r="BT59" s="670"/>
      <c r="BU59" s="670"/>
      <c r="BV59" s="670"/>
      <c r="BW59" s="670"/>
      <c r="BX59" s="670"/>
      <c r="BY59" s="670"/>
      <c r="BZ59" s="670"/>
      <c r="CA59" s="670"/>
      <c r="CB59" s="670"/>
      <c r="CC59" s="670"/>
      <c r="CD59" s="670"/>
      <c r="CE59" s="670"/>
      <c r="CF59" s="670"/>
      <c r="CG59" s="670"/>
      <c r="CH59" s="670"/>
      <c r="CI59" s="670"/>
      <c r="CJ59" s="670"/>
      <c r="CK59" s="670"/>
      <c r="CL59" s="670"/>
      <c r="CM59" s="670"/>
      <c r="CN59" s="670"/>
      <c r="CO59" s="670"/>
      <c r="CP59" s="670"/>
      <c r="CQ59" s="670"/>
      <c r="CR59" s="670"/>
      <c r="CS59" s="670"/>
      <c r="CT59" s="670"/>
      <c r="CU59" s="670"/>
      <c r="CV59" s="670"/>
      <c r="CW59" s="670"/>
      <c r="CX59" s="670"/>
      <c r="CY59" s="670"/>
      <c r="CZ59" s="670"/>
      <c r="DA59" s="670"/>
      <c r="DB59" s="670"/>
      <c r="DC59" s="670"/>
      <c r="DD59" s="670"/>
      <c r="DE59" s="670"/>
      <c r="DF59" s="670"/>
      <c r="DG59" s="670"/>
      <c r="DH59" s="670"/>
      <c r="DI59" s="670"/>
      <c r="DJ59" s="670"/>
      <c r="DK59" s="670"/>
      <c r="DL59" s="670"/>
      <c r="DM59" s="670"/>
      <c r="DN59" s="670"/>
      <c r="DO59" s="670"/>
      <c r="DP59" s="670"/>
      <c r="DQ59" s="670"/>
      <c r="DR59" s="670"/>
      <c r="DS59" s="670"/>
      <c r="DT59" s="670"/>
      <c r="DU59" s="670"/>
      <c r="DV59" s="670"/>
      <c r="DW59" s="670"/>
      <c r="DX59" s="670"/>
      <c r="DY59" s="670"/>
      <c r="DZ59" s="670"/>
      <c r="EA59" s="670"/>
      <c r="EB59" s="670"/>
      <c r="EC59" s="670"/>
      <c r="ED59" s="670"/>
      <c r="EE59" s="670"/>
      <c r="EF59" s="670"/>
      <c r="EG59" s="670"/>
      <c r="EH59" s="670"/>
      <c r="EI59" s="670"/>
      <c r="EJ59" s="670"/>
      <c r="EK59" s="670"/>
      <c r="EL59" s="670"/>
      <c r="EM59" s="670"/>
      <c r="EN59" s="670"/>
      <c r="EO59" s="670"/>
      <c r="EP59" s="670"/>
      <c r="EQ59" s="670"/>
      <c r="ER59" s="670"/>
      <c r="ES59" s="670"/>
      <c r="ET59" s="670"/>
      <c r="EU59" s="670"/>
      <c r="EV59" s="670"/>
      <c r="EW59" s="670"/>
      <c r="EX59" s="670"/>
      <c r="EY59" s="670"/>
      <c r="EZ59" s="670"/>
      <c r="FA59" s="670"/>
      <c r="FB59" s="670"/>
      <c r="FC59" s="670"/>
      <c r="FD59" s="670"/>
      <c r="FE59" s="670"/>
      <c r="FF59" s="670"/>
      <c r="FG59" s="670"/>
      <c r="FH59" s="670"/>
      <c r="FI59" s="670"/>
      <c r="FJ59" s="670"/>
      <c r="FK59" s="670"/>
      <c r="FL59" s="670"/>
      <c r="FM59" s="670"/>
      <c r="FN59" s="670"/>
      <c r="FO59" s="670"/>
      <c r="FP59" s="670"/>
      <c r="FQ59" s="670"/>
      <c r="FR59" s="670"/>
      <c r="FS59" s="670"/>
      <c r="FT59" s="670"/>
      <c r="FU59" s="670"/>
      <c r="FV59" s="670"/>
      <c r="FW59" s="670"/>
      <c r="FX59" s="670"/>
      <c r="FY59" s="670"/>
      <c r="FZ59" s="670"/>
      <c r="GA59" s="670"/>
      <c r="GB59" s="670"/>
      <c r="GC59" s="670"/>
      <c r="GD59" s="670"/>
      <c r="GE59" s="670"/>
      <c r="GF59" s="670"/>
      <c r="GG59" s="670"/>
      <c r="GH59" s="670"/>
      <c r="GI59" s="670"/>
      <c r="GJ59" s="670"/>
      <c r="GK59" s="670"/>
      <c r="GL59" s="670"/>
      <c r="GM59" s="670"/>
      <c r="GN59" s="670"/>
      <c r="GO59" s="670"/>
      <c r="GP59" s="670"/>
      <c r="GQ59" s="670"/>
      <c r="GR59" s="670"/>
      <c r="GS59" s="670"/>
      <c r="GT59" s="670"/>
      <c r="GU59" s="670"/>
      <c r="GV59" s="670"/>
      <c r="GW59" s="670"/>
      <c r="GX59" s="670"/>
      <c r="GY59" s="670"/>
      <c r="GZ59" s="670"/>
      <c r="HA59" s="670"/>
      <c r="HB59" s="670"/>
      <c r="HC59" s="670"/>
      <c r="HD59" s="670"/>
      <c r="HE59" s="670"/>
      <c r="HF59" s="670"/>
      <c r="HG59" s="670"/>
      <c r="HH59" s="670"/>
      <c r="HI59" s="670"/>
      <c r="HJ59" s="670"/>
      <c r="HK59" s="670"/>
      <c r="HL59" s="670"/>
      <c r="HM59" s="670"/>
      <c r="HN59" s="670"/>
      <c r="HO59" s="670"/>
      <c r="HP59" s="670"/>
      <c r="HQ59" s="670"/>
      <c r="HR59" s="670"/>
      <c r="HS59" s="670"/>
      <c r="HT59" s="670"/>
      <c r="HU59" s="670"/>
      <c r="HV59" s="670"/>
      <c r="HW59" s="670"/>
      <c r="HX59" s="670"/>
      <c r="HY59" s="670"/>
      <c r="HZ59" s="670"/>
      <c r="IA59" s="670"/>
      <c r="IB59" s="670"/>
      <c r="IC59" s="670"/>
      <c r="ID59" s="670"/>
      <c r="IE59" s="670"/>
      <c r="IF59" s="670"/>
      <c r="IG59" s="670"/>
      <c r="IH59" s="670"/>
      <c r="II59" s="670"/>
      <c r="IJ59" s="670"/>
      <c r="IK59" s="670"/>
      <c r="IL59" s="670"/>
      <c r="IM59" s="670"/>
      <c r="IN59" s="670"/>
      <c r="IO59" s="670"/>
      <c r="IP59" s="670"/>
      <c r="IQ59" s="670"/>
      <c r="IR59" s="670"/>
      <c r="IS59" s="670"/>
      <c r="IT59" s="670"/>
      <c r="IU59" s="670"/>
      <c r="IV59" s="670"/>
    </row>
    <row r="60" spans="1:256" ht="15" customHeight="1">
      <c r="A60" s="670"/>
      <c r="B60" s="863" t="s">
        <v>660</v>
      </c>
      <c r="C60" s="910" t="s">
        <v>761</v>
      </c>
      <c r="D60" s="910"/>
      <c r="E60" s="910"/>
      <c r="F60" s="910"/>
      <c r="G60" s="910"/>
      <c r="H60" s="910"/>
      <c r="I60" s="910"/>
      <c r="J60" s="910"/>
      <c r="K60" s="910"/>
      <c r="L60" s="910"/>
      <c r="M60" s="910"/>
      <c r="N60" s="910"/>
      <c r="O60" s="910"/>
      <c r="P60" s="910"/>
      <c r="Q60" s="910"/>
      <c r="R60" s="910"/>
      <c r="S60" s="910"/>
      <c r="T60" s="910"/>
      <c r="U60" s="910" t="s">
        <v>762</v>
      </c>
      <c r="V60" s="910"/>
      <c r="W60" s="910"/>
      <c r="X60" s="910"/>
      <c r="Y60" s="910"/>
      <c r="Z60" s="910"/>
      <c r="AA60" s="910"/>
      <c r="AB60" s="910"/>
      <c r="AC60" s="910"/>
      <c r="AD60" s="910"/>
      <c r="AE60" s="910"/>
      <c r="AF60" s="910"/>
      <c r="AG60" s="910"/>
      <c r="AH60" s="910"/>
      <c r="AI60" s="910"/>
      <c r="AJ60" s="910"/>
      <c r="AK60" s="910"/>
      <c r="AL60" s="910"/>
      <c r="AM60" s="910"/>
      <c r="AN60" s="670"/>
      <c r="AO60" s="672"/>
      <c r="AP60" s="670"/>
      <c r="AQ60" s="670"/>
      <c r="AR60" s="670"/>
      <c r="AS60" s="670"/>
      <c r="AT60" s="670"/>
      <c r="AU60" s="670"/>
      <c r="AV60" s="670"/>
      <c r="AW60" s="670"/>
      <c r="AX60" s="670"/>
      <c r="AY60" s="670"/>
      <c r="AZ60" s="670"/>
      <c r="BA60" s="670"/>
      <c r="BB60" s="670"/>
      <c r="BC60" s="670"/>
      <c r="BD60" s="670"/>
      <c r="BE60" s="670"/>
      <c r="BF60" s="670"/>
      <c r="BG60" s="670"/>
      <c r="BH60" s="670"/>
      <c r="BI60" s="670"/>
      <c r="BJ60" s="670"/>
      <c r="BK60" s="670"/>
      <c r="BL60" s="670"/>
      <c r="BM60" s="670"/>
      <c r="BN60" s="670"/>
      <c r="BO60" s="670"/>
      <c r="BP60" s="670"/>
      <c r="BQ60" s="670"/>
      <c r="BR60" s="670"/>
      <c r="BS60" s="670"/>
      <c r="BT60" s="670"/>
      <c r="BU60" s="670"/>
      <c r="BV60" s="670"/>
      <c r="BW60" s="670"/>
      <c r="BX60" s="670"/>
      <c r="BY60" s="670"/>
      <c r="BZ60" s="670"/>
      <c r="CA60" s="670"/>
      <c r="CB60" s="670"/>
      <c r="CC60" s="670"/>
      <c r="CD60" s="670"/>
      <c r="CE60" s="670"/>
      <c r="CF60" s="670"/>
      <c r="CG60" s="670"/>
      <c r="CH60" s="670"/>
      <c r="CI60" s="670"/>
      <c r="CJ60" s="670"/>
      <c r="CK60" s="670"/>
      <c r="CL60" s="670"/>
      <c r="CM60" s="670"/>
      <c r="CN60" s="670"/>
      <c r="CO60" s="670"/>
      <c r="CP60" s="670"/>
      <c r="CQ60" s="670"/>
      <c r="CR60" s="670"/>
      <c r="CS60" s="670"/>
      <c r="CT60" s="670"/>
      <c r="CU60" s="670"/>
      <c r="CV60" s="670"/>
      <c r="CW60" s="670"/>
      <c r="CX60" s="670"/>
      <c r="CY60" s="670"/>
      <c r="CZ60" s="670"/>
      <c r="DA60" s="670"/>
      <c r="DB60" s="670"/>
      <c r="DC60" s="670"/>
      <c r="DD60" s="670"/>
      <c r="DE60" s="670"/>
      <c r="DF60" s="670"/>
      <c r="DG60" s="670"/>
      <c r="DH60" s="670"/>
      <c r="DI60" s="670"/>
      <c r="DJ60" s="670"/>
      <c r="DK60" s="670"/>
      <c r="DL60" s="670"/>
      <c r="DM60" s="670"/>
      <c r="DN60" s="670"/>
      <c r="DO60" s="670"/>
      <c r="DP60" s="670"/>
      <c r="DQ60" s="670"/>
      <c r="DR60" s="670"/>
      <c r="DS60" s="670"/>
      <c r="DT60" s="670"/>
      <c r="DU60" s="670"/>
      <c r="DV60" s="670"/>
      <c r="DW60" s="670"/>
      <c r="DX60" s="670"/>
      <c r="DY60" s="670"/>
      <c r="DZ60" s="670"/>
      <c r="EA60" s="670"/>
      <c r="EB60" s="670"/>
      <c r="EC60" s="670"/>
      <c r="ED60" s="670"/>
      <c r="EE60" s="670"/>
      <c r="EF60" s="670"/>
      <c r="EG60" s="670"/>
      <c r="EH60" s="670"/>
      <c r="EI60" s="670"/>
      <c r="EJ60" s="670"/>
      <c r="EK60" s="670"/>
      <c r="EL60" s="670"/>
      <c r="EM60" s="670"/>
      <c r="EN60" s="670"/>
      <c r="EO60" s="670"/>
      <c r="EP60" s="670"/>
      <c r="EQ60" s="670"/>
      <c r="ER60" s="670"/>
      <c r="ES60" s="670"/>
      <c r="ET60" s="670"/>
      <c r="EU60" s="670"/>
      <c r="EV60" s="670"/>
      <c r="EW60" s="670"/>
      <c r="EX60" s="670"/>
      <c r="EY60" s="670"/>
      <c r="EZ60" s="670"/>
      <c r="FA60" s="670"/>
      <c r="FB60" s="670"/>
      <c r="FC60" s="670"/>
      <c r="FD60" s="670"/>
      <c r="FE60" s="670"/>
      <c r="FF60" s="670"/>
      <c r="FG60" s="670"/>
      <c r="FH60" s="670"/>
      <c r="FI60" s="670"/>
      <c r="FJ60" s="670"/>
      <c r="FK60" s="670"/>
      <c r="FL60" s="670"/>
      <c r="FM60" s="670"/>
      <c r="FN60" s="670"/>
      <c r="FO60" s="670"/>
      <c r="FP60" s="670"/>
      <c r="FQ60" s="670"/>
      <c r="FR60" s="670"/>
      <c r="FS60" s="670"/>
      <c r="FT60" s="670"/>
      <c r="FU60" s="670"/>
      <c r="FV60" s="670"/>
      <c r="FW60" s="670"/>
      <c r="FX60" s="670"/>
      <c r="FY60" s="670"/>
      <c r="FZ60" s="670"/>
      <c r="GA60" s="670"/>
      <c r="GB60" s="670"/>
      <c r="GC60" s="670"/>
      <c r="GD60" s="670"/>
      <c r="GE60" s="670"/>
      <c r="GF60" s="670"/>
      <c r="GG60" s="670"/>
      <c r="GH60" s="670"/>
      <c r="GI60" s="670"/>
      <c r="GJ60" s="670"/>
      <c r="GK60" s="670"/>
      <c r="GL60" s="670"/>
      <c r="GM60" s="670"/>
      <c r="GN60" s="670"/>
      <c r="GO60" s="670"/>
      <c r="GP60" s="670"/>
      <c r="GQ60" s="670"/>
      <c r="GR60" s="670"/>
      <c r="GS60" s="670"/>
      <c r="GT60" s="670"/>
      <c r="GU60" s="670"/>
      <c r="GV60" s="670"/>
      <c r="GW60" s="670"/>
      <c r="GX60" s="670"/>
      <c r="GY60" s="670"/>
      <c r="GZ60" s="670"/>
      <c r="HA60" s="670"/>
      <c r="HB60" s="670"/>
      <c r="HC60" s="670"/>
      <c r="HD60" s="670"/>
      <c r="HE60" s="670"/>
      <c r="HF60" s="670"/>
      <c r="HG60" s="670"/>
      <c r="HH60" s="670"/>
      <c r="HI60" s="670"/>
      <c r="HJ60" s="670"/>
      <c r="HK60" s="670"/>
      <c r="HL60" s="670"/>
      <c r="HM60" s="670"/>
      <c r="HN60" s="670"/>
      <c r="HO60" s="670"/>
      <c r="HP60" s="670"/>
      <c r="HQ60" s="670"/>
      <c r="HR60" s="670"/>
      <c r="HS60" s="670"/>
      <c r="HT60" s="670"/>
      <c r="HU60" s="670"/>
      <c r="HV60" s="670"/>
      <c r="HW60" s="670"/>
      <c r="HX60" s="670"/>
      <c r="HY60" s="670"/>
      <c r="HZ60" s="670"/>
      <c r="IA60" s="670"/>
      <c r="IB60" s="670"/>
      <c r="IC60" s="670"/>
      <c r="ID60" s="670"/>
      <c r="IE60" s="670"/>
      <c r="IF60" s="670"/>
      <c r="IG60" s="670"/>
      <c r="IH60" s="670"/>
      <c r="II60" s="670"/>
      <c r="IJ60" s="670"/>
      <c r="IK60" s="670"/>
      <c r="IL60" s="670"/>
      <c r="IM60" s="670"/>
      <c r="IN60" s="670"/>
      <c r="IO60" s="670"/>
      <c r="IP60" s="670"/>
      <c r="IQ60" s="670"/>
      <c r="IR60" s="670"/>
      <c r="IS60" s="670"/>
      <c r="IT60" s="670"/>
      <c r="IU60" s="670"/>
      <c r="IV60" s="670"/>
    </row>
    <row r="61" spans="1:256" ht="15" customHeight="1">
      <c r="A61" s="670"/>
      <c r="B61" s="863"/>
      <c r="C61" s="911"/>
      <c r="D61" s="911"/>
      <c r="E61" s="911"/>
      <c r="F61" s="911"/>
      <c r="G61" s="911"/>
      <c r="H61" s="911"/>
      <c r="I61" s="911"/>
      <c r="J61" s="911"/>
      <c r="K61" s="911"/>
      <c r="L61" s="911"/>
      <c r="M61" s="911"/>
      <c r="N61" s="911"/>
      <c r="O61" s="911"/>
      <c r="P61" s="911"/>
      <c r="Q61" s="911"/>
      <c r="R61" s="911"/>
      <c r="S61" s="911"/>
      <c r="T61" s="911"/>
      <c r="U61" s="911"/>
      <c r="V61" s="911"/>
      <c r="W61" s="911"/>
      <c r="X61" s="911"/>
      <c r="Y61" s="911"/>
      <c r="Z61" s="911"/>
      <c r="AA61" s="911"/>
      <c r="AB61" s="911"/>
      <c r="AC61" s="911"/>
      <c r="AD61" s="911"/>
      <c r="AE61" s="911"/>
      <c r="AF61" s="911"/>
      <c r="AG61" s="911"/>
      <c r="AH61" s="911"/>
      <c r="AI61" s="911"/>
      <c r="AJ61" s="911"/>
      <c r="AK61" s="911"/>
      <c r="AL61" s="911"/>
      <c r="AM61" s="911"/>
      <c r="AN61" s="670"/>
      <c r="AO61" s="672"/>
      <c r="AP61" s="670"/>
      <c r="AQ61" s="670"/>
      <c r="AR61" s="670"/>
      <c r="AS61" s="670"/>
      <c r="AT61" s="670"/>
      <c r="AU61" s="670"/>
      <c r="AV61" s="670"/>
      <c r="AW61" s="670"/>
      <c r="AX61" s="670"/>
      <c r="AY61" s="670"/>
      <c r="AZ61" s="670"/>
      <c r="BA61" s="670"/>
      <c r="BB61" s="670"/>
      <c r="BC61" s="670"/>
      <c r="BD61" s="670"/>
      <c r="BE61" s="670"/>
      <c r="BF61" s="670"/>
      <c r="BG61" s="670"/>
      <c r="BH61" s="670"/>
      <c r="BI61" s="670"/>
      <c r="BJ61" s="670"/>
      <c r="BK61" s="670"/>
      <c r="BL61" s="670"/>
      <c r="BM61" s="670"/>
      <c r="BN61" s="670"/>
      <c r="BO61" s="670"/>
      <c r="BP61" s="670"/>
      <c r="BQ61" s="670"/>
      <c r="BR61" s="670"/>
      <c r="BS61" s="670"/>
      <c r="BT61" s="670"/>
      <c r="BU61" s="670"/>
      <c r="BV61" s="670"/>
      <c r="BW61" s="670"/>
      <c r="BX61" s="670"/>
      <c r="BY61" s="670"/>
      <c r="BZ61" s="670"/>
      <c r="CA61" s="670"/>
      <c r="CB61" s="670"/>
      <c r="CC61" s="670"/>
      <c r="CD61" s="670"/>
      <c r="CE61" s="670"/>
      <c r="CF61" s="670"/>
      <c r="CG61" s="670"/>
      <c r="CH61" s="670"/>
      <c r="CI61" s="670"/>
      <c r="CJ61" s="670"/>
      <c r="CK61" s="670"/>
      <c r="CL61" s="670"/>
      <c r="CM61" s="670"/>
      <c r="CN61" s="670"/>
      <c r="CO61" s="670"/>
      <c r="CP61" s="670"/>
      <c r="CQ61" s="670"/>
      <c r="CR61" s="670"/>
      <c r="CS61" s="670"/>
      <c r="CT61" s="670"/>
      <c r="CU61" s="670"/>
      <c r="CV61" s="670"/>
      <c r="CW61" s="670"/>
      <c r="CX61" s="670"/>
      <c r="CY61" s="670"/>
      <c r="CZ61" s="670"/>
      <c r="DA61" s="670"/>
      <c r="DB61" s="670"/>
      <c r="DC61" s="670"/>
      <c r="DD61" s="670"/>
      <c r="DE61" s="670"/>
      <c r="DF61" s="670"/>
      <c r="DG61" s="670"/>
      <c r="DH61" s="670"/>
      <c r="DI61" s="670"/>
      <c r="DJ61" s="670"/>
      <c r="DK61" s="670"/>
      <c r="DL61" s="670"/>
      <c r="DM61" s="670"/>
      <c r="DN61" s="670"/>
      <c r="DO61" s="670"/>
      <c r="DP61" s="670"/>
      <c r="DQ61" s="670"/>
      <c r="DR61" s="670"/>
      <c r="DS61" s="670"/>
      <c r="DT61" s="670"/>
      <c r="DU61" s="670"/>
      <c r="DV61" s="670"/>
      <c r="DW61" s="670"/>
      <c r="DX61" s="670"/>
      <c r="DY61" s="670"/>
      <c r="DZ61" s="670"/>
      <c r="EA61" s="670"/>
      <c r="EB61" s="670"/>
      <c r="EC61" s="670"/>
      <c r="ED61" s="670"/>
      <c r="EE61" s="670"/>
      <c r="EF61" s="670"/>
      <c r="EG61" s="670"/>
      <c r="EH61" s="670"/>
      <c r="EI61" s="670"/>
      <c r="EJ61" s="670"/>
      <c r="EK61" s="670"/>
      <c r="EL61" s="670"/>
      <c r="EM61" s="670"/>
      <c r="EN61" s="670"/>
      <c r="EO61" s="670"/>
      <c r="EP61" s="670"/>
      <c r="EQ61" s="670"/>
      <c r="ER61" s="670"/>
      <c r="ES61" s="670"/>
      <c r="ET61" s="670"/>
      <c r="EU61" s="670"/>
      <c r="EV61" s="670"/>
      <c r="EW61" s="670"/>
      <c r="EX61" s="670"/>
      <c r="EY61" s="670"/>
      <c r="EZ61" s="670"/>
      <c r="FA61" s="670"/>
      <c r="FB61" s="670"/>
      <c r="FC61" s="670"/>
      <c r="FD61" s="670"/>
      <c r="FE61" s="670"/>
      <c r="FF61" s="670"/>
      <c r="FG61" s="670"/>
      <c r="FH61" s="670"/>
      <c r="FI61" s="670"/>
      <c r="FJ61" s="670"/>
      <c r="FK61" s="670"/>
      <c r="FL61" s="670"/>
      <c r="FM61" s="670"/>
      <c r="FN61" s="670"/>
      <c r="FO61" s="670"/>
      <c r="FP61" s="670"/>
      <c r="FQ61" s="670"/>
      <c r="FR61" s="670"/>
      <c r="FS61" s="670"/>
      <c r="FT61" s="670"/>
      <c r="FU61" s="670"/>
      <c r="FV61" s="670"/>
      <c r="FW61" s="670"/>
      <c r="FX61" s="670"/>
      <c r="FY61" s="670"/>
      <c r="FZ61" s="670"/>
      <c r="GA61" s="670"/>
      <c r="GB61" s="670"/>
      <c r="GC61" s="670"/>
      <c r="GD61" s="670"/>
      <c r="GE61" s="670"/>
      <c r="GF61" s="670"/>
      <c r="GG61" s="670"/>
      <c r="GH61" s="670"/>
      <c r="GI61" s="670"/>
      <c r="GJ61" s="670"/>
      <c r="GK61" s="670"/>
      <c r="GL61" s="670"/>
      <c r="GM61" s="670"/>
      <c r="GN61" s="670"/>
      <c r="GO61" s="670"/>
      <c r="GP61" s="670"/>
      <c r="GQ61" s="670"/>
      <c r="GR61" s="670"/>
      <c r="GS61" s="670"/>
      <c r="GT61" s="670"/>
      <c r="GU61" s="670"/>
      <c r="GV61" s="670"/>
      <c r="GW61" s="670"/>
      <c r="GX61" s="670"/>
      <c r="GY61" s="670"/>
      <c r="GZ61" s="670"/>
      <c r="HA61" s="670"/>
      <c r="HB61" s="670"/>
      <c r="HC61" s="670"/>
      <c r="HD61" s="670"/>
      <c r="HE61" s="670"/>
      <c r="HF61" s="670"/>
      <c r="HG61" s="670"/>
      <c r="HH61" s="670"/>
      <c r="HI61" s="670"/>
      <c r="HJ61" s="670"/>
      <c r="HK61" s="670"/>
      <c r="HL61" s="670"/>
      <c r="HM61" s="670"/>
      <c r="HN61" s="670"/>
      <c r="HO61" s="670"/>
      <c r="HP61" s="670"/>
      <c r="HQ61" s="670"/>
      <c r="HR61" s="670"/>
      <c r="HS61" s="670"/>
      <c r="HT61" s="670"/>
      <c r="HU61" s="670"/>
      <c r="HV61" s="670"/>
      <c r="HW61" s="670"/>
      <c r="HX61" s="670"/>
      <c r="HY61" s="670"/>
      <c r="HZ61" s="670"/>
      <c r="IA61" s="670"/>
      <c r="IB61" s="670"/>
      <c r="IC61" s="670"/>
      <c r="ID61" s="670"/>
      <c r="IE61" s="670"/>
      <c r="IF61" s="670"/>
      <c r="IG61" s="670"/>
      <c r="IH61" s="670"/>
      <c r="II61" s="670"/>
      <c r="IJ61" s="670"/>
      <c r="IK61" s="670"/>
      <c r="IL61" s="670"/>
      <c r="IM61" s="670"/>
      <c r="IN61" s="670"/>
      <c r="IO61" s="670"/>
      <c r="IP61" s="670"/>
      <c r="IQ61" s="670"/>
      <c r="IR61" s="670"/>
      <c r="IS61" s="670"/>
      <c r="IT61" s="670"/>
      <c r="IU61" s="670"/>
      <c r="IV61" s="670"/>
    </row>
    <row r="62" spans="1:256" ht="15" customHeight="1">
      <c r="A62" s="670"/>
      <c r="B62" s="863"/>
      <c r="C62" s="911"/>
      <c r="D62" s="911"/>
      <c r="E62" s="911"/>
      <c r="F62" s="911"/>
      <c r="G62" s="911"/>
      <c r="H62" s="911"/>
      <c r="I62" s="911"/>
      <c r="J62" s="911"/>
      <c r="K62" s="911"/>
      <c r="L62" s="911"/>
      <c r="M62" s="911"/>
      <c r="N62" s="911"/>
      <c r="O62" s="911"/>
      <c r="P62" s="911"/>
      <c r="Q62" s="911"/>
      <c r="R62" s="911"/>
      <c r="S62" s="911"/>
      <c r="T62" s="911"/>
      <c r="U62" s="911"/>
      <c r="V62" s="911"/>
      <c r="W62" s="911"/>
      <c r="X62" s="911"/>
      <c r="Y62" s="911"/>
      <c r="Z62" s="911"/>
      <c r="AA62" s="911"/>
      <c r="AB62" s="911"/>
      <c r="AC62" s="911"/>
      <c r="AD62" s="911"/>
      <c r="AE62" s="911"/>
      <c r="AF62" s="911"/>
      <c r="AG62" s="911"/>
      <c r="AH62" s="911"/>
      <c r="AI62" s="911"/>
      <c r="AJ62" s="911"/>
      <c r="AK62" s="911"/>
      <c r="AL62" s="911"/>
      <c r="AM62" s="911"/>
      <c r="AN62" s="670"/>
      <c r="AO62" s="672"/>
      <c r="AP62" s="670"/>
      <c r="AQ62" s="670"/>
      <c r="AR62" s="670"/>
      <c r="AS62" s="670"/>
      <c r="AT62" s="670"/>
      <c r="AU62" s="670"/>
      <c r="AV62" s="670"/>
      <c r="AW62" s="670"/>
      <c r="AX62" s="670"/>
      <c r="AY62" s="670"/>
      <c r="AZ62" s="670"/>
      <c r="BA62" s="670"/>
      <c r="BB62" s="670"/>
      <c r="BC62" s="670"/>
      <c r="BD62" s="670"/>
      <c r="BE62" s="670"/>
      <c r="BF62" s="670"/>
      <c r="BG62" s="670"/>
      <c r="BH62" s="670"/>
      <c r="BI62" s="670"/>
      <c r="BJ62" s="670"/>
      <c r="BK62" s="670"/>
      <c r="BL62" s="670"/>
      <c r="BM62" s="670"/>
      <c r="BN62" s="670"/>
      <c r="BO62" s="670"/>
      <c r="BP62" s="670"/>
      <c r="BQ62" s="670"/>
      <c r="BR62" s="670"/>
      <c r="BS62" s="670"/>
      <c r="BT62" s="670"/>
      <c r="BU62" s="670"/>
      <c r="BV62" s="670"/>
      <c r="BW62" s="670"/>
      <c r="BX62" s="670"/>
      <c r="BY62" s="670"/>
      <c r="BZ62" s="670"/>
      <c r="CA62" s="670"/>
      <c r="CB62" s="670"/>
      <c r="CC62" s="670"/>
      <c r="CD62" s="670"/>
      <c r="CE62" s="670"/>
      <c r="CF62" s="670"/>
      <c r="CG62" s="670"/>
      <c r="CH62" s="670"/>
      <c r="CI62" s="670"/>
      <c r="CJ62" s="670"/>
      <c r="CK62" s="670"/>
      <c r="CL62" s="670"/>
      <c r="CM62" s="670"/>
      <c r="CN62" s="670"/>
      <c r="CO62" s="670"/>
      <c r="CP62" s="670"/>
      <c r="CQ62" s="670"/>
      <c r="CR62" s="670"/>
      <c r="CS62" s="670"/>
      <c r="CT62" s="670"/>
      <c r="CU62" s="670"/>
      <c r="CV62" s="670"/>
      <c r="CW62" s="670"/>
      <c r="CX62" s="670"/>
      <c r="CY62" s="670"/>
      <c r="CZ62" s="670"/>
      <c r="DA62" s="670"/>
      <c r="DB62" s="670"/>
      <c r="DC62" s="670"/>
      <c r="DD62" s="670"/>
      <c r="DE62" s="670"/>
      <c r="DF62" s="670"/>
      <c r="DG62" s="670"/>
      <c r="DH62" s="670"/>
      <c r="DI62" s="670"/>
      <c r="DJ62" s="670"/>
      <c r="DK62" s="670"/>
      <c r="DL62" s="670"/>
      <c r="DM62" s="670"/>
      <c r="DN62" s="670"/>
      <c r="DO62" s="670"/>
      <c r="DP62" s="670"/>
      <c r="DQ62" s="670"/>
      <c r="DR62" s="670"/>
      <c r="DS62" s="670"/>
      <c r="DT62" s="670"/>
      <c r="DU62" s="670"/>
      <c r="DV62" s="670"/>
      <c r="DW62" s="670"/>
      <c r="DX62" s="670"/>
      <c r="DY62" s="670"/>
      <c r="DZ62" s="670"/>
      <c r="EA62" s="670"/>
      <c r="EB62" s="670"/>
      <c r="EC62" s="670"/>
      <c r="ED62" s="670"/>
      <c r="EE62" s="670"/>
      <c r="EF62" s="670"/>
      <c r="EG62" s="670"/>
      <c r="EH62" s="670"/>
      <c r="EI62" s="670"/>
      <c r="EJ62" s="670"/>
      <c r="EK62" s="670"/>
      <c r="EL62" s="670"/>
      <c r="EM62" s="670"/>
      <c r="EN62" s="670"/>
      <c r="EO62" s="670"/>
      <c r="EP62" s="670"/>
      <c r="EQ62" s="670"/>
      <c r="ER62" s="670"/>
      <c r="ES62" s="670"/>
      <c r="ET62" s="670"/>
      <c r="EU62" s="670"/>
      <c r="EV62" s="670"/>
      <c r="EW62" s="670"/>
      <c r="EX62" s="670"/>
      <c r="EY62" s="670"/>
      <c r="EZ62" s="670"/>
      <c r="FA62" s="670"/>
      <c r="FB62" s="670"/>
      <c r="FC62" s="670"/>
      <c r="FD62" s="670"/>
      <c r="FE62" s="670"/>
      <c r="FF62" s="670"/>
      <c r="FG62" s="670"/>
      <c r="FH62" s="670"/>
      <c r="FI62" s="670"/>
      <c r="FJ62" s="670"/>
      <c r="FK62" s="670"/>
      <c r="FL62" s="670"/>
      <c r="FM62" s="670"/>
      <c r="FN62" s="670"/>
      <c r="FO62" s="670"/>
      <c r="FP62" s="670"/>
      <c r="FQ62" s="670"/>
      <c r="FR62" s="670"/>
      <c r="FS62" s="670"/>
      <c r="FT62" s="670"/>
      <c r="FU62" s="670"/>
      <c r="FV62" s="670"/>
      <c r="FW62" s="670"/>
      <c r="FX62" s="670"/>
      <c r="FY62" s="670"/>
      <c r="FZ62" s="670"/>
      <c r="GA62" s="670"/>
      <c r="GB62" s="670"/>
      <c r="GC62" s="670"/>
      <c r="GD62" s="670"/>
      <c r="GE62" s="670"/>
      <c r="GF62" s="670"/>
      <c r="GG62" s="670"/>
      <c r="GH62" s="670"/>
      <c r="GI62" s="670"/>
      <c r="GJ62" s="670"/>
      <c r="GK62" s="670"/>
      <c r="GL62" s="670"/>
      <c r="GM62" s="670"/>
      <c r="GN62" s="670"/>
      <c r="GO62" s="670"/>
      <c r="GP62" s="670"/>
      <c r="GQ62" s="670"/>
      <c r="GR62" s="670"/>
      <c r="GS62" s="670"/>
      <c r="GT62" s="670"/>
      <c r="GU62" s="670"/>
      <c r="GV62" s="670"/>
      <c r="GW62" s="670"/>
      <c r="GX62" s="670"/>
      <c r="GY62" s="670"/>
      <c r="GZ62" s="670"/>
      <c r="HA62" s="670"/>
      <c r="HB62" s="670"/>
      <c r="HC62" s="670"/>
      <c r="HD62" s="670"/>
      <c r="HE62" s="670"/>
      <c r="HF62" s="670"/>
      <c r="HG62" s="670"/>
      <c r="HH62" s="670"/>
      <c r="HI62" s="670"/>
      <c r="HJ62" s="670"/>
      <c r="HK62" s="670"/>
      <c r="HL62" s="670"/>
      <c r="HM62" s="670"/>
      <c r="HN62" s="670"/>
      <c r="HO62" s="670"/>
      <c r="HP62" s="670"/>
      <c r="HQ62" s="670"/>
      <c r="HR62" s="670"/>
      <c r="HS62" s="670"/>
      <c r="HT62" s="670"/>
      <c r="HU62" s="670"/>
      <c r="HV62" s="670"/>
      <c r="HW62" s="670"/>
      <c r="HX62" s="670"/>
      <c r="HY62" s="670"/>
      <c r="HZ62" s="670"/>
      <c r="IA62" s="670"/>
      <c r="IB62" s="670"/>
      <c r="IC62" s="670"/>
      <c r="ID62" s="670"/>
      <c r="IE62" s="670"/>
      <c r="IF62" s="670"/>
      <c r="IG62" s="670"/>
      <c r="IH62" s="670"/>
      <c r="II62" s="670"/>
      <c r="IJ62" s="670"/>
      <c r="IK62" s="670"/>
      <c r="IL62" s="670"/>
      <c r="IM62" s="670"/>
      <c r="IN62" s="670"/>
      <c r="IO62" s="670"/>
      <c r="IP62" s="670"/>
      <c r="IQ62" s="670"/>
      <c r="IR62" s="670"/>
      <c r="IS62" s="670"/>
      <c r="IT62" s="670"/>
      <c r="IU62" s="670"/>
      <c r="IV62" s="670"/>
    </row>
    <row r="63" spans="1:256" ht="15" customHeight="1">
      <c r="A63" s="670"/>
      <c r="B63" s="863"/>
      <c r="C63" s="911"/>
      <c r="D63" s="911"/>
      <c r="E63" s="911"/>
      <c r="F63" s="911"/>
      <c r="G63" s="911"/>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670"/>
      <c r="AO63" s="672"/>
      <c r="AP63" s="670"/>
      <c r="AQ63" s="670"/>
      <c r="AR63" s="670"/>
      <c r="AS63" s="670"/>
      <c r="AT63" s="670"/>
      <c r="AU63" s="670"/>
      <c r="AV63" s="670"/>
      <c r="AW63" s="670"/>
      <c r="AX63" s="670"/>
      <c r="AY63" s="670"/>
      <c r="AZ63" s="670"/>
      <c r="BA63" s="670"/>
      <c r="BB63" s="670"/>
      <c r="BC63" s="670"/>
      <c r="BD63" s="670"/>
      <c r="BE63" s="670"/>
      <c r="BF63" s="670"/>
      <c r="BG63" s="670"/>
      <c r="BH63" s="670"/>
      <c r="BI63" s="670"/>
      <c r="BJ63" s="670"/>
      <c r="BK63" s="670"/>
      <c r="BL63" s="670"/>
      <c r="BM63" s="670"/>
      <c r="BN63" s="670"/>
      <c r="BO63" s="670"/>
      <c r="BP63" s="670"/>
      <c r="BQ63" s="670"/>
      <c r="BR63" s="670"/>
      <c r="BS63" s="670"/>
      <c r="BT63" s="670"/>
      <c r="BU63" s="670"/>
      <c r="BV63" s="670"/>
      <c r="BW63" s="670"/>
      <c r="BX63" s="670"/>
      <c r="BY63" s="670"/>
      <c r="BZ63" s="670"/>
      <c r="CA63" s="670"/>
      <c r="CB63" s="670"/>
      <c r="CC63" s="670"/>
      <c r="CD63" s="670"/>
      <c r="CE63" s="670"/>
      <c r="CF63" s="670"/>
      <c r="CG63" s="670"/>
      <c r="CH63" s="670"/>
      <c r="CI63" s="670"/>
      <c r="CJ63" s="670"/>
      <c r="CK63" s="670"/>
      <c r="CL63" s="670"/>
      <c r="CM63" s="670"/>
      <c r="CN63" s="670"/>
      <c r="CO63" s="670"/>
      <c r="CP63" s="670"/>
      <c r="CQ63" s="670"/>
      <c r="CR63" s="670"/>
      <c r="CS63" s="670"/>
      <c r="CT63" s="670"/>
      <c r="CU63" s="670"/>
      <c r="CV63" s="670"/>
      <c r="CW63" s="670"/>
      <c r="CX63" s="670"/>
      <c r="CY63" s="670"/>
      <c r="CZ63" s="670"/>
      <c r="DA63" s="670"/>
      <c r="DB63" s="670"/>
      <c r="DC63" s="670"/>
      <c r="DD63" s="670"/>
      <c r="DE63" s="670"/>
      <c r="DF63" s="670"/>
      <c r="DG63" s="670"/>
      <c r="DH63" s="670"/>
      <c r="DI63" s="670"/>
      <c r="DJ63" s="670"/>
      <c r="DK63" s="670"/>
      <c r="DL63" s="670"/>
      <c r="DM63" s="670"/>
      <c r="DN63" s="670"/>
      <c r="DO63" s="670"/>
      <c r="DP63" s="670"/>
      <c r="DQ63" s="670"/>
      <c r="DR63" s="670"/>
      <c r="DS63" s="670"/>
      <c r="DT63" s="670"/>
      <c r="DU63" s="670"/>
      <c r="DV63" s="670"/>
      <c r="DW63" s="670"/>
      <c r="DX63" s="670"/>
      <c r="DY63" s="670"/>
      <c r="DZ63" s="670"/>
      <c r="EA63" s="670"/>
      <c r="EB63" s="670"/>
      <c r="EC63" s="670"/>
      <c r="ED63" s="670"/>
      <c r="EE63" s="670"/>
      <c r="EF63" s="670"/>
      <c r="EG63" s="670"/>
      <c r="EH63" s="670"/>
      <c r="EI63" s="670"/>
      <c r="EJ63" s="670"/>
      <c r="EK63" s="670"/>
      <c r="EL63" s="670"/>
      <c r="EM63" s="670"/>
      <c r="EN63" s="670"/>
      <c r="EO63" s="670"/>
      <c r="EP63" s="670"/>
      <c r="EQ63" s="670"/>
      <c r="ER63" s="670"/>
      <c r="ES63" s="670"/>
      <c r="ET63" s="670"/>
      <c r="EU63" s="670"/>
      <c r="EV63" s="670"/>
      <c r="EW63" s="670"/>
      <c r="EX63" s="670"/>
      <c r="EY63" s="670"/>
      <c r="EZ63" s="670"/>
      <c r="FA63" s="670"/>
      <c r="FB63" s="670"/>
      <c r="FC63" s="670"/>
      <c r="FD63" s="670"/>
      <c r="FE63" s="670"/>
      <c r="FF63" s="670"/>
      <c r="FG63" s="670"/>
      <c r="FH63" s="670"/>
      <c r="FI63" s="670"/>
      <c r="FJ63" s="670"/>
      <c r="FK63" s="670"/>
      <c r="FL63" s="670"/>
      <c r="FM63" s="670"/>
      <c r="FN63" s="670"/>
      <c r="FO63" s="670"/>
      <c r="FP63" s="670"/>
      <c r="FQ63" s="670"/>
      <c r="FR63" s="670"/>
      <c r="FS63" s="670"/>
      <c r="FT63" s="670"/>
      <c r="FU63" s="670"/>
      <c r="FV63" s="670"/>
      <c r="FW63" s="670"/>
      <c r="FX63" s="670"/>
      <c r="FY63" s="670"/>
      <c r="FZ63" s="670"/>
      <c r="GA63" s="670"/>
      <c r="GB63" s="670"/>
      <c r="GC63" s="670"/>
      <c r="GD63" s="670"/>
      <c r="GE63" s="670"/>
      <c r="GF63" s="670"/>
      <c r="GG63" s="670"/>
      <c r="GH63" s="670"/>
      <c r="GI63" s="670"/>
      <c r="GJ63" s="670"/>
      <c r="GK63" s="670"/>
      <c r="GL63" s="670"/>
      <c r="GM63" s="670"/>
      <c r="GN63" s="670"/>
      <c r="GO63" s="670"/>
      <c r="GP63" s="670"/>
      <c r="GQ63" s="670"/>
      <c r="GR63" s="670"/>
      <c r="GS63" s="670"/>
      <c r="GT63" s="670"/>
      <c r="GU63" s="670"/>
      <c r="GV63" s="670"/>
      <c r="GW63" s="670"/>
      <c r="GX63" s="670"/>
      <c r="GY63" s="670"/>
      <c r="GZ63" s="670"/>
      <c r="HA63" s="670"/>
      <c r="HB63" s="670"/>
      <c r="HC63" s="670"/>
      <c r="HD63" s="670"/>
      <c r="HE63" s="670"/>
      <c r="HF63" s="670"/>
      <c r="HG63" s="670"/>
      <c r="HH63" s="670"/>
      <c r="HI63" s="670"/>
      <c r="HJ63" s="670"/>
      <c r="HK63" s="670"/>
      <c r="HL63" s="670"/>
      <c r="HM63" s="670"/>
      <c r="HN63" s="670"/>
      <c r="HO63" s="670"/>
      <c r="HP63" s="670"/>
      <c r="HQ63" s="670"/>
      <c r="HR63" s="670"/>
      <c r="HS63" s="670"/>
      <c r="HT63" s="670"/>
      <c r="HU63" s="670"/>
      <c r="HV63" s="670"/>
      <c r="HW63" s="670"/>
      <c r="HX63" s="670"/>
      <c r="HY63" s="670"/>
      <c r="HZ63" s="670"/>
      <c r="IA63" s="670"/>
      <c r="IB63" s="670"/>
      <c r="IC63" s="670"/>
      <c r="ID63" s="670"/>
      <c r="IE63" s="670"/>
      <c r="IF63" s="670"/>
      <c r="IG63" s="670"/>
      <c r="IH63" s="670"/>
      <c r="II63" s="670"/>
      <c r="IJ63" s="670"/>
      <c r="IK63" s="670"/>
      <c r="IL63" s="670"/>
      <c r="IM63" s="670"/>
      <c r="IN63" s="670"/>
      <c r="IO63" s="670"/>
      <c r="IP63" s="670"/>
      <c r="IQ63" s="670"/>
      <c r="IR63" s="670"/>
      <c r="IS63" s="670"/>
      <c r="IT63" s="670"/>
      <c r="IU63" s="670"/>
      <c r="IV63" s="670"/>
    </row>
    <row r="64" spans="1:256" ht="15" customHeight="1">
      <c r="A64" s="670"/>
      <c r="B64" s="863"/>
      <c r="C64" s="911"/>
      <c r="D64" s="911"/>
      <c r="E64" s="911"/>
      <c r="F64" s="911"/>
      <c r="G64" s="911"/>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670"/>
      <c r="AO64" s="672"/>
      <c r="AP64" s="670"/>
      <c r="AQ64" s="670"/>
      <c r="AR64" s="670"/>
      <c r="AS64" s="670"/>
      <c r="AT64" s="670"/>
      <c r="AU64" s="670"/>
      <c r="AV64" s="670"/>
      <c r="AW64" s="670"/>
      <c r="AX64" s="670"/>
      <c r="AY64" s="670"/>
      <c r="AZ64" s="670"/>
      <c r="BA64" s="670"/>
      <c r="BB64" s="670"/>
      <c r="BC64" s="670"/>
      <c r="BD64" s="670"/>
      <c r="BE64" s="670"/>
      <c r="BF64" s="670"/>
      <c r="BG64" s="670"/>
      <c r="BH64" s="670"/>
      <c r="BI64" s="670"/>
      <c r="BJ64" s="670"/>
      <c r="BK64" s="670"/>
      <c r="BL64" s="670"/>
      <c r="BM64" s="670"/>
      <c r="BN64" s="670"/>
      <c r="BO64" s="670"/>
      <c r="BP64" s="670"/>
      <c r="BQ64" s="670"/>
      <c r="BR64" s="670"/>
      <c r="BS64" s="670"/>
      <c r="BT64" s="670"/>
      <c r="BU64" s="670"/>
      <c r="BV64" s="670"/>
      <c r="BW64" s="670"/>
      <c r="BX64" s="670"/>
      <c r="BY64" s="670"/>
      <c r="BZ64" s="670"/>
      <c r="CA64" s="670"/>
      <c r="CB64" s="670"/>
      <c r="CC64" s="670"/>
      <c r="CD64" s="670"/>
      <c r="CE64" s="670"/>
      <c r="CF64" s="670"/>
      <c r="CG64" s="670"/>
      <c r="CH64" s="670"/>
      <c r="CI64" s="670"/>
      <c r="CJ64" s="670"/>
      <c r="CK64" s="670"/>
      <c r="CL64" s="670"/>
      <c r="CM64" s="670"/>
      <c r="CN64" s="670"/>
      <c r="CO64" s="670"/>
      <c r="CP64" s="670"/>
      <c r="CQ64" s="670"/>
      <c r="CR64" s="670"/>
      <c r="CS64" s="670"/>
      <c r="CT64" s="670"/>
      <c r="CU64" s="670"/>
      <c r="CV64" s="670"/>
      <c r="CW64" s="670"/>
      <c r="CX64" s="670"/>
      <c r="CY64" s="670"/>
      <c r="CZ64" s="670"/>
      <c r="DA64" s="670"/>
      <c r="DB64" s="670"/>
      <c r="DC64" s="670"/>
      <c r="DD64" s="670"/>
      <c r="DE64" s="670"/>
      <c r="DF64" s="670"/>
      <c r="DG64" s="670"/>
      <c r="DH64" s="670"/>
      <c r="DI64" s="670"/>
      <c r="DJ64" s="670"/>
      <c r="DK64" s="670"/>
      <c r="DL64" s="670"/>
      <c r="DM64" s="670"/>
      <c r="DN64" s="670"/>
      <c r="DO64" s="670"/>
      <c r="DP64" s="670"/>
      <c r="DQ64" s="670"/>
      <c r="DR64" s="670"/>
      <c r="DS64" s="670"/>
      <c r="DT64" s="670"/>
      <c r="DU64" s="670"/>
      <c r="DV64" s="670"/>
      <c r="DW64" s="670"/>
      <c r="DX64" s="670"/>
      <c r="DY64" s="670"/>
      <c r="DZ64" s="670"/>
      <c r="EA64" s="670"/>
      <c r="EB64" s="670"/>
      <c r="EC64" s="670"/>
      <c r="ED64" s="670"/>
      <c r="EE64" s="670"/>
      <c r="EF64" s="670"/>
      <c r="EG64" s="670"/>
      <c r="EH64" s="670"/>
      <c r="EI64" s="670"/>
      <c r="EJ64" s="670"/>
      <c r="EK64" s="670"/>
      <c r="EL64" s="670"/>
      <c r="EM64" s="670"/>
      <c r="EN64" s="670"/>
      <c r="EO64" s="670"/>
      <c r="EP64" s="670"/>
      <c r="EQ64" s="670"/>
      <c r="ER64" s="670"/>
      <c r="ES64" s="670"/>
      <c r="ET64" s="670"/>
      <c r="EU64" s="670"/>
      <c r="EV64" s="670"/>
      <c r="EW64" s="670"/>
      <c r="EX64" s="670"/>
      <c r="EY64" s="670"/>
      <c r="EZ64" s="670"/>
      <c r="FA64" s="670"/>
      <c r="FB64" s="670"/>
      <c r="FC64" s="670"/>
      <c r="FD64" s="670"/>
      <c r="FE64" s="670"/>
      <c r="FF64" s="670"/>
      <c r="FG64" s="670"/>
      <c r="FH64" s="670"/>
      <c r="FI64" s="670"/>
      <c r="FJ64" s="670"/>
      <c r="FK64" s="670"/>
      <c r="FL64" s="670"/>
      <c r="FM64" s="670"/>
      <c r="FN64" s="670"/>
      <c r="FO64" s="670"/>
      <c r="FP64" s="670"/>
      <c r="FQ64" s="670"/>
      <c r="FR64" s="670"/>
      <c r="FS64" s="670"/>
      <c r="FT64" s="670"/>
      <c r="FU64" s="670"/>
      <c r="FV64" s="670"/>
      <c r="FW64" s="670"/>
      <c r="FX64" s="670"/>
      <c r="FY64" s="670"/>
      <c r="FZ64" s="670"/>
      <c r="GA64" s="670"/>
      <c r="GB64" s="670"/>
      <c r="GC64" s="670"/>
      <c r="GD64" s="670"/>
      <c r="GE64" s="670"/>
      <c r="GF64" s="670"/>
      <c r="GG64" s="670"/>
      <c r="GH64" s="670"/>
      <c r="GI64" s="670"/>
      <c r="GJ64" s="670"/>
      <c r="GK64" s="670"/>
      <c r="GL64" s="670"/>
      <c r="GM64" s="670"/>
      <c r="GN64" s="670"/>
      <c r="GO64" s="670"/>
      <c r="GP64" s="670"/>
      <c r="GQ64" s="670"/>
      <c r="GR64" s="670"/>
      <c r="GS64" s="670"/>
      <c r="GT64" s="670"/>
      <c r="GU64" s="670"/>
      <c r="GV64" s="670"/>
      <c r="GW64" s="670"/>
      <c r="GX64" s="670"/>
      <c r="GY64" s="670"/>
      <c r="GZ64" s="670"/>
      <c r="HA64" s="670"/>
      <c r="HB64" s="670"/>
      <c r="HC64" s="670"/>
      <c r="HD64" s="670"/>
      <c r="HE64" s="670"/>
      <c r="HF64" s="670"/>
      <c r="HG64" s="670"/>
      <c r="HH64" s="670"/>
      <c r="HI64" s="670"/>
      <c r="HJ64" s="670"/>
      <c r="HK64" s="670"/>
      <c r="HL64" s="670"/>
      <c r="HM64" s="670"/>
      <c r="HN64" s="670"/>
      <c r="HO64" s="670"/>
      <c r="HP64" s="670"/>
      <c r="HQ64" s="670"/>
      <c r="HR64" s="670"/>
      <c r="HS64" s="670"/>
      <c r="HT64" s="670"/>
      <c r="HU64" s="670"/>
      <c r="HV64" s="670"/>
      <c r="HW64" s="670"/>
      <c r="HX64" s="670"/>
      <c r="HY64" s="670"/>
      <c r="HZ64" s="670"/>
      <c r="IA64" s="670"/>
      <c r="IB64" s="670"/>
      <c r="IC64" s="670"/>
      <c r="ID64" s="670"/>
      <c r="IE64" s="670"/>
      <c r="IF64" s="670"/>
      <c r="IG64" s="670"/>
      <c r="IH64" s="670"/>
      <c r="II64" s="670"/>
      <c r="IJ64" s="670"/>
      <c r="IK64" s="670"/>
      <c r="IL64" s="670"/>
      <c r="IM64" s="670"/>
      <c r="IN64" s="670"/>
      <c r="IO64" s="670"/>
      <c r="IP64" s="670"/>
      <c r="IQ64" s="670"/>
      <c r="IR64" s="670"/>
      <c r="IS64" s="670"/>
      <c r="IT64" s="670"/>
      <c r="IU64" s="670"/>
      <c r="IV64" s="670"/>
    </row>
    <row r="65" spans="1:256" ht="15" customHeight="1">
      <c r="A65" s="670"/>
      <c r="B65" s="854" t="s">
        <v>661</v>
      </c>
      <c r="C65" s="854"/>
      <c r="D65" s="854"/>
      <c r="E65" s="854"/>
      <c r="F65" s="854"/>
      <c r="G65" s="907" t="s">
        <v>12</v>
      </c>
      <c r="H65" s="907"/>
      <c r="I65" s="907"/>
      <c r="J65" s="907"/>
      <c r="K65" s="907"/>
      <c r="L65" s="907"/>
      <c r="M65" s="907"/>
      <c r="N65" s="907"/>
      <c r="O65" s="907"/>
      <c r="P65" s="907"/>
      <c r="Q65" s="907"/>
      <c r="R65" s="907"/>
      <c r="S65" s="907"/>
      <c r="T65" s="907"/>
      <c r="U65" s="907"/>
      <c r="V65" s="907"/>
      <c r="W65" s="907"/>
      <c r="X65" s="907"/>
      <c r="Y65" s="907"/>
      <c r="Z65" s="907"/>
      <c r="AA65" s="907"/>
      <c r="AB65" s="907"/>
      <c r="AC65" s="907"/>
      <c r="AD65" s="907"/>
      <c r="AE65" s="907"/>
      <c r="AF65" s="907"/>
      <c r="AG65" s="907"/>
      <c r="AH65" s="907"/>
      <c r="AI65" s="907"/>
      <c r="AJ65" s="907"/>
      <c r="AK65" s="907"/>
      <c r="AL65" s="907"/>
      <c r="AM65" s="907"/>
      <c r="AN65" s="670"/>
      <c r="AO65" s="672"/>
      <c r="AP65" s="670"/>
      <c r="AQ65" s="670"/>
      <c r="AR65" s="670"/>
      <c r="AS65" s="670"/>
      <c r="AT65" s="670"/>
      <c r="AU65" s="670"/>
      <c r="AV65" s="670"/>
      <c r="AW65" s="670"/>
      <c r="AX65" s="670"/>
      <c r="AY65" s="670"/>
      <c r="AZ65" s="670"/>
      <c r="BA65" s="670"/>
      <c r="BB65" s="670"/>
      <c r="BC65" s="670"/>
      <c r="BD65" s="670"/>
      <c r="BE65" s="670"/>
      <c r="BF65" s="670"/>
      <c r="BG65" s="670"/>
      <c r="BH65" s="670"/>
      <c r="BI65" s="670"/>
      <c r="BJ65" s="670"/>
      <c r="BK65" s="670"/>
      <c r="BL65" s="670"/>
      <c r="BM65" s="670"/>
      <c r="BN65" s="670"/>
      <c r="BO65" s="670"/>
      <c r="BP65" s="670"/>
      <c r="BQ65" s="670"/>
      <c r="BR65" s="670"/>
      <c r="BS65" s="670"/>
      <c r="BT65" s="670"/>
      <c r="BU65" s="670"/>
      <c r="BV65" s="670"/>
      <c r="BW65" s="670"/>
      <c r="BX65" s="670"/>
      <c r="BY65" s="670"/>
      <c r="BZ65" s="670"/>
      <c r="CA65" s="670"/>
      <c r="CB65" s="670"/>
      <c r="CC65" s="670"/>
      <c r="CD65" s="670"/>
      <c r="CE65" s="670"/>
      <c r="CF65" s="670"/>
      <c r="CG65" s="670"/>
      <c r="CH65" s="670"/>
      <c r="CI65" s="670"/>
      <c r="CJ65" s="670"/>
      <c r="CK65" s="670"/>
      <c r="CL65" s="670"/>
      <c r="CM65" s="670"/>
      <c r="CN65" s="670"/>
      <c r="CO65" s="670"/>
      <c r="CP65" s="670"/>
      <c r="CQ65" s="670"/>
      <c r="CR65" s="670"/>
      <c r="CS65" s="670"/>
      <c r="CT65" s="670"/>
      <c r="CU65" s="670"/>
      <c r="CV65" s="670"/>
      <c r="CW65" s="670"/>
      <c r="CX65" s="670"/>
      <c r="CY65" s="670"/>
      <c r="CZ65" s="670"/>
      <c r="DA65" s="670"/>
      <c r="DB65" s="670"/>
      <c r="DC65" s="670"/>
      <c r="DD65" s="670"/>
      <c r="DE65" s="670"/>
      <c r="DF65" s="670"/>
      <c r="DG65" s="670"/>
      <c r="DH65" s="670"/>
      <c r="DI65" s="670"/>
      <c r="DJ65" s="670"/>
      <c r="DK65" s="670"/>
      <c r="DL65" s="670"/>
      <c r="DM65" s="670"/>
      <c r="DN65" s="670"/>
      <c r="DO65" s="670"/>
      <c r="DP65" s="670"/>
      <c r="DQ65" s="670"/>
      <c r="DR65" s="670"/>
      <c r="DS65" s="670"/>
      <c r="DT65" s="670"/>
      <c r="DU65" s="670"/>
      <c r="DV65" s="670"/>
      <c r="DW65" s="670"/>
      <c r="DX65" s="670"/>
      <c r="DY65" s="670"/>
      <c r="DZ65" s="670"/>
      <c r="EA65" s="670"/>
      <c r="EB65" s="670"/>
      <c r="EC65" s="670"/>
      <c r="ED65" s="670"/>
      <c r="EE65" s="670"/>
      <c r="EF65" s="670"/>
      <c r="EG65" s="670"/>
      <c r="EH65" s="670"/>
      <c r="EI65" s="670"/>
      <c r="EJ65" s="670"/>
      <c r="EK65" s="670"/>
      <c r="EL65" s="670"/>
      <c r="EM65" s="670"/>
      <c r="EN65" s="670"/>
      <c r="EO65" s="670"/>
      <c r="EP65" s="670"/>
      <c r="EQ65" s="670"/>
      <c r="ER65" s="670"/>
      <c r="ES65" s="670"/>
      <c r="ET65" s="670"/>
      <c r="EU65" s="670"/>
      <c r="EV65" s="670"/>
      <c r="EW65" s="670"/>
      <c r="EX65" s="670"/>
      <c r="EY65" s="670"/>
      <c r="EZ65" s="670"/>
      <c r="FA65" s="670"/>
      <c r="FB65" s="670"/>
      <c r="FC65" s="670"/>
      <c r="FD65" s="670"/>
      <c r="FE65" s="670"/>
      <c r="FF65" s="670"/>
      <c r="FG65" s="670"/>
      <c r="FH65" s="670"/>
      <c r="FI65" s="670"/>
      <c r="FJ65" s="670"/>
      <c r="FK65" s="670"/>
      <c r="FL65" s="670"/>
      <c r="FM65" s="670"/>
      <c r="FN65" s="670"/>
      <c r="FO65" s="670"/>
      <c r="FP65" s="670"/>
      <c r="FQ65" s="670"/>
      <c r="FR65" s="670"/>
      <c r="FS65" s="670"/>
      <c r="FT65" s="670"/>
      <c r="FU65" s="670"/>
      <c r="FV65" s="670"/>
      <c r="FW65" s="670"/>
      <c r="FX65" s="670"/>
      <c r="FY65" s="670"/>
      <c r="FZ65" s="670"/>
      <c r="GA65" s="670"/>
      <c r="GB65" s="670"/>
      <c r="GC65" s="670"/>
      <c r="GD65" s="670"/>
      <c r="GE65" s="670"/>
      <c r="GF65" s="670"/>
      <c r="GG65" s="670"/>
      <c r="GH65" s="670"/>
      <c r="GI65" s="670"/>
      <c r="GJ65" s="670"/>
      <c r="GK65" s="670"/>
      <c r="GL65" s="670"/>
      <c r="GM65" s="670"/>
      <c r="GN65" s="670"/>
      <c r="GO65" s="670"/>
      <c r="GP65" s="670"/>
      <c r="GQ65" s="670"/>
      <c r="GR65" s="670"/>
      <c r="GS65" s="670"/>
      <c r="GT65" s="670"/>
      <c r="GU65" s="670"/>
      <c r="GV65" s="670"/>
      <c r="GW65" s="670"/>
      <c r="GX65" s="670"/>
      <c r="GY65" s="670"/>
      <c r="GZ65" s="670"/>
      <c r="HA65" s="670"/>
      <c r="HB65" s="670"/>
      <c r="HC65" s="670"/>
      <c r="HD65" s="670"/>
      <c r="HE65" s="670"/>
      <c r="HF65" s="670"/>
      <c r="HG65" s="670"/>
      <c r="HH65" s="670"/>
      <c r="HI65" s="670"/>
      <c r="HJ65" s="670"/>
      <c r="HK65" s="670"/>
      <c r="HL65" s="670"/>
      <c r="HM65" s="670"/>
      <c r="HN65" s="670"/>
      <c r="HO65" s="670"/>
      <c r="HP65" s="670"/>
      <c r="HQ65" s="670"/>
      <c r="HR65" s="670"/>
      <c r="HS65" s="670"/>
      <c r="HT65" s="670"/>
      <c r="HU65" s="670"/>
      <c r="HV65" s="670"/>
      <c r="HW65" s="670"/>
      <c r="HX65" s="670"/>
      <c r="HY65" s="670"/>
      <c r="HZ65" s="670"/>
      <c r="IA65" s="670"/>
      <c r="IB65" s="670"/>
      <c r="IC65" s="670"/>
      <c r="ID65" s="670"/>
      <c r="IE65" s="670"/>
      <c r="IF65" s="670"/>
      <c r="IG65" s="670"/>
      <c r="IH65" s="670"/>
      <c r="II65" s="670"/>
      <c r="IJ65" s="670"/>
      <c r="IK65" s="670"/>
      <c r="IL65" s="670"/>
      <c r="IM65" s="670"/>
      <c r="IN65" s="670"/>
      <c r="IO65" s="670"/>
      <c r="IP65" s="670"/>
      <c r="IQ65" s="670"/>
      <c r="IR65" s="670"/>
      <c r="IS65" s="670"/>
      <c r="IT65" s="670"/>
      <c r="IU65" s="670"/>
      <c r="IV65" s="670"/>
    </row>
    <row r="66" spans="1:256" ht="15" customHeight="1">
      <c r="B66" s="708"/>
      <c r="C66" s="708"/>
      <c r="D66" s="708"/>
      <c r="E66" s="708"/>
      <c r="F66" s="708"/>
      <c r="G66" s="709"/>
      <c r="H66" s="709"/>
      <c r="I66" s="709"/>
      <c r="J66" s="709"/>
      <c r="K66" s="709"/>
      <c r="L66" s="709"/>
      <c r="M66" s="709"/>
      <c r="N66" s="709"/>
      <c r="O66" s="709"/>
      <c r="P66" s="709"/>
      <c r="Q66" s="709"/>
      <c r="R66" s="709"/>
      <c r="S66" s="709"/>
      <c r="T66" s="709"/>
      <c r="U66" s="854" t="s">
        <v>763</v>
      </c>
      <c r="V66" s="854"/>
      <c r="W66" s="854"/>
      <c r="X66" s="880"/>
      <c r="Y66" s="880"/>
      <c r="Z66" s="880"/>
      <c r="AA66" s="880"/>
      <c r="AB66" s="880"/>
      <c r="AC66" s="880"/>
      <c r="AD66" s="854" t="s">
        <v>764</v>
      </c>
      <c r="AE66" s="854"/>
      <c r="AF66" s="854"/>
      <c r="AG66" s="908"/>
      <c r="AH66" s="908"/>
      <c r="AI66" s="908"/>
      <c r="AJ66" s="908"/>
      <c r="AK66" s="908"/>
      <c r="AL66" s="908"/>
      <c r="AM66" s="908"/>
      <c r="AO66" s="672"/>
    </row>
    <row r="67" spans="1:256" ht="15" customHeight="1">
      <c r="B67" s="708"/>
      <c r="C67" s="708"/>
      <c r="D67" s="708"/>
      <c r="E67" s="708"/>
      <c r="F67" s="708"/>
      <c r="G67" s="709"/>
      <c r="H67" s="709"/>
      <c r="I67" s="709"/>
      <c r="J67" s="709"/>
      <c r="K67" s="709"/>
      <c r="L67" s="709"/>
      <c r="M67" s="709"/>
      <c r="N67" s="709"/>
      <c r="O67" s="709"/>
      <c r="P67" s="709"/>
      <c r="Q67" s="709"/>
      <c r="R67" s="709"/>
      <c r="S67" s="709"/>
      <c r="T67" s="709"/>
      <c r="U67" s="854"/>
      <c r="V67" s="854"/>
      <c r="W67" s="854"/>
      <c r="X67" s="880"/>
      <c r="Y67" s="880"/>
      <c r="Z67" s="880"/>
      <c r="AA67" s="880"/>
      <c r="AB67" s="880"/>
      <c r="AC67" s="880"/>
      <c r="AD67" s="854"/>
      <c r="AE67" s="854"/>
      <c r="AF67" s="854"/>
      <c r="AG67" s="908"/>
      <c r="AH67" s="908"/>
      <c r="AI67" s="908"/>
      <c r="AJ67" s="908"/>
      <c r="AK67" s="908"/>
      <c r="AL67" s="908"/>
      <c r="AM67" s="908"/>
      <c r="AO67" s="672"/>
    </row>
    <row r="68" spans="1:256" ht="13.5" customHeight="1">
      <c r="B68" s="710" t="s">
        <v>765</v>
      </c>
      <c r="C68" s="672">
        <v>1</v>
      </c>
      <c r="E68" s="711" t="s">
        <v>766</v>
      </c>
      <c r="AO68" s="670"/>
      <c r="AP68" s="670"/>
    </row>
    <row r="69" spans="1:256" ht="13.5" customHeight="1">
      <c r="C69" s="672">
        <v>2</v>
      </c>
      <c r="E69" s="711" t="s">
        <v>767</v>
      </c>
      <c r="AO69" s="670"/>
      <c r="AP69" s="670"/>
    </row>
    <row r="70" spans="1:256" ht="13.5" customHeight="1">
      <c r="C70" s="670"/>
      <c r="E70" s="711" t="s">
        <v>768</v>
      </c>
      <c r="AO70" s="670"/>
      <c r="AP70" s="670"/>
    </row>
    <row r="71" spans="1:256" ht="13.5" customHeight="1">
      <c r="C71" s="672">
        <v>3</v>
      </c>
      <c r="E71" s="711" t="s">
        <v>769</v>
      </c>
      <c r="AO71" s="670"/>
      <c r="AP71" s="670"/>
    </row>
    <row r="72" spans="1:256" ht="13.5" customHeight="1">
      <c r="C72" s="672">
        <v>4</v>
      </c>
      <c r="E72" s="711" t="s">
        <v>770</v>
      </c>
      <c r="AO72" s="670"/>
      <c r="AP72" s="670"/>
    </row>
    <row r="73" spans="1:256" ht="13.5" customHeight="1">
      <c r="C73" s="672">
        <v>5</v>
      </c>
      <c r="E73" s="711" t="s">
        <v>771</v>
      </c>
      <c r="AO73" s="670"/>
      <c r="AP73" s="670"/>
    </row>
    <row r="74" spans="1:256" ht="13.5" customHeight="1">
      <c r="C74" s="672">
        <v>6</v>
      </c>
      <c r="E74" s="711" t="s">
        <v>772</v>
      </c>
      <c r="AO74" s="672"/>
      <c r="AP74" s="712"/>
    </row>
    <row r="75" spans="1:256" ht="13.5" customHeight="1">
      <c r="C75" s="670"/>
      <c r="E75" s="711" t="s">
        <v>773</v>
      </c>
      <c r="AO75" s="672"/>
      <c r="AP75" s="712"/>
    </row>
    <row r="76" spans="1:256" ht="13.5" customHeight="1">
      <c r="C76" s="672">
        <v>7</v>
      </c>
      <c r="E76" s="711" t="s">
        <v>774</v>
      </c>
    </row>
    <row r="77" spans="1:256" ht="13.5" customHeight="1">
      <c r="C77" s="672">
        <v>8</v>
      </c>
      <c r="E77" s="711" t="s">
        <v>775</v>
      </c>
    </row>
    <row r="78" spans="1:256" ht="13.5" customHeight="1">
      <c r="E78" s="711" t="s">
        <v>776</v>
      </c>
    </row>
    <row r="79" spans="1:256" ht="11.25" customHeight="1"/>
    <row r="80" spans="1:256" ht="15" customHeight="1"/>
    <row r="81" s="672" customFormat="1" ht="15" customHeight="1"/>
    <row r="82" s="672" customFormat="1" ht="15" customHeight="1"/>
    <row r="83" s="672" customFormat="1" ht="15" customHeight="1"/>
    <row r="84" s="672" customFormat="1" ht="15" customHeight="1"/>
    <row r="85" s="672" customFormat="1" ht="15" customHeight="1"/>
    <row r="86" s="672" customFormat="1" ht="15" customHeight="1"/>
    <row r="87" s="672" customFormat="1" ht="15" customHeight="1"/>
    <row r="88" s="672" customFormat="1" ht="15" customHeight="1"/>
    <row r="89" s="672" customFormat="1" ht="15" customHeight="1"/>
  </sheetData>
  <mergeCells count="198">
    <mergeCell ref="B65:F65"/>
    <mergeCell ref="G65:AM65"/>
    <mergeCell ref="U66:W67"/>
    <mergeCell ref="X66:AC67"/>
    <mergeCell ref="AD66:AF67"/>
    <mergeCell ref="AG66:AM67"/>
    <mergeCell ref="B55:K55"/>
    <mergeCell ref="B56:K56"/>
    <mergeCell ref="B57:K57"/>
    <mergeCell ref="B58:K58"/>
    <mergeCell ref="B59:N59"/>
    <mergeCell ref="B60:B64"/>
    <mergeCell ref="C60:T60"/>
    <mergeCell ref="U60:AM60"/>
    <mergeCell ref="C61:T64"/>
    <mergeCell ref="U61:AM64"/>
    <mergeCell ref="AH53:AM53"/>
    <mergeCell ref="C54:L54"/>
    <mergeCell ref="M54:N54"/>
    <mergeCell ref="O54:Q54"/>
    <mergeCell ref="R54:Y54"/>
    <mergeCell ref="Z54:AC54"/>
    <mergeCell ref="AD54:AG54"/>
    <mergeCell ref="AH54:AM54"/>
    <mergeCell ref="C53:L53"/>
    <mergeCell ref="M53:N53"/>
    <mergeCell ref="O53:Q53"/>
    <mergeCell ref="R53:Y53"/>
    <mergeCell ref="Z53:AC53"/>
    <mergeCell ref="AD53:AG53"/>
    <mergeCell ref="AH51:AM51"/>
    <mergeCell ref="E52:L52"/>
    <mergeCell ref="M52:N52"/>
    <mergeCell ref="O52:Q52"/>
    <mergeCell ref="R52:Y52"/>
    <mergeCell ref="Z52:AC52"/>
    <mergeCell ref="AD52:AG52"/>
    <mergeCell ref="AH52:AM52"/>
    <mergeCell ref="E51:L51"/>
    <mergeCell ref="M51:N51"/>
    <mergeCell ref="O51:Q51"/>
    <mergeCell ref="R51:Y51"/>
    <mergeCell ref="Z51:AC51"/>
    <mergeCell ref="AD51:AG51"/>
    <mergeCell ref="AH49:AM49"/>
    <mergeCell ref="E50:L50"/>
    <mergeCell ref="M50:N50"/>
    <mergeCell ref="O50:Q50"/>
    <mergeCell ref="R50:Y50"/>
    <mergeCell ref="Z50:AC50"/>
    <mergeCell ref="AD50:AG50"/>
    <mergeCell ref="AH50:AM50"/>
    <mergeCell ref="E49:L49"/>
    <mergeCell ref="M49:N49"/>
    <mergeCell ref="O49:Q49"/>
    <mergeCell ref="R49:Y49"/>
    <mergeCell ref="Z49:AC49"/>
    <mergeCell ref="AD49:AG49"/>
    <mergeCell ref="AH47:AM47"/>
    <mergeCell ref="E48:L48"/>
    <mergeCell ref="M48:N48"/>
    <mergeCell ref="O48:Q48"/>
    <mergeCell ref="R48:Y48"/>
    <mergeCell ref="Z48:AC48"/>
    <mergeCell ref="AD48:AG48"/>
    <mergeCell ref="AH48:AM48"/>
    <mergeCell ref="E47:L47"/>
    <mergeCell ref="M47:N47"/>
    <mergeCell ref="O47:Q47"/>
    <mergeCell ref="R47:Y47"/>
    <mergeCell ref="Z47:AC47"/>
    <mergeCell ref="AD47:AG47"/>
    <mergeCell ref="AH45:AM45"/>
    <mergeCell ref="E46:L46"/>
    <mergeCell ref="M46:N46"/>
    <mergeCell ref="O46:Q46"/>
    <mergeCell ref="R46:Y46"/>
    <mergeCell ref="Z46:AC46"/>
    <mergeCell ref="AD46:AG46"/>
    <mergeCell ref="AH46:AM46"/>
    <mergeCell ref="E45:L45"/>
    <mergeCell ref="M45:N45"/>
    <mergeCell ref="O45:Q45"/>
    <mergeCell ref="R45:Y45"/>
    <mergeCell ref="Z45:AC45"/>
    <mergeCell ref="AD45:AG45"/>
    <mergeCell ref="AH43:AM43"/>
    <mergeCell ref="E44:L44"/>
    <mergeCell ref="M44:N44"/>
    <mergeCell ref="O44:Q44"/>
    <mergeCell ref="R44:Y44"/>
    <mergeCell ref="Z44:AC44"/>
    <mergeCell ref="AD44:AG44"/>
    <mergeCell ref="AH44:AM44"/>
    <mergeCell ref="E43:L43"/>
    <mergeCell ref="M43:N43"/>
    <mergeCell ref="O43:Q43"/>
    <mergeCell ref="R43:Y43"/>
    <mergeCell ref="Z43:AC43"/>
    <mergeCell ref="AD43:AG43"/>
    <mergeCell ref="R40:Y40"/>
    <mergeCell ref="Z40:AC40"/>
    <mergeCell ref="AD40:AG40"/>
    <mergeCell ref="AH40:AM40"/>
    <mergeCell ref="E41:L41"/>
    <mergeCell ref="M41:N41"/>
    <mergeCell ref="O41:Q41"/>
    <mergeCell ref="R41:Y41"/>
    <mergeCell ref="Z41:AC41"/>
    <mergeCell ref="AD41:AG41"/>
    <mergeCell ref="AD38:AG38"/>
    <mergeCell ref="AH38:AM38"/>
    <mergeCell ref="O39:Q39"/>
    <mergeCell ref="Z39:AC39"/>
    <mergeCell ref="AD39:AG39"/>
    <mergeCell ref="AH39:AM39"/>
    <mergeCell ref="B38:B52"/>
    <mergeCell ref="C38:L39"/>
    <mergeCell ref="M38:N39"/>
    <mergeCell ref="O38:Q38"/>
    <mergeCell ref="R38:Y39"/>
    <mergeCell ref="Z38:AC38"/>
    <mergeCell ref="C40:C52"/>
    <mergeCell ref="E40:L40"/>
    <mergeCell ref="M40:N40"/>
    <mergeCell ref="O40:Q40"/>
    <mergeCell ref="AH41:AM41"/>
    <mergeCell ref="E42:L42"/>
    <mergeCell ref="M42:N42"/>
    <mergeCell ref="O42:Q42"/>
    <mergeCell ref="R42:Y42"/>
    <mergeCell ref="Z42:AC42"/>
    <mergeCell ref="AD42:AG42"/>
    <mergeCell ref="AH42:AM42"/>
    <mergeCell ref="L23:AM23"/>
    <mergeCell ref="C34:K34"/>
    <mergeCell ref="L34:AM34"/>
    <mergeCell ref="C35:K37"/>
    <mergeCell ref="L35:AM35"/>
    <mergeCell ref="L36:AM36"/>
    <mergeCell ref="L37:AM37"/>
    <mergeCell ref="C30:K32"/>
    <mergeCell ref="L30:AM30"/>
    <mergeCell ref="L31:AM31"/>
    <mergeCell ref="L32:AM32"/>
    <mergeCell ref="C33:K33"/>
    <mergeCell ref="L33:P33"/>
    <mergeCell ref="Q33:Z33"/>
    <mergeCell ref="AA33:AE33"/>
    <mergeCell ref="AF33:AM33"/>
    <mergeCell ref="B24:B37"/>
    <mergeCell ref="C24:K24"/>
    <mergeCell ref="L24:AM24"/>
    <mergeCell ref="C25:K25"/>
    <mergeCell ref="L25:AM25"/>
    <mergeCell ref="C26:K28"/>
    <mergeCell ref="C19:K19"/>
    <mergeCell ref="L19:T19"/>
    <mergeCell ref="U19:Z19"/>
    <mergeCell ref="AA19:AM19"/>
    <mergeCell ref="C20:K20"/>
    <mergeCell ref="L20:P20"/>
    <mergeCell ref="Q20:Z20"/>
    <mergeCell ref="AA20:AE20"/>
    <mergeCell ref="AF20:AM20"/>
    <mergeCell ref="L26:AM26"/>
    <mergeCell ref="L27:AM27"/>
    <mergeCell ref="L28:AM28"/>
    <mergeCell ref="C29:K29"/>
    <mergeCell ref="L29:P29"/>
    <mergeCell ref="Q29:Z29"/>
    <mergeCell ref="AA29:AE29"/>
    <mergeCell ref="AF29:AM29"/>
    <mergeCell ref="C21:K23"/>
    <mergeCell ref="AA1:AE1"/>
    <mergeCell ref="AF1:AM1"/>
    <mergeCell ref="B3:AM3"/>
    <mergeCell ref="B4:AM4"/>
    <mergeCell ref="B7:J7"/>
    <mergeCell ref="AA8:AM8"/>
    <mergeCell ref="L17:AM17"/>
    <mergeCell ref="C18:K18"/>
    <mergeCell ref="L18:P18"/>
    <mergeCell ref="Q18:Z18"/>
    <mergeCell ref="AA18:AE18"/>
    <mergeCell ref="AF18:AM18"/>
    <mergeCell ref="AA9:AM9"/>
    <mergeCell ref="AA10:AM10"/>
    <mergeCell ref="B13:B23"/>
    <mergeCell ref="C13:K13"/>
    <mergeCell ref="L13:AM13"/>
    <mergeCell ref="C14:K14"/>
    <mergeCell ref="L14:AM14"/>
    <mergeCell ref="C15:K17"/>
    <mergeCell ref="L15:AM15"/>
    <mergeCell ref="L16:AM16"/>
    <mergeCell ref="L21:AM21"/>
    <mergeCell ref="L22:AM22"/>
  </mergeCells>
  <phoneticPr fontId="2"/>
  <dataValidations count="1">
    <dataValidation type="list" allowBlank="1" showErrorMessage="1" sqref="L19:T19">
      <formula1>"社会福祉法人,医療法人,社団法人,財団法人,株式会社,有限会社"</formula1>
      <formula2>0</formula2>
    </dataValidation>
  </dataValidations>
  <printOptions horizontalCentered="1" verticalCentered="1"/>
  <pageMargins left="0.39370078740157483" right="0.39370078740157483" top="0.59055118110236227" bottom="0.39370078740157483" header="0.27559055118110237" footer="0.43307086614173229"/>
  <pageSetup paperSize="9" scale="73" orientation="portrait" blackAndWhite="1" r:id="rId1"/>
  <headerFooter alignWithMargins="0">
    <oddHeader>&amp;R&amp;A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view="pageBreakPreview" zoomScaleNormal="100" zoomScaleSheetLayoutView="100" workbookViewId="0">
      <selection activeCell="B2" sqref="B2"/>
    </sheetView>
  </sheetViews>
  <sheetFormatPr defaultColWidth="4" defaultRowHeight="13.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c r="C2"/>
      <c r="D2"/>
      <c r="E2"/>
      <c r="F2"/>
      <c r="G2"/>
      <c r="H2"/>
      <c r="I2"/>
      <c r="J2"/>
      <c r="K2"/>
      <c r="L2"/>
      <c r="M2"/>
      <c r="N2"/>
      <c r="O2"/>
      <c r="P2"/>
      <c r="Q2"/>
      <c r="R2"/>
      <c r="S2"/>
      <c r="T2"/>
      <c r="U2"/>
      <c r="V2"/>
      <c r="W2"/>
      <c r="X2"/>
      <c r="Y2"/>
      <c r="Z2"/>
      <c r="AA2"/>
      <c r="AB2"/>
    </row>
    <row r="4" spans="2:33" ht="34.5" customHeight="1">
      <c r="B4" s="1059" t="s">
        <v>316</v>
      </c>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row>
    <row r="5" spans="2:33" ht="16.5" customHeight="1">
      <c r="B5" s="1060" t="s">
        <v>317</v>
      </c>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2"/>
      <c r="AD5" s="2"/>
    </row>
    <row r="6" spans="2:33" ht="13.5" customHeight="1"/>
    <row r="7" spans="2:33" ht="24" customHeight="1">
      <c r="B7" s="1061" t="s">
        <v>256</v>
      </c>
      <c r="C7" s="1061"/>
      <c r="D7" s="1061"/>
      <c r="E7" s="1061"/>
      <c r="F7" s="1061"/>
      <c r="G7" s="1062"/>
      <c r="H7" s="1063"/>
      <c r="I7" s="1063"/>
      <c r="J7" s="1063"/>
      <c r="K7" s="1063"/>
      <c r="L7" s="1063"/>
      <c r="M7" s="1063"/>
      <c r="N7" s="1063"/>
      <c r="O7" s="1063"/>
      <c r="P7" s="1063"/>
      <c r="Q7" s="1063"/>
      <c r="R7" s="1063"/>
      <c r="S7" s="1063"/>
      <c r="T7" s="1063"/>
      <c r="U7" s="1063"/>
      <c r="V7" s="1063"/>
      <c r="W7" s="1063"/>
      <c r="X7" s="1063"/>
      <c r="Y7" s="1063"/>
      <c r="Z7" s="1063"/>
      <c r="AA7" s="1063"/>
      <c r="AB7" s="1064"/>
    </row>
    <row r="8" spans="2:33" ht="24" customHeight="1">
      <c r="B8" s="1061" t="s">
        <v>257</v>
      </c>
      <c r="C8" s="1061"/>
      <c r="D8" s="1061"/>
      <c r="E8" s="1061"/>
      <c r="F8" s="1061"/>
      <c r="G8" s="169" t="s">
        <v>22</v>
      </c>
      <c r="H8" s="184" t="s">
        <v>222</v>
      </c>
      <c r="I8" s="184"/>
      <c r="J8" s="184"/>
      <c r="K8" s="184"/>
      <c r="L8" s="169" t="s">
        <v>22</v>
      </c>
      <c r="M8" s="184" t="s">
        <v>223</v>
      </c>
      <c r="N8" s="184"/>
      <c r="O8" s="184"/>
      <c r="P8" s="184"/>
      <c r="Q8" s="169" t="s">
        <v>22</v>
      </c>
      <c r="R8" s="184" t="s">
        <v>224</v>
      </c>
      <c r="S8" s="184"/>
      <c r="T8" s="184"/>
      <c r="U8" s="184"/>
      <c r="V8" s="184"/>
      <c r="W8" s="184"/>
      <c r="X8" s="184"/>
      <c r="Y8" s="184"/>
      <c r="Z8" s="8"/>
      <c r="AA8" s="8"/>
      <c r="AB8" s="9"/>
    </row>
    <row r="9" spans="2:33" ht="21.95" customHeight="1">
      <c r="B9" s="1065" t="s">
        <v>258</v>
      </c>
      <c r="C9" s="1066"/>
      <c r="D9" s="1066"/>
      <c r="E9" s="1066"/>
      <c r="F9" s="1067"/>
      <c r="G9" s="170" t="s">
        <v>22</v>
      </c>
      <c r="H9" s="6" t="s">
        <v>259</v>
      </c>
      <c r="I9" s="171"/>
      <c r="J9" s="171"/>
      <c r="K9" s="171"/>
      <c r="L9" s="171"/>
      <c r="M9" s="171"/>
      <c r="N9" s="171"/>
      <c r="O9" s="171"/>
      <c r="P9" s="171"/>
      <c r="Q9" s="171"/>
      <c r="R9" s="171"/>
      <c r="S9" s="171"/>
      <c r="T9" s="171"/>
      <c r="U9" s="171"/>
      <c r="V9" s="171"/>
      <c r="W9" s="171"/>
      <c r="X9" s="171"/>
      <c r="Y9" s="171"/>
      <c r="Z9" s="171"/>
      <c r="AA9" s="171"/>
      <c r="AB9" s="172"/>
    </row>
    <row r="10" spans="2:33" ht="21.95" customHeight="1">
      <c r="B10" s="1070"/>
      <c r="C10" s="1071"/>
      <c r="D10" s="1071"/>
      <c r="E10" s="1071"/>
      <c r="F10" s="1072"/>
      <c r="G10" s="51" t="s">
        <v>22</v>
      </c>
      <c r="H10" s="7" t="s">
        <v>260</v>
      </c>
      <c r="I10" s="173"/>
      <c r="J10" s="173"/>
      <c r="K10" s="173"/>
      <c r="L10" s="173"/>
      <c r="M10" s="173"/>
      <c r="N10" s="173"/>
      <c r="O10" s="173"/>
      <c r="P10" s="173"/>
      <c r="Q10" s="173"/>
      <c r="R10" s="173"/>
      <c r="S10" s="173"/>
      <c r="T10" s="173"/>
      <c r="U10" s="173"/>
      <c r="V10" s="173"/>
      <c r="W10" s="173"/>
      <c r="X10" s="173"/>
      <c r="Y10" s="173"/>
      <c r="Z10" s="173"/>
      <c r="AA10" s="173"/>
      <c r="AB10" s="174"/>
    </row>
    <row r="11" spans="2:33" ht="13.5" customHeight="1">
      <c r="AG11" s="43"/>
    </row>
    <row r="12" spans="2:33" ht="12.95" customHeight="1">
      <c r="B12" s="5"/>
      <c r="C12" s="6"/>
      <c r="D12" s="6"/>
      <c r="E12" s="6"/>
      <c r="F12" s="6"/>
      <c r="G12" s="6"/>
      <c r="H12" s="6"/>
      <c r="I12" s="6"/>
      <c r="J12" s="6"/>
      <c r="K12" s="6"/>
      <c r="L12" s="6"/>
      <c r="M12" s="6"/>
      <c r="N12" s="6"/>
      <c r="O12" s="6"/>
      <c r="P12" s="6"/>
      <c r="Q12" s="6"/>
      <c r="R12" s="6"/>
      <c r="S12" s="6"/>
      <c r="T12" s="6"/>
      <c r="U12" s="6"/>
      <c r="V12" s="6"/>
      <c r="W12" s="6"/>
      <c r="X12" s="5"/>
      <c r="Y12" s="6"/>
      <c r="Z12" s="6"/>
      <c r="AA12" s="6"/>
      <c r="AB12" s="4"/>
      <c r="AC12"/>
      <c r="AD12"/>
    </row>
    <row r="13" spans="2:33" ht="17.100000000000001" customHeight="1">
      <c r="B13" s="41" t="s">
        <v>318</v>
      </c>
      <c r="C13" s="42"/>
      <c r="X13" s="179"/>
      <c r="Y13" s="26" t="s">
        <v>238</v>
      </c>
      <c r="Z13" s="26" t="s">
        <v>103</v>
      </c>
      <c r="AA13" s="26" t="s">
        <v>239</v>
      </c>
      <c r="AB13" s="178"/>
      <c r="AC13"/>
      <c r="AD13"/>
    </row>
    <row r="14" spans="2:33" ht="17.100000000000001" customHeight="1">
      <c r="B14" s="179"/>
      <c r="X14" s="179"/>
      <c r="AB14" s="178"/>
      <c r="AC14"/>
      <c r="AD14"/>
    </row>
    <row r="15" spans="2:33" ht="49.15" customHeight="1">
      <c r="B15" s="179"/>
      <c r="C15" s="1055" t="s">
        <v>148</v>
      </c>
      <c r="D15" s="1055"/>
      <c r="E15" s="1055"/>
      <c r="F15" s="176" t="s">
        <v>199</v>
      </c>
      <c r="G15" s="1189" t="s">
        <v>277</v>
      </c>
      <c r="H15" s="1189"/>
      <c r="I15" s="1189"/>
      <c r="J15" s="1189"/>
      <c r="K15" s="1189"/>
      <c r="L15" s="1189"/>
      <c r="M15" s="1189"/>
      <c r="N15" s="1189"/>
      <c r="O15" s="1189"/>
      <c r="P15" s="1189"/>
      <c r="Q15" s="1189"/>
      <c r="R15" s="1189"/>
      <c r="S15" s="1189"/>
      <c r="T15" s="1189"/>
      <c r="U15" s="1189"/>
      <c r="V15" s="1190"/>
      <c r="X15" s="179"/>
      <c r="Y15" s="10" t="s">
        <v>22</v>
      </c>
      <c r="Z15" s="10" t="s">
        <v>103</v>
      </c>
      <c r="AA15" s="10" t="s">
        <v>22</v>
      </c>
      <c r="AB15" s="178"/>
      <c r="AC15"/>
      <c r="AD15"/>
    </row>
    <row r="16" spans="2:33" ht="80.25" customHeight="1">
      <c r="B16" s="179"/>
      <c r="C16" s="1055"/>
      <c r="D16" s="1055"/>
      <c r="E16" s="1055"/>
      <c r="F16" s="191"/>
      <c r="G16" s="1191" t="s">
        <v>319</v>
      </c>
      <c r="H16" s="1191"/>
      <c r="I16" s="1191"/>
      <c r="J16" s="1191"/>
      <c r="K16" s="1191"/>
      <c r="L16" s="1191"/>
      <c r="M16" s="1191"/>
      <c r="N16" s="1191"/>
      <c r="O16" s="1191"/>
      <c r="P16" s="1191"/>
      <c r="Q16" s="1191"/>
      <c r="R16" s="1191"/>
      <c r="S16" s="1191"/>
      <c r="T16" s="1191"/>
      <c r="U16" s="1191"/>
      <c r="V16" s="1192"/>
      <c r="X16" s="179"/>
      <c r="Y16" s="10" t="s">
        <v>22</v>
      </c>
      <c r="Z16" s="10" t="s">
        <v>103</v>
      </c>
      <c r="AA16" s="10" t="s">
        <v>22</v>
      </c>
      <c r="AB16" s="178"/>
      <c r="AC16"/>
      <c r="AD16"/>
    </row>
    <row r="17" spans="2:30" ht="19.5" customHeight="1">
      <c r="B17" s="179"/>
      <c r="C17" s="1055"/>
      <c r="D17" s="1055"/>
      <c r="E17" s="1055"/>
      <c r="F17" s="49" t="s">
        <v>201</v>
      </c>
      <c r="G17" s="13"/>
      <c r="H17" s="13"/>
      <c r="I17" s="13"/>
      <c r="J17" s="13"/>
      <c r="K17" s="13"/>
      <c r="L17" s="13"/>
      <c r="M17" s="13"/>
      <c r="N17" s="13"/>
      <c r="O17" s="13"/>
      <c r="P17" s="13"/>
      <c r="Q17" s="13"/>
      <c r="R17" s="13"/>
      <c r="S17" s="13"/>
      <c r="T17" s="13"/>
      <c r="U17" s="13"/>
      <c r="V17" s="175"/>
      <c r="X17" s="179"/>
      <c r="AB17" s="178"/>
      <c r="AC17"/>
      <c r="AD17"/>
    </row>
    <row r="18" spans="2:30" ht="19.5" customHeight="1">
      <c r="B18" s="179"/>
      <c r="C18" s="1055"/>
      <c r="D18" s="1055"/>
      <c r="E18" s="1055"/>
      <c r="F18" s="49"/>
      <c r="H18" s="183" t="s">
        <v>320</v>
      </c>
      <c r="I18" s="184"/>
      <c r="J18" s="184"/>
      <c r="K18" s="184"/>
      <c r="L18" s="184"/>
      <c r="M18" s="184"/>
      <c r="N18" s="184"/>
      <c r="O18" s="184"/>
      <c r="P18" s="184"/>
      <c r="Q18" s="187"/>
      <c r="R18" s="1193"/>
      <c r="S18" s="1194"/>
      <c r="T18" s="1194"/>
      <c r="U18" s="9" t="s">
        <v>321</v>
      </c>
      <c r="V18" s="175"/>
      <c r="X18" s="179"/>
      <c r="AB18" s="178"/>
      <c r="AC18"/>
      <c r="AD18"/>
    </row>
    <row r="19" spans="2:30" ht="19.5" customHeight="1">
      <c r="B19" s="179"/>
      <c r="C19" s="1055"/>
      <c r="D19" s="1055"/>
      <c r="E19" s="1055"/>
      <c r="F19" s="49"/>
      <c r="H19" s="183" t="s">
        <v>322</v>
      </c>
      <c r="I19" s="184"/>
      <c r="J19" s="184"/>
      <c r="K19" s="184"/>
      <c r="L19" s="184"/>
      <c r="M19" s="184"/>
      <c r="N19" s="184"/>
      <c r="O19" s="184"/>
      <c r="P19" s="184"/>
      <c r="Q19" s="187"/>
      <c r="R19" s="1193"/>
      <c r="S19" s="1194"/>
      <c r="T19" s="1194"/>
      <c r="U19" s="9" t="s">
        <v>321</v>
      </c>
      <c r="V19" s="175"/>
      <c r="X19" s="179"/>
      <c r="AB19" s="178"/>
      <c r="AC19"/>
      <c r="AD19"/>
    </row>
    <row r="20" spans="2:30" ht="19.5" customHeight="1">
      <c r="B20" s="179"/>
      <c r="C20" s="1055"/>
      <c r="D20" s="1055"/>
      <c r="E20" s="1055"/>
      <c r="F20" s="49"/>
      <c r="H20" s="183" t="s">
        <v>323</v>
      </c>
      <c r="I20" s="184"/>
      <c r="J20" s="184"/>
      <c r="K20" s="184"/>
      <c r="L20" s="184"/>
      <c r="M20" s="184"/>
      <c r="N20" s="184"/>
      <c r="O20" s="184"/>
      <c r="P20" s="184"/>
      <c r="Q20" s="187"/>
      <c r="R20" s="1195" t="str">
        <f>(IFERROR(ROUNDDOWN(R19/R18*100,0),""))</f>
        <v/>
      </c>
      <c r="S20" s="1196"/>
      <c r="T20" s="1196"/>
      <c r="U20" s="9" t="s">
        <v>203</v>
      </c>
      <c r="V20" s="175"/>
      <c r="X20" s="179"/>
      <c r="AB20" s="178"/>
      <c r="AC20"/>
      <c r="AD20"/>
    </row>
    <row r="21" spans="2:30" ht="19.5" customHeight="1">
      <c r="B21" s="179"/>
      <c r="C21" s="1055"/>
      <c r="D21" s="1055"/>
      <c r="E21" s="1055"/>
      <c r="F21" s="186"/>
      <c r="G21" s="173"/>
      <c r="H21" s="173"/>
      <c r="I21" s="173"/>
      <c r="J21" s="173"/>
      <c r="K21" s="173"/>
      <c r="L21" s="173"/>
      <c r="M21" s="173"/>
      <c r="N21" s="173"/>
      <c r="O21" s="173"/>
      <c r="P21" s="173"/>
      <c r="Q21" s="173"/>
      <c r="R21" s="173"/>
      <c r="S21" s="173"/>
      <c r="T21" s="173"/>
      <c r="U21" s="173"/>
      <c r="V21" s="174"/>
      <c r="X21" s="179"/>
      <c r="AB21" s="178"/>
      <c r="AC21"/>
      <c r="AD21"/>
    </row>
    <row r="22" spans="2:30" ht="63" customHeight="1">
      <c r="B22" s="179"/>
      <c r="C22" s="1055"/>
      <c r="D22" s="1055"/>
      <c r="E22" s="1055"/>
      <c r="F22" s="186" t="s">
        <v>202</v>
      </c>
      <c r="G22" s="1197" t="s">
        <v>324</v>
      </c>
      <c r="H22" s="1189"/>
      <c r="I22" s="1189"/>
      <c r="J22" s="1189"/>
      <c r="K22" s="1189"/>
      <c r="L22" s="1189"/>
      <c r="M22" s="1189"/>
      <c r="N22" s="1189"/>
      <c r="O22" s="1189"/>
      <c r="P22" s="1189"/>
      <c r="Q22" s="1189"/>
      <c r="R22" s="1189"/>
      <c r="S22" s="1189"/>
      <c r="T22" s="1189"/>
      <c r="U22" s="1189"/>
      <c r="V22" s="1190"/>
      <c r="X22" s="179"/>
      <c r="Y22" s="10" t="s">
        <v>22</v>
      </c>
      <c r="Z22" s="10" t="s">
        <v>103</v>
      </c>
      <c r="AA22" s="10" t="s">
        <v>22</v>
      </c>
      <c r="AB22" s="178"/>
      <c r="AC22"/>
      <c r="AD22"/>
    </row>
    <row r="23" spans="2:30" ht="37.15" customHeight="1">
      <c r="B23" s="179"/>
      <c r="C23" s="1055"/>
      <c r="D23" s="1055"/>
      <c r="E23" s="1055"/>
      <c r="F23" s="186" t="s">
        <v>204</v>
      </c>
      <c r="G23" s="1197" t="s">
        <v>325</v>
      </c>
      <c r="H23" s="1189"/>
      <c r="I23" s="1189"/>
      <c r="J23" s="1189"/>
      <c r="K23" s="1189"/>
      <c r="L23" s="1189"/>
      <c r="M23" s="1189"/>
      <c r="N23" s="1189"/>
      <c r="O23" s="1189"/>
      <c r="P23" s="1189"/>
      <c r="Q23" s="1189"/>
      <c r="R23" s="1189"/>
      <c r="S23" s="1189"/>
      <c r="T23" s="1189"/>
      <c r="U23" s="1189"/>
      <c r="V23" s="1190"/>
      <c r="X23" s="179"/>
      <c r="Y23" s="10" t="s">
        <v>22</v>
      </c>
      <c r="Z23" s="10" t="s">
        <v>103</v>
      </c>
      <c r="AA23" s="10" t="s">
        <v>22</v>
      </c>
      <c r="AB23" s="178"/>
      <c r="AC23"/>
      <c r="AD23"/>
    </row>
    <row r="24" spans="2:30" ht="16.899999999999999" customHeight="1">
      <c r="B24" s="179"/>
      <c r="C24" s="190"/>
      <c r="D24" s="190"/>
      <c r="E24" s="190"/>
      <c r="F24" s="10"/>
      <c r="G24" s="13"/>
      <c r="H24" s="13"/>
      <c r="I24" s="13"/>
      <c r="J24" s="13"/>
      <c r="K24" s="13"/>
      <c r="L24" s="13"/>
      <c r="M24" s="13"/>
      <c r="N24" s="13"/>
      <c r="O24" s="13"/>
      <c r="P24" s="13"/>
      <c r="Q24" s="13"/>
      <c r="R24" s="13"/>
      <c r="S24" s="13"/>
      <c r="T24" s="13"/>
      <c r="U24" s="13"/>
      <c r="V24" s="13"/>
      <c r="X24" s="179"/>
      <c r="AB24" s="178"/>
      <c r="AC24"/>
      <c r="AD24"/>
    </row>
    <row r="25" spans="2:30" ht="49.9" customHeight="1">
      <c r="B25" s="179"/>
      <c r="C25" s="1073" t="s">
        <v>326</v>
      </c>
      <c r="D25" s="1073"/>
      <c r="E25" s="1073"/>
      <c r="F25" s="176" t="s">
        <v>199</v>
      </c>
      <c r="G25" s="1197" t="s">
        <v>282</v>
      </c>
      <c r="H25" s="1189"/>
      <c r="I25" s="1189"/>
      <c r="J25" s="1189"/>
      <c r="K25" s="1189"/>
      <c r="L25" s="1189"/>
      <c r="M25" s="1189"/>
      <c r="N25" s="1189"/>
      <c r="O25" s="1189"/>
      <c r="P25" s="1189"/>
      <c r="Q25" s="1189"/>
      <c r="R25" s="1189"/>
      <c r="S25" s="1189"/>
      <c r="T25" s="1189"/>
      <c r="U25" s="1189"/>
      <c r="V25" s="1190"/>
      <c r="X25" s="179"/>
      <c r="Y25" s="10" t="s">
        <v>22</v>
      </c>
      <c r="Z25" s="10" t="s">
        <v>103</v>
      </c>
      <c r="AA25" s="10" t="s">
        <v>22</v>
      </c>
      <c r="AB25" s="178"/>
      <c r="AC25"/>
      <c r="AD25"/>
    </row>
    <row r="26" spans="2:30" ht="79.150000000000006" customHeight="1">
      <c r="B26" s="179"/>
      <c r="C26" s="1073"/>
      <c r="D26" s="1073"/>
      <c r="E26" s="1073"/>
      <c r="F26" s="191"/>
      <c r="G26" s="1191" t="s">
        <v>327</v>
      </c>
      <c r="H26" s="1191"/>
      <c r="I26" s="1191"/>
      <c r="J26" s="1191"/>
      <c r="K26" s="1191"/>
      <c r="L26" s="1191"/>
      <c r="M26" s="1191"/>
      <c r="N26" s="1191"/>
      <c r="O26" s="1191"/>
      <c r="P26" s="1191"/>
      <c r="Q26" s="1191"/>
      <c r="R26" s="1191"/>
      <c r="S26" s="1191"/>
      <c r="T26" s="1191"/>
      <c r="U26" s="1191"/>
      <c r="V26" s="1192"/>
      <c r="X26" s="179"/>
      <c r="Y26" s="10" t="s">
        <v>22</v>
      </c>
      <c r="Z26" s="10" t="s">
        <v>103</v>
      </c>
      <c r="AA26" s="10" t="s">
        <v>22</v>
      </c>
      <c r="AB26" s="178"/>
      <c r="AC26"/>
      <c r="AD26"/>
    </row>
    <row r="27" spans="2:30" ht="19.5" customHeight="1">
      <c r="B27" s="179"/>
      <c r="C27" s="1073"/>
      <c r="D27" s="1073"/>
      <c r="E27" s="1073"/>
      <c r="F27" s="49" t="s">
        <v>201</v>
      </c>
      <c r="G27" s="13"/>
      <c r="H27" s="13"/>
      <c r="I27" s="13"/>
      <c r="J27" s="13"/>
      <c r="K27" s="13"/>
      <c r="L27" s="13"/>
      <c r="M27" s="13"/>
      <c r="N27" s="13"/>
      <c r="O27" s="13"/>
      <c r="P27" s="13"/>
      <c r="Q27" s="13"/>
      <c r="R27" s="13"/>
      <c r="S27" s="13"/>
      <c r="T27" s="13"/>
      <c r="U27" s="13"/>
      <c r="V27" s="175"/>
      <c r="X27" s="179"/>
      <c r="AB27" s="178"/>
      <c r="AC27"/>
      <c r="AD27"/>
    </row>
    <row r="28" spans="2:30" ht="19.5" customHeight="1">
      <c r="B28" s="179"/>
      <c r="C28" s="1073"/>
      <c r="D28" s="1073"/>
      <c r="E28" s="1073"/>
      <c r="F28" s="49"/>
      <c r="H28" s="183" t="s">
        <v>320</v>
      </c>
      <c r="I28" s="184"/>
      <c r="J28" s="184"/>
      <c r="K28" s="184"/>
      <c r="L28" s="184"/>
      <c r="M28" s="184"/>
      <c r="N28" s="184"/>
      <c r="O28" s="184"/>
      <c r="P28" s="184"/>
      <c r="Q28" s="187"/>
      <c r="R28" s="1193"/>
      <c r="S28" s="1194"/>
      <c r="T28" s="1194"/>
      <c r="U28" s="9" t="s">
        <v>321</v>
      </c>
      <c r="V28" s="175"/>
      <c r="X28" s="179"/>
      <c r="AB28" s="178"/>
      <c r="AC28"/>
      <c r="AD28"/>
    </row>
    <row r="29" spans="2:30" ht="19.5" customHeight="1">
      <c r="B29" s="179"/>
      <c r="C29" s="1073"/>
      <c r="D29" s="1073"/>
      <c r="E29" s="1073"/>
      <c r="F29" s="49"/>
      <c r="H29" s="183" t="s">
        <v>322</v>
      </c>
      <c r="I29" s="184"/>
      <c r="J29" s="184"/>
      <c r="K29" s="184"/>
      <c r="L29" s="184"/>
      <c r="M29" s="184"/>
      <c r="N29" s="184"/>
      <c r="O29" s="184"/>
      <c r="P29" s="184"/>
      <c r="Q29" s="187"/>
      <c r="R29" s="1193"/>
      <c r="S29" s="1194"/>
      <c r="T29" s="1194"/>
      <c r="U29" s="9" t="s">
        <v>321</v>
      </c>
      <c r="V29" s="175"/>
      <c r="X29" s="179"/>
      <c r="AB29" s="178"/>
      <c r="AC29"/>
      <c r="AD29"/>
    </row>
    <row r="30" spans="2:30" ht="19.149999999999999" customHeight="1">
      <c r="B30" s="179"/>
      <c r="C30" s="1073"/>
      <c r="D30" s="1073"/>
      <c r="E30" s="1073"/>
      <c r="F30" s="49"/>
      <c r="H30" s="183" t="s">
        <v>323</v>
      </c>
      <c r="I30" s="184"/>
      <c r="J30" s="184"/>
      <c r="K30" s="184"/>
      <c r="L30" s="184"/>
      <c r="M30" s="184"/>
      <c r="N30" s="184"/>
      <c r="O30" s="184"/>
      <c r="P30" s="184"/>
      <c r="Q30" s="187"/>
      <c r="R30" s="1195" t="str">
        <f>(IFERROR(ROUNDDOWN(R29/R28*100,0),""))</f>
        <v/>
      </c>
      <c r="S30" s="1196"/>
      <c r="T30" s="1196"/>
      <c r="U30" s="9" t="s">
        <v>203</v>
      </c>
      <c r="V30" s="175"/>
      <c r="X30" s="179"/>
      <c r="AB30" s="178"/>
      <c r="AC30"/>
      <c r="AD30"/>
    </row>
    <row r="31" spans="2:30" ht="19.899999999999999" customHeight="1">
      <c r="B31" s="179"/>
      <c r="C31" s="1073"/>
      <c r="D31" s="1073"/>
      <c r="E31" s="1073"/>
      <c r="F31" s="186"/>
      <c r="G31" s="173"/>
      <c r="H31" s="173"/>
      <c r="I31" s="173"/>
      <c r="J31" s="173"/>
      <c r="K31" s="173"/>
      <c r="L31" s="173"/>
      <c r="M31" s="173"/>
      <c r="N31" s="173"/>
      <c r="O31" s="173"/>
      <c r="P31" s="173"/>
      <c r="Q31" s="173"/>
      <c r="R31" s="173"/>
      <c r="S31" s="173"/>
      <c r="T31" s="173"/>
      <c r="U31" s="173"/>
      <c r="V31" s="174"/>
      <c r="X31" s="179"/>
      <c r="AB31" s="178"/>
      <c r="AC31"/>
      <c r="AD31"/>
    </row>
    <row r="32" spans="2:30" ht="63" customHeight="1">
      <c r="B32" s="179"/>
      <c r="C32" s="1073"/>
      <c r="D32" s="1073"/>
      <c r="E32" s="1073"/>
      <c r="F32" s="176" t="s">
        <v>202</v>
      </c>
      <c r="G32" s="1058" t="s">
        <v>328</v>
      </c>
      <c r="H32" s="1058"/>
      <c r="I32" s="1058"/>
      <c r="J32" s="1058"/>
      <c r="K32" s="1058"/>
      <c r="L32" s="1058"/>
      <c r="M32" s="1058"/>
      <c r="N32" s="1058"/>
      <c r="O32" s="1058"/>
      <c r="P32" s="1058"/>
      <c r="Q32" s="1058"/>
      <c r="R32" s="1058"/>
      <c r="S32" s="1058"/>
      <c r="T32" s="1058"/>
      <c r="U32" s="1058"/>
      <c r="V32" s="1058"/>
      <c r="X32" s="179"/>
      <c r="Y32" s="10" t="s">
        <v>22</v>
      </c>
      <c r="Z32" s="10" t="s">
        <v>103</v>
      </c>
      <c r="AA32" s="10" t="s">
        <v>22</v>
      </c>
      <c r="AB32" s="178"/>
      <c r="AC32"/>
    </row>
    <row r="33" spans="2:29" ht="32.450000000000003" customHeight="1">
      <c r="B33" s="179"/>
      <c r="C33" s="1073"/>
      <c r="D33" s="1073"/>
      <c r="E33" s="1073"/>
      <c r="F33" s="186" t="s">
        <v>204</v>
      </c>
      <c r="G33" s="1197" t="s">
        <v>325</v>
      </c>
      <c r="H33" s="1189"/>
      <c r="I33" s="1189"/>
      <c r="J33" s="1189"/>
      <c r="K33" s="1189"/>
      <c r="L33" s="1189"/>
      <c r="M33" s="1189"/>
      <c r="N33" s="1189"/>
      <c r="O33" s="1189"/>
      <c r="P33" s="1189"/>
      <c r="Q33" s="1189"/>
      <c r="R33" s="1189"/>
      <c r="S33" s="1189"/>
      <c r="T33" s="1189"/>
      <c r="U33" s="1189"/>
      <c r="V33" s="1190"/>
      <c r="X33" s="179"/>
      <c r="Y33" s="10" t="s">
        <v>22</v>
      </c>
      <c r="Z33" s="10" t="s">
        <v>103</v>
      </c>
      <c r="AA33" s="10" t="s">
        <v>22</v>
      </c>
      <c r="AB33" s="178"/>
      <c r="AC33"/>
    </row>
    <row r="34" spans="2:29">
      <c r="B34" s="180"/>
      <c r="C34" s="7"/>
      <c r="D34" s="7"/>
      <c r="E34" s="7"/>
      <c r="F34" s="7"/>
      <c r="G34" s="7"/>
      <c r="H34" s="7"/>
      <c r="I34" s="7"/>
      <c r="J34" s="7"/>
      <c r="K34" s="7"/>
      <c r="L34" s="7"/>
      <c r="M34" s="7"/>
      <c r="N34" s="7"/>
      <c r="O34" s="7"/>
      <c r="P34" s="7"/>
      <c r="Q34" s="7"/>
      <c r="R34" s="7"/>
      <c r="S34" s="7"/>
      <c r="T34" s="7"/>
      <c r="U34" s="7"/>
      <c r="V34" s="7"/>
      <c r="W34" s="7"/>
      <c r="X34" s="180"/>
      <c r="Y34" s="7"/>
      <c r="Z34" s="7"/>
      <c r="AA34" s="7"/>
      <c r="AB34" s="52"/>
    </row>
    <row r="36" spans="2:29">
      <c r="B36" s="1" t="s">
        <v>272</v>
      </c>
    </row>
    <row r="37" spans="2:29">
      <c r="B37" s="1" t="s">
        <v>273</v>
      </c>
      <c r="K37"/>
      <c r="L37"/>
      <c r="M37"/>
      <c r="N37"/>
      <c r="O37"/>
      <c r="P37"/>
      <c r="Q37"/>
      <c r="R37"/>
      <c r="S37"/>
      <c r="T37"/>
      <c r="U37"/>
      <c r="V37"/>
      <c r="W37"/>
      <c r="X37"/>
      <c r="Y37"/>
      <c r="Z37"/>
      <c r="AA37"/>
    </row>
    <row r="122" spans="3:7">
      <c r="C122" s="7"/>
      <c r="D122" s="7"/>
      <c r="E122" s="7"/>
      <c r="F122" s="7"/>
      <c r="G122" s="7"/>
    </row>
    <row r="123" spans="3:7">
      <c r="C123" s="6"/>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81" orientation="portrait"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3"/>
  <sheetViews>
    <sheetView view="pageBreakPreview" zoomScaleNormal="100" zoomScaleSheetLayoutView="100" workbookViewId="0">
      <selection activeCell="B1" sqref="B1"/>
    </sheetView>
  </sheetViews>
  <sheetFormatPr defaultColWidth="9" defaultRowHeight="13.5"/>
  <cols>
    <col min="1" max="1" width="2.125" style="44" customWidth="1"/>
    <col min="2" max="23" width="3.625" style="44" customWidth="1"/>
    <col min="24" max="24" width="2.125" style="44" customWidth="1"/>
    <col min="25" max="37" width="5.625" style="44" customWidth="1"/>
    <col min="38" max="16384" width="9" style="44"/>
  </cols>
  <sheetData>
    <row r="1" spans="2:23">
      <c r="M1" s="45"/>
      <c r="N1" s="46"/>
      <c r="O1" s="46"/>
      <c r="P1" s="46"/>
      <c r="Q1" s="45" t="s">
        <v>205</v>
      </c>
      <c r="R1" s="47"/>
      <c r="S1" s="46" t="s">
        <v>206</v>
      </c>
      <c r="T1" s="47"/>
      <c r="U1" s="46" t="s">
        <v>216</v>
      </c>
      <c r="V1" s="47"/>
      <c r="W1" s="46" t="s">
        <v>217</v>
      </c>
    </row>
    <row r="2" spans="2:23" ht="5.0999999999999996" customHeight="1">
      <c r="M2" s="45"/>
      <c r="N2" s="46"/>
      <c r="O2" s="46"/>
      <c r="P2" s="46"/>
      <c r="Q2" s="45"/>
      <c r="R2" s="46"/>
      <c r="S2" s="46"/>
      <c r="T2" s="46"/>
      <c r="U2" s="46"/>
      <c r="V2" s="46"/>
      <c r="W2" s="46"/>
    </row>
    <row r="3" spans="2:23">
      <c r="B3" s="1169" t="s">
        <v>329</v>
      </c>
      <c r="C3" s="1169"/>
      <c r="D3" s="1169"/>
      <c r="E3" s="1169"/>
      <c r="F3" s="1169"/>
      <c r="G3" s="1169"/>
      <c r="H3" s="1169"/>
      <c r="I3" s="1169"/>
      <c r="J3" s="1169"/>
      <c r="K3" s="1169"/>
      <c r="L3" s="1169"/>
      <c r="M3" s="1169"/>
      <c r="N3" s="1169"/>
      <c r="O3" s="1169"/>
      <c r="P3" s="1169"/>
      <c r="Q3" s="1169"/>
      <c r="R3" s="1169"/>
      <c r="S3" s="1169"/>
      <c r="T3" s="1169"/>
      <c r="U3" s="1169"/>
      <c r="V3" s="1169"/>
      <c r="W3" s="1169"/>
    </row>
    <row r="4" spans="2:23" ht="5.0999999999999996" customHeight="1">
      <c r="B4" s="46"/>
      <c r="C4" s="46"/>
      <c r="D4" s="46"/>
      <c r="E4" s="46"/>
      <c r="F4" s="46"/>
      <c r="G4" s="46"/>
      <c r="H4" s="46"/>
      <c r="I4" s="46"/>
      <c r="J4" s="46"/>
      <c r="K4" s="46"/>
      <c r="L4" s="46"/>
      <c r="M4" s="46"/>
      <c r="N4" s="46"/>
      <c r="O4" s="46"/>
      <c r="P4" s="46"/>
      <c r="Q4" s="46"/>
      <c r="R4" s="46"/>
      <c r="S4" s="46"/>
      <c r="T4" s="46"/>
      <c r="U4" s="46"/>
      <c r="V4" s="46"/>
      <c r="W4" s="46"/>
    </row>
    <row r="5" spans="2:23">
      <c r="B5" s="46"/>
      <c r="C5" s="46"/>
      <c r="D5" s="46"/>
      <c r="E5" s="46"/>
      <c r="F5" s="46"/>
      <c r="G5" s="46"/>
      <c r="H5" s="46"/>
      <c r="I5" s="46"/>
      <c r="J5" s="46"/>
      <c r="K5" s="46"/>
      <c r="L5" s="46"/>
      <c r="M5" s="46"/>
      <c r="N5" s="46"/>
      <c r="O5" s="46"/>
      <c r="P5" s="45" t="s">
        <v>291</v>
      </c>
      <c r="Q5" s="1170"/>
      <c r="R5" s="1170"/>
      <c r="S5" s="1170"/>
      <c r="T5" s="1170"/>
      <c r="U5" s="1170"/>
      <c r="V5" s="1170"/>
      <c r="W5" s="1170"/>
    </row>
    <row r="6" spans="2:23">
      <c r="B6" s="46"/>
      <c r="C6" s="46"/>
      <c r="D6" s="46"/>
      <c r="E6" s="46"/>
      <c r="F6" s="46"/>
      <c r="G6" s="46"/>
      <c r="H6" s="46"/>
      <c r="I6" s="46"/>
      <c r="J6" s="46"/>
      <c r="K6" s="46"/>
      <c r="L6" s="46"/>
      <c r="M6" s="46"/>
      <c r="N6" s="46"/>
      <c r="O6" s="46"/>
      <c r="P6" s="45" t="s">
        <v>141</v>
      </c>
      <c r="Q6" s="1171"/>
      <c r="R6" s="1171"/>
      <c r="S6" s="1171"/>
      <c r="T6" s="1171"/>
      <c r="U6" s="1171"/>
      <c r="V6" s="1171"/>
      <c r="W6" s="1171"/>
    </row>
    <row r="7" spans="2:23" ht="10.5" customHeight="1">
      <c r="B7" s="46"/>
      <c r="C7" s="46"/>
      <c r="D7" s="46"/>
      <c r="E7" s="46"/>
      <c r="F7" s="46"/>
      <c r="G7" s="46"/>
      <c r="H7" s="46"/>
      <c r="I7" s="46"/>
      <c r="J7" s="46"/>
      <c r="K7" s="46"/>
      <c r="L7" s="46"/>
      <c r="M7" s="46"/>
      <c r="N7" s="46"/>
      <c r="O7" s="46"/>
      <c r="P7" s="46"/>
      <c r="Q7" s="46"/>
      <c r="R7" s="46"/>
      <c r="S7" s="46"/>
      <c r="T7" s="46"/>
      <c r="U7" s="46"/>
      <c r="V7" s="46"/>
      <c r="W7" s="46"/>
    </row>
    <row r="8" spans="2:23">
      <c r="B8" s="44" t="s">
        <v>330</v>
      </c>
    </row>
    <row r="9" spans="2:23">
      <c r="C9" s="47" t="s">
        <v>22</v>
      </c>
      <c r="D9" s="44" t="s">
        <v>293</v>
      </c>
      <c r="J9" s="47" t="s">
        <v>22</v>
      </c>
      <c r="K9" s="44" t="s">
        <v>294</v>
      </c>
    </row>
    <row r="10" spans="2:23" ht="10.5" customHeight="1"/>
    <row r="11" spans="2:23">
      <c r="B11" s="44" t="s">
        <v>295</v>
      </c>
    </row>
    <row r="12" spans="2:23">
      <c r="C12" s="47" t="s">
        <v>22</v>
      </c>
      <c r="D12" s="44" t="s">
        <v>296</v>
      </c>
    </row>
    <row r="13" spans="2:23">
      <c r="C13" s="47" t="s">
        <v>22</v>
      </c>
      <c r="D13" s="44" t="s">
        <v>297</v>
      </c>
    </row>
    <row r="14" spans="2:23" ht="10.5" customHeight="1"/>
    <row r="15" spans="2:23">
      <c r="B15" s="44" t="s">
        <v>298</v>
      </c>
    </row>
    <row r="16" spans="2:23" ht="60" customHeight="1">
      <c r="B16" s="1172"/>
      <c r="C16" s="1172"/>
      <c r="D16" s="1172"/>
      <c r="E16" s="1172"/>
      <c r="F16" s="1173" t="s">
        <v>299</v>
      </c>
      <c r="G16" s="1174"/>
      <c r="H16" s="1174"/>
      <c r="I16" s="1174"/>
      <c r="J16" s="1174"/>
      <c r="K16" s="1174"/>
      <c r="L16" s="1175"/>
      <c r="M16" s="1176" t="s">
        <v>331</v>
      </c>
      <c r="N16" s="1176"/>
      <c r="O16" s="1176"/>
      <c r="P16" s="1176"/>
      <c r="Q16" s="1176"/>
      <c r="R16" s="1176"/>
      <c r="S16" s="1176"/>
    </row>
    <row r="17" spans="2:23">
      <c r="B17" s="1177">
        <v>4</v>
      </c>
      <c r="C17" s="1178"/>
      <c r="D17" s="1178" t="s">
        <v>301</v>
      </c>
      <c r="E17" s="1179"/>
      <c r="F17" s="1180"/>
      <c r="G17" s="1181"/>
      <c r="H17" s="1181"/>
      <c r="I17" s="1181"/>
      <c r="J17" s="1181"/>
      <c r="K17" s="1181"/>
      <c r="L17" s="189" t="s">
        <v>200</v>
      </c>
      <c r="M17" s="1180"/>
      <c r="N17" s="1181"/>
      <c r="O17" s="1181"/>
      <c r="P17" s="1181"/>
      <c r="Q17" s="1181"/>
      <c r="R17" s="1181"/>
      <c r="S17" s="189" t="s">
        <v>200</v>
      </c>
    </row>
    <row r="18" spans="2:23">
      <c r="B18" s="1177">
        <v>5</v>
      </c>
      <c r="C18" s="1178"/>
      <c r="D18" s="1178" t="s">
        <v>301</v>
      </c>
      <c r="E18" s="1179"/>
      <c r="F18" s="1180"/>
      <c r="G18" s="1181"/>
      <c r="H18" s="1181"/>
      <c r="I18" s="1181"/>
      <c r="J18" s="1181"/>
      <c r="K18" s="1181"/>
      <c r="L18" s="189" t="s">
        <v>200</v>
      </c>
      <c r="M18" s="1180"/>
      <c r="N18" s="1181"/>
      <c r="O18" s="1181"/>
      <c r="P18" s="1181"/>
      <c r="Q18" s="1181"/>
      <c r="R18" s="1181"/>
      <c r="S18" s="189" t="s">
        <v>200</v>
      </c>
    </row>
    <row r="19" spans="2:23">
      <c r="B19" s="1177">
        <v>6</v>
      </c>
      <c r="C19" s="1178"/>
      <c r="D19" s="1178" t="s">
        <v>301</v>
      </c>
      <c r="E19" s="1179"/>
      <c r="F19" s="1180"/>
      <c r="G19" s="1181"/>
      <c r="H19" s="1181"/>
      <c r="I19" s="1181"/>
      <c r="J19" s="1181"/>
      <c r="K19" s="1181"/>
      <c r="L19" s="189" t="s">
        <v>200</v>
      </c>
      <c r="M19" s="1180"/>
      <c r="N19" s="1181"/>
      <c r="O19" s="1181"/>
      <c r="P19" s="1181"/>
      <c r="Q19" s="1181"/>
      <c r="R19" s="1181"/>
      <c r="S19" s="189" t="s">
        <v>200</v>
      </c>
    </row>
    <row r="20" spans="2:23">
      <c r="B20" s="1177">
        <v>7</v>
      </c>
      <c r="C20" s="1178"/>
      <c r="D20" s="1178" t="s">
        <v>301</v>
      </c>
      <c r="E20" s="1179"/>
      <c r="F20" s="1180"/>
      <c r="G20" s="1181"/>
      <c r="H20" s="1181"/>
      <c r="I20" s="1181"/>
      <c r="J20" s="1181"/>
      <c r="K20" s="1181"/>
      <c r="L20" s="189" t="s">
        <v>200</v>
      </c>
      <c r="M20" s="1180"/>
      <c r="N20" s="1181"/>
      <c r="O20" s="1181"/>
      <c r="P20" s="1181"/>
      <c r="Q20" s="1181"/>
      <c r="R20" s="1181"/>
      <c r="S20" s="189" t="s">
        <v>200</v>
      </c>
    </row>
    <row r="21" spans="2:23">
      <c r="B21" s="1177">
        <v>8</v>
      </c>
      <c r="C21" s="1178"/>
      <c r="D21" s="1178" t="s">
        <v>301</v>
      </c>
      <c r="E21" s="1179"/>
      <c r="F21" s="1180"/>
      <c r="G21" s="1181"/>
      <c r="H21" s="1181"/>
      <c r="I21" s="1181"/>
      <c r="J21" s="1181"/>
      <c r="K21" s="1181"/>
      <c r="L21" s="189" t="s">
        <v>200</v>
      </c>
      <c r="M21" s="1180"/>
      <c r="N21" s="1181"/>
      <c r="O21" s="1181"/>
      <c r="P21" s="1181"/>
      <c r="Q21" s="1181"/>
      <c r="R21" s="1181"/>
      <c r="S21" s="189" t="s">
        <v>200</v>
      </c>
    </row>
    <row r="22" spans="2:23">
      <c r="B22" s="1177">
        <v>9</v>
      </c>
      <c r="C22" s="1178"/>
      <c r="D22" s="1178" t="s">
        <v>301</v>
      </c>
      <c r="E22" s="1179"/>
      <c r="F22" s="1180"/>
      <c r="G22" s="1181"/>
      <c r="H22" s="1181"/>
      <c r="I22" s="1181"/>
      <c r="J22" s="1181"/>
      <c r="K22" s="1181"/>
      <c r="L22" s="189" t="s">
        <v>200</v>
      </c>
      <c r="M22" s="1180"/>
      <c r="N22" s="1181"/>
      <c r="O22" s="1181"/>
      <c r="P22" s="1181"/>
      <c r="Q22" s="1181"/>
      <c r="R22" s="1181"/>
      <c r="S22" s="189" t="s">
        <v>200</v>
      </c>
    </row>
    <row r="23" spans="2:23">
      <c r="B23" s="1177">
        <v>10</v>
      </c>
      <c r="C23" s="1178"/>
      <c r="D23" s="1178" t="s">
        <v>301</v>
      </c>
      <c r="E23" s="1179"/>
      <c r="F23" s="1180"/>
      <c r="G23" s="1181"/>
      <c r="H23" s="1181"/>
      <c r="I23" s="1181"/>
      <c r="J23" s="1181"/>
      <c r="K23" s="1181"/>
      <c r="L23" s="189" t="s">
        <v>200</v>
      </c>
      <c r="M23" s="1180"/>
      <c r="N23" s="1181"/>
      <c r="O23" s="1181"/>
      <c r="P23" s="1181"/>
      <c r="Q23" s="1181"/>
      <c r="R23" s="1181"/>
      <c r="S23" s="189" t="s">
        <v>200</v>
      </c>
    </row>
    <row r="24" spans="2:23">
      <c r="B24" s="1177">
        <v>11</v>
      </c>
      <c r="C24" s="1178"/>
      <c r="D24" s="1178" t="s">
        <v>301</v>
      </c>
      <c r="E24" s="1179"/>
      <c r="F24" s="1180"/>
      <c r="G24" s="1181"/>
      <c r="H24" s="1181"/>
      <c r="I24" s="1181"/>
      <c r="J24" s="1181"/>
      <c r="K24" s="1181"/>
      <c r="L24" s="189" t="s">
        <v>200</v>
      </c>
      <c r="M24" s="1180"/>
      <c r="N24" s="1181"/>
      <c r="O24" s="1181"/>
      <c r="P24" s="1181"/>
      <c r="Q24" s="1181"/>
      <c r="R24" s="1181"/>
      <c r="S24" s="189" t="s">
        <v>200</v>
      </c>
    </row>
    <row r="25" spans="2:23">
      <c r="B25" s="1177">
        <v>12</v>
      </c>
      <c r="C25" s="1178"/>
      <c r="D25" s="1178" t="s">
        <v>301</v>
      </c>
      <c r="E25" s="1179"/>
      <c r="F25" s="1180"/>
      <c r="G25" s="1181"/>
      <c r="H25" s="1181"/>
      <c r="I25" s="1181"/>
      <c r="J25" s="1181"/>
      <c r="K25" s="1181"/>
      <c r="L25" s="189" t="s">
        <v>200</v>
      </c>
      <c r="M25" s="1180"/>
      <c r="N25" s="1181"/>
      <c r="O25" s="1181"/>
      <c r="P25" s="1181"/>
      <c r="Q25" s="1181"/>
      <c r="R25" s="1181"/>
      <c r="S25" s="189" t="s">
        <v>200</v>
      </c>
      <c r="U25" s="1172" t="s">
        <v>302</v>
      </c>
      <c r="V25" s="1172"/>
      <c r="W25" s="1172"/>
    </row>
    <row r="26" spans="2:23">
      <c r="B26" s="1177">
        <v>1</v>
      </c>
      <c r="C26" s="1178"/>
      <c r="D26" s="1178" t="s">
        <v>301</v>
      </c>
      <c r="E26" s="1179"/>
      <c r="F26" s="1180"/>
      <c r="G26" s="1181"/>
      <c r="H26" s="1181"/>
      <c r="I26" s="1181"/>
      <c r="J26" s="1181"/>
      <c r="K26" s="1181"/>
      <c r="L26" s="189" t="s">
        <v>200</v>
      </c>
      <c r="M26" s="1180"/>
      <c r="N26" s="1181"/>
      <c r="O26" s="1181"/>
      <c r="P26" s="1181"/>
      <c r="Q26" s="1181"/>
      <c r="R26" s="1181"/>
      <c r="S26" s="189" t="s">
        <v>200</v>
      </c>
      <c r="U26" s="1182"/>
      <c r="V26" s="1182"/>
      <c r="W26" s="1182"/>
    </row>
    <row r="27" spans="2:23">
      <c r="B27" s="1177">
        <v>2</v>
      </c>
      <c r="C27" s="1178"/>
      <c r="D27" s="1178" t="s">
        <v>301</v>
      </c>
      <c r="E27" s="1179"/>
      <c r="F27" s="1180"/>
      <c r="G27" s="1181"/>
      <c r="H27" s="1181"/>
      <c r="I27" s="1181"/>
      <c r="J27" s="1181"/>
      <c r="K27" s="1181"/>
      <c r="L27" s="189" t="s">
        <v>200</v>
      </c>
      <c r="M27" s="1180"/>
      <c r="N27" s="1181"/>
      <c r="O27" s="1181"/>
      <c r="P27" s="1181"/>
      <c r="Q27" s="1181"/>
      <c r="R27" s="1181"/>
      <c r="S27" s="189" t="s">
        <v>200</v>
      </c>
    </row>
    <row r="28" spans="2:23">
      <c r="B28" s="1172" t="s">
        <v>303</v>
      </c>
      <c r="C28" s="1172"/>
      <c r="D28" s="1172"/>
      <c r="E28" s="1172"/>
      <c r="F28" s="1177" t="str">
        <f>IF(SUM(F17:K27)=0,"",SUM(F17:K27))</f>
        <v/>
      </c>
      <c r="G28" s="1178"/>
      <c r="H28" s="1178"/>
      <c r="I28" s="1178"/>
      <c r="J28" s="1178"/>
      <c r="K28" s="1178"/>
      <c r="L28" s="189" t="s">
        <v>200</v>
      </c>
      <c r="M28" s="1177" t="str">
        <f>IF(SUM(M17:R27)=0,"",SUM(M17:R27))</f>
        <v/>
      </c>
      <c r="N28" s="1178"/>
      <c r="O28" s="1178"/>
      <c r="P28" s="1178"/>
      <c r="Q28" s="1178"/>
      <c r="R28" s="1178"/>
      <c r="S28" s="189" t="s">
        <v>200</v>
      </c>
      <c r="U28" s="1172" t="s">
        <v>304</v>
      </c>
      <c r="V28" s="1172"/>
      <c r="W28" s="1172"/>
    </row>
    <row r="29" spans="2:23" ht="39.950000000000003" customHeight="1">
      <c r="B29" s="1176" t="s">
        <v>305</v>
      </c>
      <c r="C29" s="1172"/>
      <c r="D29" s="1172"/>
      <c r="E29" s="1172"/>
      <c r="F29" s="1183" t="str">
        <f>IF(F28="","",F28/U26)</f>
        <v/>
      </c>
      <c r="G29" s="1184"/>
      <c r="H29" s="1184"/>
      <c r="I29" s="1184"/>
      <c r="J29" s="1184"/>
      <c r="K29" s="1184"/>
      <c r="L29" s="189" t="s">
        <v>200</v>
      </c>
      <c r="M29" s="1183" t="str">
        <f>IF(M28="","",M28/U26)</f>
        <v/>
      </c>
      <c r="N29" s="1184"/>
      <c r="O29" s="1184"/>
      <c r="P29" s="1184"/>
      <c r="Q29" s="1184"/>
      <c r="R29" s="1184"/>
      <c r="S29" s="189" t="s">
        <v>200</v>
      </c>
      <c r="U29" s="1185" t="str">
        <f>IF(F29="","",ROUNDDOWN(M29/F29,3))</f>
        <v/>
      </c>
      <c r="V29" s="1186"/>
      <c r="W29" s="1187"/>
    </row>
    <row r="31" spans="2:23">
      <c r="B31" s="44" t="s">
        <v>306</v>
      </c>
    </row>
    <row r="32" spans="2:23" ht="60" customHeight="1">
      <c r="B32" s="1172"/>
      <c r="C32" s="1172"/>
      <c r="D32" s="1172"/>
      <c r="E32" s="1172"/>
      <c r="F32" s="1173" t="s">
        <v>299</v>
      </c>
      <c r="G32" s="1174"/>
      <c r="H32" s="1174"/>
      <c r="I32" s="1174"/>
      <c r="J32" s="1174"/>
      <c r="K32" s="1174"/>
      <c r="L32" s="1175"/>
      <c r="M32" s="1176" t="s">
        <v>331</v>
      </c>
      <c r="N32" s="1176"/>
      <c r="O32" s="1176"/>
      <c r="P32" s="1176"/>
      <c r="Q32" s="1176"/>
      <c r="R32" s="1176"/>
      <c r="S32" s="1176"/>
    </row>
    <row r="33" spans="1:23">
      <c r="B33" s="1180"/>
      <c r="C33" s="1181"/>
      <c r="D33" s="1181"/>
      <c r="E33" s="48" t="s">
        <v>301</v>
      </c>
      <c r="F33" s="1180"/>
      <c r="G33" s="1181"/>
      <c r="H33" s="1181"/>
      <c r="I33" s="1181"/>
      <c r="J33" s="1181"/>
      <c r="K33" s="1181"/>
      <c r="L33" s="189" t="s">
        <v>200</v>
      </c>
      <c r="M33" s="1180"/>
      <c r="N33" s="1181"/>
      <c r="O33" s="1181"/>
      <c r="P33" s="1181"/>
      <c r="Q33" s="1181"/>
      <c r="R33" s="1181"/>
      <c r="S33" s="189" t="s">
        <v>200</v>
      </c>
    </row>
    <row r="34" spans="1:23">
      <c r="B34" s="1180"/>
      <c r="C34" s="1181"/>
      <c r="D34" s="1181"/>
      <c r="E34" s="48" t="s">
        <v>301</v>
      </c>
      <c r="F34" s="1180"/>
      <c r="G34" s="1181"/>
      <c r="H34" s="1181"/>
      <c r="I34" s="1181"/>
      <c r="J34" s="1181"/>
      <c r="K34" s="1181"/>
      <c r="L34" s="189" t="s">
        <v>200</v>
      </c>
      <c r="M34" s="1180"/>
      <c r="N34" s="1181"/>
      <c r="O34" s="1181"/>
      <c r="P34" s="1181"/>
      <c r="Q34" s="1181"/>
      <c r="R34" s="1181"/>
      <c r="S34" s="189" t="s">
        <v>200</v>
      </c>
    </row>
    <row r="35" spans="1:23">
      <c r="B35" s="1180"/>
      <c r="C35" s="1181"/>
      <c r="D35" s="1181"/>
      <c r="E35" s="48" t="s">
        <v>307</v>
      </c>
      <c r="F35" s="1180"/>
      <c r="G35" s="1181"/>
      <c r="H35" s="1181"/>
      <c r="I35" s="1181"/>
      <c r="J35" s="1181"/>
      <c r="K35" s="1181"/>
      <c r="L35" s="189" t="s">
        <v>200</v>
      </c>
      <c r="M35" s="1180"/>
      <c r="N35" s="1181"/>
      <c r="O35" s="1181"/>
      <c r="P35" s="1181"/>
      <c r="Q35" s="1181"/>
      <c r="R35" s="1181"/>
      <c r="S35" s="189" t="s">
        <v>200</v>
      </c>
    </row>
    <row r="36" spans="1:23">
      <c r="B36" s="1172" t="s">
        <v>303</v>
      </c>
      <c r="C36" s="1172"/>
      <c r="D36" s="1172"/>
      <c r="E36" s="1172"/>
      <c r="F36" s="1177" t="str">
        <f>IF(SUM(F33:K35)=0,"",SUM(F33:K35))</f>
        <v/>
      </c>
      <c r="G36" s="1178"/>
      <c r="H36" s="1178"/>
      <c r="I36" s="1178"/>
      <c r="J36" s="1178"/>
      <c r="K36" s="1178"/>
      <c r="L36" s="189" t="s">
        <v>200</v>
      </c>
      <c r="M36" s="1177" t="str">
        <f>IF(SUM(M33:R35)=0,"",SUM(M33:R35))</f>
        <v/>
      </c>
      <c r="N36" s="1178"/>
      <c r="O36" s="1178"/>
      <c r="P36" s="1178"/>
      <c r="Q36" s="1178"/>
      <c r="R36" s="1178"/>
      <c r="S36" s="189" t="s">
        <v>200</v>
      </c>
      <c r="U36" s="1172" t="s">
        <v>304</v>
      </c>
      <c r="V36" s="1172"/>
      <c r="W36" s="1172"/>
    </row>
    <row r="37" spans="1:23" ht="39.950000000000003" customHeight="1">
      <c r="B37" s="1176" t="s">
        <v>305</v>
      </c>
      <c r="C37" s="1172"/>
      <c r="D37" s="1172"/>
      <c r="E37" s="1172"/>
      <c r="F37" s="1183" t="str">
        <f>IF(F36="","",F36/3)</f>
        <v/>
      </c>
      <c r="G37" s="1184"/>
      <c r="H37" s="1184"/>
      <c r="I37" s="1184"/>
      <c r="J37" s="1184"/>
      <c r="K37" s="1184"/>
      <c r="L37" s="189" t="s">
        <v>200</v>
      </c>
      <c r="M37" s="1183" t="str">
        <f>IF(M36="","",M36/3)</f>
        <v/>
      </c>
      <c r="N37" s="1184"/>
      <c r="O37" s="1184"/>
      <c r="P37" s="1184"/>
      <c r="Q37" s="1184"/>
      <c r="R37" s="1184"/>
      <c r="S37" s="189" t="s">
        <v>200</v>
      </c>
      <c r="U37" s="1185" t="str">
        <f>IF(F37="","",ROUNDDOWN(M37/F37,3))</f>
        <v/>
      </c>
      <c r="V37" s="1186"/>
      <c r="W37" s="1187"/>
    </row>
    <row r="38" spans="1:23" ht="5.0999999999999996" customHeight="1">
      <c r="A38" s="192"/>
      <c r="B38" s="193"/>
      <c r="C38" s="194"/>
      <c r="D38" s="194"/>
      <c r="E38" s="194"/>
      <c r="F38" s="195"/>
      <c r="G38" s="195"/>
      <c r="H38" s="195"/>
      <c r="I38" s="195"/>
      <c r="J38" s="195"/>
      <c r="K38" s="195"/>
      <c r="L38" s="194"/>
      <c r="M38" s="195"/>
      <c r="N38" s="195"/>
      <c r="O38" s="195"/>
      <c r="P38" s="195"/>
      <c r="Q38" s="195"/>
      <c r="R38" s="195"/>
      <c r="S38" s="194"/>
      <c r="T38" s="192"/>
      <c r="U38" s="196"/>
      <c r="V38" s="196"/>
      <c r="W38" s="196"/>
    </row>
    <row r="39" spans="1:23">
      <c r="B39" s="44" t="s">
        <v>253</v>
      </c>
      <c r="C39" s="197"/>
    </row>
    <row r="40" spans="1:23">
      <c r="B40" s="1188" t="s">
        <v>332</v>
      </c>
      <c r="C40" s="1188"/>
      <c r="D40" s="1188"/>
      <c r="E40" s="1188"/>
      <c r="F40" s="1188"/>
      <c r="G40" s="1188"/>
      <c r="H40" s="1188"/>
      <c r="I40" s="1188"/>
      <c r="J40" s="1188"/>
      <c r="K40" s="1188"/>
      <c r="L40" s="1188"/>
      <c r="M40" s="1188"/>
      <c r="N40" s="1188"/>
      <c r="O40" s="1188"/>
      <c r="P40" s="1188"/>
      <c r="Q40" s="1188"/>
      <c r="R40" s="1188"/>
      <c r="S40" s="1188"/>
      <c r="T40" s="1188"/>
      <c r="U40" s="1188"/>
      <c r="V40" s="1188"/>
      <c r="W40" s="1188"/>
    </row>
    <row r="41" spans="1:23">
      <c r="B41" s="1188" t="s">
        <v>333</v>
      </c>
      <c r="C41" s="1188"/>
      <c r="D41" s="1188"/>
      <c r="E41" s="1188"/>
      <c r="F41" s="1188"/>
      <c r="G41" s="1188"/>
      <c r="H41" s="1188"/>
      <c r="I41" s="1188"/>
      <c r="J41" s="1188"/>
      <c r="K41" s="1188"/>
      <c r="L41" s="1188"/>
      <c r="M41" s="1188"/>
      <c r="N41" s="1188"/>
      <c r="O41" s="1188"/>
      <c r="P41" s="1188"/>
      <c r="Q41" s="1188"/>
      <c r="R41" s="1188"/>
      <c r="S41" s="1188"/>
      <c r="T41" s="1188"/>
      <c r="U41" s="1188"/>
      <c r="V41" s="1188"/>
      <c r="W41" s="1188"/>
    </row>
    <row r="42" spans="1:23">
      <c r="B42" s="1198" t="s">
        <v>334</v>
      </c>
      <c r="C42" s="1198"/>
      <c r="D42" s="1198"/>
      <c r="E42" s="1198"/>
      <c r="F42" s="1198"/>
      <c r="G42" s="1198"/>
      <c r="H42" s="1198"/>
      <c r="I42" s="1198"/>
      <c r="J42" s="1198"/>
      <c r="K42" s="1198"/>
      <c r="L42" s="1198"/>
      <c r="M42" s="1198"/>
      <c r="N42" s="1198"/>
      <c r="O42" s="1198"/>
      <c r="P42" s="1198"/>
      <c r="Q42" s="1198"/>
      <c r="R42" s="1198"/>
      <c r="S42" s="1198"/>
      <c r="T42" s="1198"/>
      <c r="U42" s="1198"/>
      <c r="V42" s="1198"/>
      <c r="W42" s="1198"/>
    </row>
    <row r="43" spans="1:23">
      <c r="B43" s="1188" t="s">
        <v>310</v>
      </c>
      <c r="C43" s="1188"/>
      <c r="D43" s="1188"/>
      <c r="E43" s="1188"/>
      <c r="F43" s="1188"/>
      <c r="G43" s="1188"/>
      <c r="H43" s="1188"/>
      <c r="I43" s="1188"/>
      <c r="J43" s="1188"/>
      <c r="K43" s="1188"/>
      <c r="L43" s="1188"/>
      <c r="M43" s="1188"/>
      <c r="N43" s="1188"/>
      <c r="O43" s="1188"/>
      <c r="P43" s="1188"/>
      <c r="Q43" s="1188"/>
      <c r="R43" s="1188"/>
      <c r="S43" s="1188"/>
      <c r="T43" s="1188"/>
      <c r="U43" s="1188"/>
      <c r="V43" s="1188"/>
      <c r="W43" s="1188"/>
    </row>
    <row r="44" spans="1:23">
      <c r="B44" s="1188" t="s">
        <v>311</v>
      </c>
      <c r="C44" s="1188"/>
      <c r="D44" s="1188"/>
      <c r="E44" s="1188"/>
      <c r="F44" s="1188"/>
      <c r="G44" s="1188"/>
      <c r="H44" s="1188"/>
      <c r="I44" s="1188"/>
      <c r="J44" s="1188"/>
      <c r="K44" s="1188"/>
      <c r="L44" s="1188"/>
      <c r="M44" s="1188"/>
      <c r="N44" s="1188"/>
      <c r="O44" s="1188"/>
      <c r="P44" s="1188"/>
      <c r="Q44" s="1188"/>
      <c r="R44" s="1188"/>
      <c r="S44" s="1188"/>
      <c r="T44" s="1188"/>
      <c r="U44" s="1188"/>
      <c r="V44" s="1188"/>
      <c r="W44" s="1188"/>
    </row>
    <row r="45" spans="1:23">
      <c r="B45" s="1188" t="s">
        <v>312</v>
      </c>
      <c r="C45" s="1188"/>
      <c r="D45" s="1188"/>
      <c r="E45" s="1188"/>
      <c r="F45" s="1188"/>
      <c r="G45" s="1188"/>
      <c r="H45" s="1188"/>
      <c r="I45" s="1188"/>
      <c r="J45" s="1188"/>
      <c r="K45" s="1188"/>
      <c r="L45" s="1188"/>
      <c r="M45" s="1188"/>
      <c r="N45" s="1188"/>
      <c r="O45" s="1188"/>
      <c r="P45" s="1188"/>
      <c r="Q45" s="1188"/>
      <c r="R45" s="1188"/>
      <c r="S45" s="1188"/>
      <c r="T45" s="1188"/>
      <c r="U45" s="1188"/>
      <c r="V45" s="1188"/>
      <c r="W45" s="1188"/>
    </row>
    <row r="46" spans="1:23">
      <c r="B46" s="1188" t="s">
        <v>313</v>
      </c>
      <c r="C46" s="1188"/>
      <c r="D46" s="1188"/>
      <c r="E46" s="1188"/>
      <c r="F46" s="1188"/>
      <c r="G46" s="1188"/>
      <c r="H46" s="1188"/>
      <c r="I46" s="1188"/>
      <c r="J46" s="1188"/>
      <c r="K46" s="1188"/>
      <c r="L46" s="1188"/>
      <c r="M46" s="1188"/>
      <c r="N46" s="1188"/>
      <c r="O46" s="1188"/>
      <c r="P46" s="1188"/>
      <c r="Q46" s="1188"/>
      <c r="R46" s="1188"/>
      <c r="S46" s="1188"/>
      <c r="T46" s="1188"/>
      <c r="U46" s="1188"/>
      <c r="V46" s="1188"/>
      <c r="W46" s="1188"/>
    </row>
    <row r="47" spans="1:23">
      <c r="B47" s="1188" t="s">
        <v>314</v>
      </c>
      <c r="C47" s="1188"/>
      <c r="D47" s="1188"/>
      <c r="E47" s="1188"/>
      <c r="F47" s="1188"/>
      <c r="G47" s="1188"/>
      <c r="H47" s="1188"/>
      <c r="I47" s="1188"/>
      <c r="J47" s="1188"/>
      <c r="K47" s="1188"/>
      <c r="L47" s="1188"/>
      <c r="M47" s="1188"/>
      <c r="N47" s="1188"/>
      <c r="O47" s="1188"/>
      <c r="P47" s="1188"/>
      <c r="Q47" s="1188"/>
      <c r="R47" s="1188"/>
      <c r="S47" s="1188"/>
      <c r="T47" s="1188"/>
      <c r="U47" s="1188"/>
      <c r="V47" s="1188"/>
      <c r="W47" s="1188"/>
    </row>
    <row r="48" spans="1:23">
      <c r="B48" s="1188" t="s">
        <v>315</v>
      </c>
      <c r="C48" s="1188"/>
      <c r="D48" s="1188"/>
      <c r="E48" s="1188"/>
      <c r="F48" s="1188"/>
      <c r="G48" s="1188"/>
      <c r="H48" s="1188"/>
      <c r="I48" s="1188"/>
      <c r="J48" s="1188"/>
      <c r="K48" s="1188"/>
      <c r="L48" s="1188"/>
      <c r="M48" s="1188"/>
      <c r="N48" s="1188"/>
      <c r="O48" s="1188"/>
      <c r="P48" s="1188"/>
      <c r="Q48" s="1188"/>
      <c r="R48" s="1188"/>
      <c r="S48" s="1188"/>
      <c r="T48" s="1188"/>
      <c r="U48" s="1188"/>
      <c r="V48" s="1188"/>
      <c r="W48" s="1188"/>
    </row>
    <row r="49" spans="2:23">
      <c r="B49" s="1188"/>
      <c r="C49" s="1188"/>
      <c r="D49" s="1188"/>
      <c r="E49" s="1188"/>
      <c r="F49" s="1188"/>
      <c r="G49" s="1188"/>
      <c r="H49" s="1188"/>
      <c r="I49" s="1188"/>
      <c r="J49" s="1188"/>
      <c r="K49" s="1188"/>
      <c r="L49" s="1188"/>
      <c r="M49" s="1188"/>
      <c r="N49" s="1188"/>
      <c r="O49" s="1188"/>
      <c r="P49" s="1188"/>
      <c r="Q49" s="1188"/>
      <c r="R49" s="1188"/>
      <c r="S49" s="1188"/>
      <c r="T49" s="1188"/>
      <c r="U49" s="1188"/>
      <c r="V49" s="1188"/>
      <c r="W49" s="1188"/>
    </row>
    <row r="50" spans="2:23">
      <c r="B50" s="1188"/>
      <c r="C50" s="1188"/>
      <c r="D50" s="1188"/>
      <c r="E50" s="1188"/>
      <c r="F50" s="1188"/>
      <c r="G50" s="1188"/>
      <c r="H50" s="1188"/>
      <c r="I50" s="1188"/>
      <c r="J50" s="1188"/>
      <c r="K50" s="1188"/>
      <c r="L50" s="1188"/>
      <c r="M50" s="1188"/>
      <c r="N50" s="1188"/>
      <c r="O50" s="1188"/>
      <c r="P50" s="1188"/>
      <c r="Q50" s="1188"/>
      <c r="R50" s="1188"/>
      <c r="S50" s="1188"/>
      <c r="T50" s="1188"/>
      <c r="U50" s="1188"/>
      <c r="V50" s="1188"/>
      <c r="W50" s="1188"/>
    </row>
    <row r="122" spans="3:7">
      <c r="C122" s="192"/>
      <c r="D122" s="192"/>
      <c r="E122" s="192"/>
      <c r="F122" s="192"/>
      <c r="G122" s="192"/>
    </row>
    <row r="123" spans="3:7">
      <c r="C123" s="197"/>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headerFooter>
    <oddHeader>&amp;R&amp;A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4"/>
  <sheetViews>
    <sheetView zoomScaleNormal="100" zoomScaleSheetLayoutView="80" workbookViewId="0">
      <selection activeCell="B2" sqref="B2"/>
    </sheetView>
  </sheetViews>
  <sheetFormatPr defaultColWidth="3.5" defaultRowHeight="13.5"/>
  <cols>
    <col min="1" max="1" width="2.375" style="3" customWidth="1"/>
    <col min="2" max="2" width="3" style="24" customWidth="1"/>
    <col min="3" max="7" width="3.5" style="3"/>
    <col min="8" max="24" width="4.5" style="3" customWidth="1"/>
    <col min="25" max="25" width="5.125" style="3" customWidth="1"/>
    <col min="26" max="16384" width="3.5" style="3"/>
  </cols>
  <sheetData>
    <row r="2" spans="2:25">
      <c r="B2" s="3"/>
    </row>
    <row r="4" spans="2:25">
      <c r="B4" s="1213" t="s">
        <v>684</v>
      </c>
      <c r="C4" s="1213"/>
      <c r="D4" s="1213"/>
      <c r="E4" s="1213"/>
      <c r="F4" s="1213"/>
      <c r="G4" s="1213"/>
      <c r="H4" s="1213"/>
      <c r="I4" s="1213"/>
      <c r="J4" s="1213"/>
      <c r="K4" s="1213"/>
      <c r="L4" s="1213"/>
      <c r="M4" s="1213"/>
      <c r="N4" s="1213"/>
      <c r="O4" s="1213"/>
      <c r="P4" s="1213"/>
      <c r="Q4" s="1213"/>
      <c r="R4" s="1213"/>
      <c r="S4" s="1213"/>
      <c r="T4" s="1213"/>
      <c r="U4" s="1213"/>
      <c r="V4" s="1213"/>
      <c r="W4" s="1213"/>
      <c r="X4" s="1213"/>
      <c r="Y4" s="1213"/>
    </row>
    <row r="6" spans="2:25" ht="30" customHeight="1">
      <c r="B6" s="608">
        <v>1</v>
      </c>
      <c r="C6" s="606" t="s">
        <v>291</v>
      </c>
      <c r="D6" s="11"/>
      <c r="E6" s="11"/>
      <c r="F6" s="11"/>
      <c r="G6" s="12"/>
      <c r="H6" s="1062"/>
      <c r="I6" s="1063"/>
      <c r="J6" s="1063"/>
      <c r="K6" s="1063"/>
      <c r="L6" s="1063"/>
      <c r="M6" s="1063"/>
      <c r="N6" s="1063"/>
      <c r="O6" s="1063"/>
      <c r="P6" s="1063"/>
      <c r="Q6" s="1063"/>
      <c r="R6" s="1063"/>
      <c r="S6" s="1063"/>
      <c r="T6" s="1063"/>
      <c r="U6" s="1063"/>
      <c r="V6" s="1063"/>
      <c r="W6" s="1063"/>
      <c r="X6" s="1063"/>
      <c r="Y6" s="1064"/>
    </row>
    <row r="7" spans="2:25" ht="30" customHeight="1">
      <c r="B7" s="608">
        <v>2</v>
      </c>
      <c r="C7" s="606" t="s">
        <v>685</v>
      </c>
      <c r="D7" s="606"/>
      <c r="E7" s="606"/>
      <c r="F7" s="606"/>
      <c r="G7" s="187"/>
      <c r="H7" s="604" t="s">
        <v>22</v>
      </c>
      <c r="I7" s="606" t="s">
        <v>222</v>
      </c>
      <c r="J7" s="606"/>
      <c r="K7" s="606"/>
      <c r="L7" s="606"/>
      <c r="M7" s="617" t="s">
        <v>22</v>
      </c>
      <c r="N7" s="606" t="s">
        <v>223</v>
      </c>
      <c r="O7" s="606"/>
      <c r="P7" s="606"/>
      <c r="Q7" s="606"/>
      <c r="R7" s="617" t="s">
        <v>22</v>
      </c>
      <c r="S7" s="606" t="s">
        <v>224</v>
      </c>
      <c r="T7" s="606"/>
      <c r="U7" s="606"/>
      <c r="V7" s="606"/>
      <c r="W7" s="606"/>
      <c r="X7" s="606"/>
      <c r="Y7" s="187"/>
    </row>
    <row r="8" spans="2:25" ht="30" customHeight="1">
      <c r="B8" s="607">
        <v>3</v>
      </c>
      <c r="C8" s="2" t="s">
        <v>686</v>
      </c>
      <c r="D8" s="2"/>
      <c r="E8" s="2"/>
      <c r="F8" s="2"/>
      <c r="G8" s="23"/>
      <c r="H8" s="602" t="s">
        <v>22</v>
      </c>
      <c r="I8" s="613" t="s">
        <v>687</v>
      </c>
      <c r="J8" s="2"/>
      <c r="K8" s="2"/>
      <c r="L8" s="2"/>
      <c r="M8" s="2"/>
      <c r="N8" s="2"/>
      <c r="O8" s="2"/>
      <c r="P8" s="602" t="s">
        <v>22</v>
      </c>
      <c r="Q8" s="613" t="s">
        <v>688</v>
      </c>
      <c r="R8" s="2"/>
      <c r="S8" s="2"/>
      <c r="T8" s="2"/>
      <c r="U8" s="2"/>
      <c r="V8" s="2"/>
      <c r="W8" s="2"/>
      <c r="X8" s="2"/>
      <c r="Y8" s="23"/>
    </row>
    <row r="9" spans="2:25" ht="30" customHeight="1">
      <c r="B9" s="607"/>
      <c r="C9" s="2"/>
      <c r="D9" s="2"/>
      <c r="E9" s="2"/>
      <c r="F9" s="2"/>
      <c r="G9" s="23"/>
      <c r="H9" s="602" t="s">
        <v>22</v>
      </c>
      <c r="I9" s="613" t="s">
        <v>689</v>
      </c>
      <c r="J9" s="2"/>
      <c r="K9" s="2"/>
      <c r="L9" s="2"/>
      <c r="M9" s="2"/>
      <c r="N9" s="2"/>
      <c r="O9" s="2"/>
      <c r="P9" s="602" t="s">
        <v>22</v>
      </c>
      <c r="Q9" s="613" t="s">
        <v>690</v>
      </c>
      <c r="R9" s="2"/>
      <c r="S9" s="2"/>
      <c r="T9" s="2"/>
      <c r="W9" s="2"/>
      <c r="X9" s="2"/>
      <c r="Y9" s="23"/>
    </row>
    <row r="10" spans="2:25" ht="30" customHeight="1">
      <c r="B10" s="607"/>
      <c r="C10" s="2"/>
      <c r="D10" s="2"/>
      <c r="E10" s="2"/>
      <c r="F10" s="2"/>
      <c r="G10" s="23"/>
      <c r="H10" s="602" t="s">
        <v>22</v>
      </c>
      <c r="I10" s="613" t="s">
        <v>691</v>
      </c>
      <c r="J10" s="2"/>
      <c r="K10" s="2"/>
      <c r="L10" s="2"/>
      <c r="M10" s="2"/>
      <c r="N10" s="2"/>
      <c r="O10" s="2"/>
      <c r="P10" s="602" t="s">
        <v>22</v>
      </c>
      <c r="Q10" s="613" t="s">
        <v>692</v>
      </c>
      <c r="R10" s="2"/>
      <c r="S10" s="2"/>
      <c r="T10" s="2"/>
      <c r="U10" s="2"/>
      <c r="V10" s="2"/>
      <c r="W10" s="2"/>
      <c r="X10" s="2"/>
      <c r="Y10" s="23"/>
    </row>
    <row r="11" spans="2:25" ht="30" customHeight="1">
      <c r="B11" s="607"/>
      <c r="C11" s="2"/>
      <c r="D11" s="2"/>
      <c r="E11" s="2"/>
      <c r="F11" s="2"/>
      <c r="G11" s="23"/>
      <c r="H11" s="602" t="s">
        <v>22</v>
      </c>
      <c r="I11" s="613" t="s">
        <v>693</v>
      </c>
      <c r="J11" s="2"/>
      <c r="K11" s="2"/>
      <c r="L11" s="2"/>
      <c r="M11" s="2"/>
      <c r="N11" s="2"/>
      <c r="O11" s="2"/>
      <c r="P11" s="602"/>
      <c r="Q11" s="613"/>
      <c r="R11" s="2"/>
      <c r="S11" s="2"/>
      <c r="T11" s="2"/>
      <c r="U11" s="2"/>
      <c r="V11" s="2"/>
      <c r="W11" s="2"/>
      <c r="X11" s="2"/>
      <c r="Y11" s="23"/>
    </row>
    <row r="12" spans="2:25">
      <c r="B12" s="611"/>
      <c r="C12" s="18"/>
      <c r="D12" s="18"/>
      <c r="E12" s="18"/>
      <c r="F12" s="18"/>
      <c r="G12" s="19"/>
      <c r="H12" s="17"/>
      <c r="I12" s="18"/>
      <c r="J12" s="18"/>
      <c r="K12" s="18"/>
      <c r="L12" s="18"/>
      <c r="M12" s="18"/>
      <c r="N12" s="18"/>
      <c r="O12" s="18"/>
      <c r="P12" s="18"/>
      <c r="Q12" s="18"/>
      <c r="R12" s="18"/>
      <c r="S12" s="18"/>
      <c r="T12" s="18"/>
      <c r="U12" s="18"/>
      <c r="V12" s="18"/>
      <c r="W12" s="18"/>
      <c r="X12" s="18"/>
      <c r="Y12" s="19"/>
    </row>
    <row r="13" spans="2:25" ht="29.25" customHeight="1">
      <c r="B13" s="618">
        <v>4</v>
      </c>
      <c r="C13" s="1214" t="s">
        <v>694</v>
      </c>
      <c r="D13" s="1214"/>
      <c r="E13" s="1214"/>
      <c r="F13" s="1214"/>
      <c r="G13" s="1215"/>
      <c r="H13" s="25" t="s">
        <v>695</v>
      </c>
      <c r="I13" s="2"/>
      <c r="Y13" s="619"/>
    </row>
    <row r="14" spans="2:25" ht="19.5" customHeight="1">
      <c r="B14" s="620"/>
      <c r="G14" s="619"/>
      <c r="H14" s="621"/>
      <c r="I14" s="2" t="s">
        <v>696</v>
      </c>
      <c r="J14" s="2"/>
      <c r="K14" s="2"/>
      <c r="L14" s="2"/>
      <c r="M14" s="2"/>
      <c r="N14" s="2"/>
      <c r="O14" s="2"/>
      <c r="P14" s="2"/>
      <c r="Q14" s="2"/>
      <c r="R14" s="2"/>
      <c r="S14" s="2"/>
      <c r="T14" s="2"/>
      <c r="U14" s="2"/>
      <c r="Y14" s="619"/>
    </row>
    <row r="15" spans="2:25" ht="12" customHeight="1">
      <c r="B15" s="620"/>
      <c r="G15" s="619"/>
      <c r="H15" s="621"/>
      <c r="I15" s="1061" t="s">
        <v>697</v>
      </c>
      <c r="J15" s="1061"/>
      <c r="K15" s="1061"/>
      <c r="L15" s="1061"/>
      <c r="M15" s="1061"/>
      <c r="N15" s="1061"/>
      <c r="O15" s="1061"/>
      <c r="P15" s="1061"/>
      <c r="Q15" s="1065" t="s">
        <v>698</v>
      </c>
      <c r="R15" s="1066"/>
      <c r="S15" s="1066"/>
      <c r="T15" s="1066"/>
      <c r="U15" s="1066"/>
      <c r="V15" s="1066"/>
      <c r="W15" s="1067"/>
      <c r="Y15" s="619"/>
    </row>
    <row r="16" spans="2:25" ht="12" customHeight="1">
      <c r="B16" s="620"/>
      <c r="G16" s="619"/>
      <c r="H16" s="621"/>
      <c r="I16" s="1061"/>
      <c r="J16" s="1061"/>
      <c r="K16" s="1061"/>
      <c r="L16" s="1061"/>
      <c r="M16" s="1061"/>
      <c r="N16" s="1061"/>
      <c r="O16" s="1061"/>
      <c r="P16" s="1061"/>
      <c r="Q16" s="1070"/>
      <c r="R16" s="1071"/>
      <c r="S16" s="1071"/>
      <c r="T16" s="1071"/>
      <c r="U16" s="1071"/>
      <c r="V16" s="1071"/>
      <c r="W16" s="1072"/>
      <c r="Y16" s="619"/>
    </row>
    <row r="17" spans="2:25" ht="12" customHeight="1">
      <c r="B17" s="620"/>
      <c r="G17" s="619"/>
      <c r="H17" s="621"/>
      <c r="I17" s="1061" t="s">
        <v>699</v>
      </c>
      <c r="J17" s="1061"/>
      <c r="K17" s="1061"/>
      <c r="L17" s="1061"/>
      <c r="M17" s="1061"/>
      <c r="N17" s="1061"/>
      <c r="O17" s="1061"/>
      <c r="P17" s="1061"/>
      <c r="Q17" s="1207"/>
      <c r="R17" s="1208"/>
      <c r="S17" s="1208"/>
      <c r="T17" s="1208"/>
      <c r="U17" s="1208"/>
      <c r="V17" s="1208"/>
      <c r="W17" s="1209"/>
      <c r="Y17" s="619"/>
    </row>
    <row r="18" spans="2:25" ht="12" customHeight="1">
      <c r="B18" s="620"/>
      <c r="G18" s="619"/>
      <c r="H18" s="621"/>
      <c r="I18" s="1061"/>
      <c r="J18" s="1061"/>
      <c r="K18" s="1061"/>
      <c r="L18" s="1061"/>
      <c r="M18" s="1061"/>
      <c r="N18" s="1061"/>
      <c r="O18" s="1061"/>
      <c r="P18" s="1061"/>
      <c r="Q18" s="1210"/>
      <c r="R18" s="1211"/>
      <c r="S18" s="1211"/>
      <c r="T18" s="1211"/>
      <c r="U18" s="1211"/>
      <c r="V18" s="1211"/>
      <c r="W18" s="1212"/>
      <c r="Y18" s="619"/>
    </row>
    <row r="19" spans="2:25" ht="12" customHeight="1">
      <c r="B19" s="620"/>
      <c r="G19" s="619"/>
      <c r="H19" s="621"/>
      <c r="I19" s="1061" t="s">
        <v>700</v>
      </c>
      <c r="J19" s="1061"/>
      <c r="K19" s="1061"/>
      <c r="L19" s="1061"/>
      <c r="M19" s="1061"/>
      <c r="N19" s="1061"/>
      <c r="O19" s="1061"/>
      <c r="P19" s="1061"/>
      <c r="Q19" s="1207"/>
      <c r="R19" s="1208"/>
      <c r="S19" s="1208"/>
      <c r="T19" s="1208"/>
      <c r="U19" s="1208"/>
      <c r="V19" s="1208"/>
      <c r="W19" s="1209"/>
      <c r="Y19" s="619"/>
    </row>
    <row r="20" spans="2:25" ht="12" customHeight="1">
      <c r="B20" s="620"/>
      <c r="G20" s="619"/>
      <c r="H20" s="621"/>
      <c r="I20" s="1061"/>
      <c r="J20" s="1061"/>
      <c r="K20" s="1061"/>
      <c r="L20" s="1061"/>
      <c r="M20" s="1061"/>
      <c r="N20" s="1061"/>
      <c r="O20" s="1061"/>
      <c r="P20" s="1061"/>
      <c r="Q20" s="1210"/>
      <c r="R20" s="1211"/>
      <c r="S20" s="1211"/>
      <c r="T20" s="1211"/>
      <c r="U20" s="1211"/>
      <c r="V20" s="1211"/>
      <c r="W20" s="1212"/>
      <c r="Y20" s="619"/>
    </row>
    <row r="21" spans="2:25" ht="12" customHeight="1">
      <c r="B21" s="620"/>
      <c r="G21" s="619"/>
      <c r="H21" s="621"/>
      <c r="I21" s="1061" t="s">
        <v>701</v>
      </c>
      <c r="J21" s="1061"/>
      <c r="K21" s="1061"/>
      <c r="L21" s="1061"/>
      <c r="M21" s="1061"/>
      <c r="N21" s="1061"/>
      <c r="O21" s="1061"/>
      <c r="P21" s="1061"/>
      <c r="Q21" s="1207"/>
      <c r="R21" s="1208"/>
      <c r="S21" s="1208"/>
      <c r="T21" s="1208"/>
      <c r="U21" s="1208"/>
      <c r="V21" s="1208"/>
      <c r="W21" s="1209"/>
      <c r="Y21" s="619"/>
    </row>
    <row r="22" spans="2:25" ht="12" customHeight="1">
      <c r="B22" s="620"/>
      <c r="G22" s="619"/>
      <c r="H22" s="621"/>
      <c r="I22" s="1061"/>
      <c r="J22" s="1061"/>
      <c r="K22" s="1061"/>
      <c r="L22" s="1061"/>
      <c r="M22" s="1061"/>
      <c r="N22" s="1061"/>
      <c r="O22" s="1061"/>
      <c r="P22" s="1061"/>
      <c r="Q22" s="1210"/>
      <c r="R22" s="1211"/>
      <c r="S22" s="1211"/>
      <c r="T22" s="1211"/>
      <c r="U22" s="1211"/>
      <c r="V22" s="1211"/>
      <c r="W22" s="1212"/>
      <c r="Y22" s="619"/>
    </row>
    <row r="23" spans="2:25" ht="12" customHeight="1">
      <c r="B23" s="620"/>
      <c r="G23" s="619"/>
      <c r="H23" s="621"/>
      <c r="I23" s="1061" t="s">
        <v>702</v>
      </c>
      <c r="J23" s="1061"/>
      <c r="K23" s="1061"/>
      <c r="L23" s="1061"/>
      <c r="M23" s="1061"/>
      <c r="N23" s="1061"/>
      <c r="O23" s="1061"/>
      <c r="P23" s="1061"/>
      <c r="Q23" s="1207"/>
      <c r="R23" s="1208"/>
      <c r="S23" s="1208"/>
      <c r="T23" s="1208"/>
      <c r="U23" s="1208"/>
      <c r="V23" s="1208"/>
      <c r="W23" s="1209"/>
      <c r="Y23" s="619"/>
    </row>
    <row r="24" spans="2:25" ht="12" customHeight="1">
      <c r="B24" s="620"/>
      <c r="G24" s="619"/>
      <c r="H24" s="621"/>
      <c r="I24" s="1061"/>
      <c r="J24" s="1061"/>
      <c r="K24" s="1061"/>
      <c r="L24" s="1061"/>
      <c r="M24" s="1061"/>
      <c r="N24" s="1061"/>
      <c r="O24" s="1061"/>
      <c r="P24" s="1061"/>
      <c r="Q24" s="1210"/>
      <c r="R24" s="1211"/>
      <c r="S24" s="1211"/>
      <c r="T24" s="1211"/>
      <c r="U24" s="1211"/>
      <c r="V24" s="1211"/>
      <c r="W24" s="1212"/>
      <c r="Y24" s="619"/>
    </row>
    <row r="25" spans="2:25" ht="12" customHeight="1">
      <c r="B25" s="620"/>
      <c r="G25" s="619"/>
      <c r="H25" s="621"/>
      <c r="I25" s="1065"/>
      <c r="J25" s="1066"/>
      <c r="K25" s="1066"/>
      <c r="L25" s="1066"/>
      <c r="M25" s="1066"/>
      <c r="N25" s="1066"/>
      <c r="O25" s="1066"/>
      <c r="P25" s="1067"/>
      <c r="Q25" s="1207"/>
      <c r="R25" s="1208"/>
      <c r="S25" s="1208"/>
      <c r="T25" s="1208"/>
      <c r="U25" s="1208"/>
      <c r="V25" s="1208"/>
      <c r="W25" s="1209"/>
      <c r="Y25" s="619"/>
    </row>
    <row r="26" spans="2:25" ht="12" customHeight="1">
      <c r="B26" s="620"/>
      <c r="G26" s="619"/>
      <c r="H26" s="621"/>
      <c r="I26" s="1070"/>
      <c r="J26" s="1071"/>
      <c r="K26" s="1071"/>
      <c r="L26" s="1071"/>
      <c r="M26" s="1071"/>
      <c r="N26" s="1071"/>
      <c r="O26" s="1071"/>
      <c r="P26" s="1072"/>
      <c r="Q26" s="1210"/>
      <c r="R26" s="1211"/>
      <c r="S26" s="1211"/>
      <c r="T26" s="1211"/>
      <c r="U26" s="1211"/>
      <c r="V26" s="1211"/>
      <c r="W26" s="1212"/>
      <c r="Y26" s="619"/>
    </row>
    <row r="27" spans="2:25" ht="12" customHeight="1">
      <c r="B27" s="620"/>
      <c r="G27" s="619"/>
      <c r="H27" s="621"/>
      <c r="I27" s="1065"/>
      <c r="J27" s="1066"/>
      <c r="K27" s="1066"/>
      <c r="L27" s="1066"/>
      <c r="M27" s="1066"/>
      <c r="N27" s="1066"/>
      <c r="O27" s="1066"/>
      <c r="P27" s="1067"/>
      <c r="Q27" s="1207"/>
      <c r="R27" s="1208"/>
      <c r="S27" s="1208"/>
      <c r="T27" s="1208"/>
      <c r="U27" s="1208"/>
      <c r="V27" s="1208"/>
      <c r="W27" s="1209"/>
      <c r="Y27" s="619"/>
    </row>
    <row r="28" spans="2:25" ht="12" customHeight="1">
      <c r="B28" s="620"/>
      <c r="G28" s="619"/>
      <c r="H28" s="621"/>
      <c r="I28" s="1070"/>
      <c r="J28" s="1071"/>
      <c r="K28" s="1071"/>
      <c r="L28" s="1071"/>
      <c r="M28" s="1071"/>
      <c r="N28" s="1071"/>
      <c r="O28" s="1071"/>
      <c r="P28" s="1072"/>
      <c r="Q28" s="1210"/>
      <c r="R28" s="1211"/>
      <c r="S28" s="1211"/>
      <c r="T28" s="1211"/>
      <c r="U28" s="1211"/>
      <c r="V28" s="1211"/>
      <c r="W28" s="1212"/>
      <c r="Y28" s="619"/>
    </row>
    <row r="29" spans="2:25" ht="12" customHeight="1">
      <c r="B29" s="620"/>
      <c r="G29" s="619"/>
      <c r="H29" s="621"/>
      <c r="I29" s="1061"/>
      <c r="J29" s="1061"/>
      <c r="K29" s="1061"/>
      <c r="L29" s="1061"/>
      <c r="M29" s="1061"/>
      <c r="N29" s="1061"/>
      <c r="O29" s="1061"/>
      <c r="P29" s="1061"/>
      <c r="Q29" s="1207"/>
      <c r="R29" s="1208"/>
      <c r="S29" s="1208"/>
      <c r="T29" s="1208"/>
      <c r="U29" s="1208"/>
      <c r="V29" s="1208"/>
      <c r="W29" s="1209"/>
      <c r="Y29" s="619"/>
    </row>
    <row r="30" spans="2:25" s="22" customFormat="1" ht="12" customHeight="1">
      <c r="B30" s="620"/>
      <c r="C30" s="3"/>
      <c r="D30" s="3"/>
      <c r="E30" s="3"/>
      <c r="F30" s="3"/>
      <c r="G30" s="619"/>
      <c r="H30" s="622"/>
      <c r="I30" s="1061"/>
      <c r="J30" s="1061"/>
      <c r="K30" s="1061"/>
      <c r="L30" s="1061"/>
      <c r="M30" s="1061"/>
      <c r="N30" s="1061"/>
      <c r="O30" s="1061"/>
      <c r="P30" s="1061"/>
      <c r="Q30" s="1210"/>
      <c r="R30" s="1211"/>
      <c r="S30" s="1211"/>
      <c r="T30" s="1211"/>
      <c r="U30" s="1211"/>
      <c r="V30" s="1211"/>
      <c r="W30" s="1212"/>
      <c r="Y30" s="623"/>
    </row>
    <row r="31" spans="2:25" ht="15" customHeight="1">
      <c r="B31" s="620"/>
      <c r="G31" s="619"/>
      <c r="H31" s="621"/>
      <c r="I31" s="2"/>
      <c r="J31" s="2"/>
      <c r="K31" s="2"/>
      <c r="L31" s="2"/>
      <c r="M31" s="2"/>
      <c r="N31" s="2"/>
      <c r="O31" s="2"/>
      <c r="P31" s="2"/>
      <c r="Q31" s="2"/>
      <c r="R31" s="2"/>
      <c r="S31" s="2"/>
      <c r="T31" s="2"/>
      <c r="U31" s="2"/>
      <c r="Y31" s="624"/>
    </row>
    <row r="32" spans="2:25" ht="20.25" customHeight="1">
      <c r="B32" s="620"/>
      <c r="G32" s="619"/>
      <c r="H32" s="25" t="s">
        <v>703</v>
      </c>
      <c r="I32" s="2"/>
      <c r="J32" s="2"/>
      <c r="K32" s="2"/>
      <c r="L32" s="2"/>
      <c r="M32" s="2"/>
      <c r="N32" s="2"/>
      <c r="O32" s="2"/>
      <c r="P32" s="2"/>
      <c r="Q32" s="2"/>
      <c r="R32" s="2"/>
      <c r="S32" s="2"/>
      <c r="T32" s="2"/>
      <c r="U32" s="2"/>
      <c r="Y32" s="624"/>
    </row>
    <row r="33" spans="1:25" ht="9.75" customHeight="1">
      <c r="B33" s="620"/>
      <c r="G33" s="619"/>
      <c r="H33" s="25"/>
      <c r="I33" s="2"/>
      <c r="J33" s="2"/>
      <c r="K33" s="2"/>
      <c r="L33" s="2"/>
      <c r="M33" s="2"/>
      <c r="N33" s="2"/>
      <c r="O33" s="2"/>
      <c r="P33" s="2"/>
      <c r="Q33" s="2"/>
      <c r="R33" s="2"/>
      <c r="S33" s="2"/>
      <c r="T33" s="2"/>
      <c r="U33" s="2"/>
      <c r="Y33" s="624"/>
    </row>
    <row r="34" spans="1:25" ht="22.5" customHeight="1">
      <c r="B34" s="620"/>
      <c r="G34" s="619"/>
      <c r="H34" s="621"/>
      <c r="I34" s="1206" t="s">
        <v>704</v>
      </c>
      <c r="J34" s="1191"/>
      <c r="K34" s="1191"/>
      <c r="L34" s="1191"/>
      <c r="M34" s="1191"/>
      <c r="N34" s="1191"/>
      <c r="O34" s="1191"/>
      <c r="P34" s="1191"/>
      <c r="Q34" s="1191"/>
      <c r="R34" s="1192"/>
      <c r="S34" s="1065"/>
      <c r="T34" s="1066"/>
      <c r="U34" s="1067" t="s">
        <v>200</v>
      </c>
      <c r="Y34" s="619"/>
    </row>
    <row r="35" spans="1:25" ht="22.5" customHeight="1">
      <c r="B35" s="620"/>
      <c r="G35" s="619"/>
      <c r="H35" s="621"/>
      <c r="I35" s="1205"/>
      <c r="J35" s="1201"/>
      <c r="K35" s="1201"/>
      <c r="L35" s="1201"/>
      <c r="M35" s="1201"/>
      <c r="N35" s="1201"/>
      <c r="O35" s="1201"/>
      <c r="P35" s="1201"/>
      <c r="Q35" s="1201"/>
      <c r="R35" s="1202"/>
      <c r="S35" s="1070"/>
      <c r="T35" s="1071"/>
      <c r="U35" s="1072"/>
      <c r="Y35" s="619"/>
    </row>
    <row r="36" spans="1:25" ht="11.25" customHeight="1">
      <c r="B36" s="620"/>
      <c r="G36" s="619"/>
      <c r="H36" s="25"/>
      <c r="I36" s="2"/>
      <c r="J36" s="2"/>
      <c r="K36" s="2"/>
      <c r="L36" s="2"/>
      <c r="M36" s="2"/>
      <c r="N36" s="2"/>
      <c r="O36" s="2"/>
      <c r="P36" s="2"/>
      <c r="Q36" s="2"/>
      <c r="R36" s="2"/>
      <c r="S36" s="2"/>
      <c r="T36" s="2"/>
      <c r="U36" s="2"/>
      <c r="Y36" s="624"/>
    </row>
    <row r="37" spans="1:25" ht="27.75" customHeight="1">
      <c r="B37" s="620"/>
      <c r="G37" s="619"/>
      <c r="H37" s="621"/>
      <c r="I37" s="1206" t="s">
        <v>705</v>
      </c>
      <c r="J37" s="1191"/>
      <c r="K37" s="1191"/>
      <c r="L37" s="1191"/>
      <c r="M37" s="1191"/>
      <c r="N37" s="1191"/>
      <c r="O37" s="1191"/>
      <c r="P37" s="1191"/>
      <c r="Q37" s="1191"/>
      <c r="R37" s="1192"/>
      <c r="S37" s="1065"/>
      <c r="T37" s="1066"/>
      <c r="U37" s="1067" t="s">
        <v>200</v>
      </c>
      <c r="V37" s="1068" t="s">
        <v>706</v>
      </c>
      <c r="W37" s="1199" t="s">
        <v>707</v>
      </c>
      <c r="X37" s="1199"/>
      <c r="Y37" s="1200"/>
    </row>
    <row r="38" spans="1:25" ht="21.75" customHeight="1">
      <c r="B38" s="620"/>
      <c r="G38" s="619"/>
      <c r="H38" s="621"/>
      <c r="I38" s="1205"/>
      <c r="J38" s="1201"/>
      <c r="K38" s="1201"/>
      <c r="L38" s="1201"/>
      <c r="M38" s="1201"/>
      <c r="N38" s="1201"/>
      <c r="O38" s="1201"/>
      <c r="P38" s="1201"/>
      <c r="Q38" s="1201"/>
      <c r="R38" s="1202"/>
      <c r="S38" s="1070"/>
      <c r="T38" s="1071"/>
      <c r="U38" s="1072"/>
      <c r="V38" s="1068"/>
      <c r="W38" s="1199"/>
      <c r="X38" s="1199"/>
      <c r="Y38" s="1200"/>
    </row>
    <row r="39" spans="1:25" ht="21.75" customHeight="1">
      <c r="B39" s="620"/>
      <c r="G39" s="619"/>
      <c r="I39" s="609"/>
      <c r="J39" s="609"/>
      <c r="K39" s="609"/>
      <c r="L39" s="609"/>
      <c r="M39" s="609"/>
      <c r="N39" s="609"/>
      <c r="O39" s="609"/>
      <c r="P39" s="609"/>
      <c r="Q39" s="609"/>
      <c r="R39" s="609"/>
      <c r="S39" s="625"/>
      <c r="T39" s="625"/>
      <c r="U39" s="625"/>
      <c r="V39" s="605"/>
      <c r="W39" s="1201" t="s">
        <v>708</v>
      </c>
      <c r="X39" s="1201"/>
      <c r="Y39" s="1202"/>
    </row>
    <row r="40" spans="1:25" ht="21.75" customHeight="1">
      <c r="A40" s="619"/>
      <c r="H40" s="626"/>
      <c r="I40" s="1203" t="s">
        <v>709</v>
      </c>
      <c r="J40" s="1203"/>
      <c r="K40" s="1203"/>
      <c r="L40" s="1203"/>
      <c r="M40" s="1203"/>
      <c r="N40" s="1203"/>
      <c r="O40" s="1203"/>
      <c r="P40" s="1203"/>
      <c r="Q40" s="1203"/>
      <c r="R40" s="1204"/>
      <c r="S40" s="1068"/>
      <c r="T40" s="1060"/>
      <c r="U40" s="1069" t="s">
        <v>200</v>
      </c>
      <c r="V40" s="605"/>
      <c r="W40" s="1203"/>
      <c r="X40" s="1203"/>
      <c r="Y40" s="1204"/>
    </row>
    <row r="41" spans="1:25" ht="21.75" customHeight="1">
      <c r="B41" s="620"/>
      <c r="G41" s="619"/>
      <c r="H41" s="621"/>
      <c r="I41" s="1205"/>
      <c r="J41" s="1201"/>
      <c r="K41" s="1201"/>
      <c r="L41" s="1201"/>
      <c r="M41" s="1201"/>
      <c r="N41" s="1201"/>
      <c r="O41" s="1201"/>
      <c r="P41" s="1201"/>
      <c r="Q41" s="1201"/>
      <c r="R41" s="1202"/>
      <c r="S41" s="1070"/>
      <c r="T41" s="1071"/>
      <c r="U41" s="1072"/>
      <c r="V41" s="605"/>
      <c r="W41" s="1203"/>
      <c r="X41" s="1203"/>
      <c r="Y41" s="1204"/>
    </row>
    <row r="42" spans="1:25" ht="15" customHeight="1">
      <c r="B42" s="620"/>
      <c r="G42" s="619"/>
      <c r="H42" s="621"/>
      <c r="I42" s="2"/>
      <c r="J42" s="2"/>
      <c r="K42" s="2"/>
      <c r="L42" s="2"/>
      <c r="M42" s="2"/>
      <c r="N42" s="2"/>
      <c r="O42" s="2"/>
      <c r="P42" s="2"/>
      <c r="Q42" s="2"/>
      <c r="R42" s="2"/>
      <c r="S42" s="2"/>
      <c r="T42" s="2"/>
      <c r="U42" s="2"/>
      <c r="W42" s="1203"/>
      <c r="X42" s="1203"/>
      <c r="Y42" s="1204"/>
    </row>
    <row r="43" spans="1:25" ht="15" customHeight="1">
      <c r="B43" s="610"/>
      <c r="C43" s="20"/>
      <c r="D43" s="20"/>
      <c r="E43" s="20"/>
      <c r="F43" s="20"/>
      <c r="G43" s="21"/>
      <c r="H43" s="627"/>
      <c r="I43" s="20"/>
      <c r="J43" s="20"/>
      <c r="K43" s="20"/>
      <c r="L43" s="20"/>
      <c r="M43" s="20"/>
      <c r="N43" s="20"/>
      <c r="O43" s="20"/>
      <c r="P43" s="20"/>
      <c r="Q43" s="20"/>
      <c r="R43" s="20"/>
      <c r="S43" s="20"/>
      <c r="T43" s="20"/>
      <c r="U43" s="20"/>
      <c r="V43" s="20"/>
      <c r="W43" s="1201"/>
      <c r="X43" s="1201"/>
      <c r="Y43" s="1202"/>
    </row>
    <row r="44" spans="1:25" ht="15" customHeight="1">
      <c r="Y44" s="628"/>
    </row>
    <row r="45" spans="1:25">
      <c r="B45" s="629" t="s">
        <v>710</v>
      </c>
      <c r="D45" s="630"/>
      <c r="E45" s="630"/>
      <c r="F45" s="630"/>
      <c r="G45" s="630"/>
      <c r="H45" s="630"/>
      <c r="I45" s="630"/>
      <c r="J45" s="630"/>
      <c r="K45" s="630"/>
      <c r="L45" s="630"/>
      <c r="M45" s="630"/>
      <c r="N45" s="630"/>
      <c r="O45" s="630"/>
      <c r="P45" s="630"/>
      <c r="Q45" s="630"/>
      <c r="R45" s="630"/>
      <c r="S45" s="630"/>
      <c r="T45" s="630"/>
      <c r="U45" s="630"/>
      <c r="V45" s="630"/>
      <c r="W45" s="630"/>
      <c r="X45" s="630"/>
      <c r="Y45" s="630"/>
    </row>
    <row r="46" spans="1:25">
      <c r="B46" s="629" t="s">
        <v>711</v>
      </c>
      <c r="D46" s="630"/>
      <c r="E46" s="630"/>
      <c r="F46" s="630"/>
      <c r="G46" s="630"/>
      <c r="H46" s="630"/>
      <c r="I46" s="630"/>
      <c r="J46" s="630"/>
      <c r="K46" s="630"/>
      <c r="L46" s="630"/>
      <c r="M46" s="630"/>
      <c r="N46" s="630"/>
      <c r="O46" s="630"/>
      <c r="P46" s="630"/>
      <c r="Q46" s="630"/>
      <c r="R46" s="630"/>
      <c r="S46" s="630"/>
      <c r="T46" s="630"/>
      <c r="U46" s="630"/>
      <c r="V46" s="630"/>
      <c r="W46" s="630"/>
      <c r="X46" s="630"/>
      <c r="Y46" s="630"/>
    </row>
    <row r="47" spans="1:25">
      <c r="B47" s="629"/>
      <c r="D47" s="612"/>
      <c r="E47" s="612"/>
      <c r="F47" s="612"/>
      <c r="G47" s="612"/>
      <c r="H47" s="612"/>
      <c r="I47" s="612"/>
      <c r="J47" s="612"/>
      <c r="K47" s="612"/>
      <c r="L47" s="612"/>
      <c r="M47" s="612"/>
      <c r="N47" s="612"/>
      <c r="O47" s="612"/>
      <c r="P47" s="612"/>
      <c r="Q47" s="612"/>
      <c r="R47" s="612"/>
      <c r="S47" s="612"/>
      <c r="T47" s="612"/>
      <c r="U47" s="612"/>
      <c r="V47" s="612"/>
      <c r="W47" s="612"/>
      <c r="X47" s="612"/>
      <c r="Y47" s="612"/>
    </row>
    <row r="123" spans="3:7">
      <c r="C123" s="20"/>
      <c r="D123" s="20"/>
      <c r="E123" s="20"/>
      <c r="F123" s="20"/>
      <c r="G123" s="20"/>
    </row>
    <row r="124" spans="3:7">
      <c r="C124" s="18"/>
    </row>
  </sheetData>
  <mergeCells count="31">
    <mergeCell ref="I17:P18"/>
    <mergeCell ref="Q17:W18"/>
    <mergeCell ref="B4:Y4"/>
    <mergeCell ref="H6:Y6"/>
    <mergeCell ref="C13:G13"/>
    <mergeCell ref="I15:P16"/>
    <mergeCell ref="Q15:W16"/>
    <mergeCell ref="I19:P20"/>
    <mergeCell ref="Q19:W20"/>
    <mergeCell ref="I21:P22"/>
    <mergeCell ref="Q21:W22"/>
    <mergeCell ref="I23:P24"/>
    <mergeCell ref="Q23:W24"/>
    <mergeCell ref="I25:P26"/>
    <mergeCell ref="Q25:W26"/>
    <mergeCell ref="I27:P28"/>
    <mergeCell ref="Q27:W28"/>
    <mergeCell ref="I29:P30"/>
    <mergeCell ref="Q29:W30"/>
    <mergeCell ref="I34:R35"/>
    <mergeCell ref="S34:T35"/>
    <mergeCell ref="U34:U35"/>
    <mergeCell ref="I37:R38"/>
    <mergeCell ref="S37:T38"/>
    <mergeCell ref="U37:U38"/>
    <mergeCell ref="V37:V38"/>
    <mergeCell ref="W37:Y38"/>
    <mergeCell ref="W39:Y43"/>
    <mergeCell ref="I40:R41"/>
    <mergeCell ref="S40:T41"/>
    <mergeCell ref="U40:U41"/>
  </mergeCells>
  <phoneticPr fontId="2"/>
  <dataValidations count="1">
    <dataValidation type="list" allowBlank="1" showInputMessage="1" showErrorMessage="1" sqref="M7 R7 P8:P11 H7:H11">
      <formula1>"□,■"</formula1>
    </dataValidation>
  </dataValidations>
  <pageMargins left="0.70866141732283472" right="0.70866141732283472" top="0.74803149606299213" bottom="0.74803149606299213" header="0.31496062992125984" footer="0.31496062992125984"/>
  <pageSetup paperSize="9" scale="85" orientation="portrait" r:id="rId1"/>
  <headerFooter>
    <oddHeader>&amp;R&amp;A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Normal="100" zoomScaleSheetLayoutView="100" workbookViewId="0">
      <selection activeCell="B2" sqref="B2"/>
    </sheetView>
  </sheetViews>
  <sheetFormatPr defaultColWidth="3.5" defaultRowHeight="13.5"/>
  <cols>
    <col min="1" max="1" width="1.25" style="3" customWidth="1"/>
    <col min="2" max="2" width="3.125" style="24" customWidth="1"/>
    <col min="3" max="30" width="3.125" style="3" customWidth="1"/>
    <col min="31" max="31" width="1.25" style="3" customWidth="1"/>
    <col min="32" max="16384" width="3.5" style="3"/>
  </cols>
  <sheetData>
    <row r="1" spans="2:30" s="1" customFormat="1" ht="9.6" customHeight="1"/>
    <row r="2" spans="2:30" s="1" customFormat="1"/>
    <row r="3" spans="2:30" s="1" customFormat="1">
      <c r="U3" s="16" t="s">
        <v>205</v>
      </c>
      <c r="V3" s="1060"/>
      <c r="W3" s="1060"/>
      <c r="X3" s="16" t="s">
        <v>206</v>
      </c>
      <c r="Y3" s="1060"/>
      <c r="Z3" s="1060"/>
      <c r="AA3" s="16" t="s">
        <v>216</v>
      </c>
      <c r="AB3" s="1060"/>
      <c r="AC3" s="1060"/>
      <c r="AD3" s="16" t="s">
        <v>217</v>
      </c>
    </row>
    <row r="4" spans="2:30" s="1" customFormat="1">
      <c r="AD4" s="16"/>
    </row>
    <row r="5" spans="2:30" s="1" customFormat="1">
      <c r="B5" s="1060" t="s">
        <v>218</v>
      </c>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row>
    <row r="6" spans="2:30" s="1" customFormat="1" ht="28.5" customHeight="1">
      <c r="B6" s="1219" t="s">
        <v>219</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row>
    <row r="7" spans="2:30" s="1" customFormat="1"/>
    <row r="8" spans="2:30" s="1" customFormat="1" ht="23.25" customHeight="1">
      <c r="B8" s="1057" t="s">
        <v>220</v>
      </c>
      <c r="C8" s="1057"/>
      <c r="D8" s="1057"/>
      <c r="E8" s="1057"/>
      <c r="F8" s="1062"/>
      <c r="G8" s="1216"/>
      <c r="H8" s="1217"/>
      <c r="I8" s="1217"/>
      <c r="J8" s="1217"/>
      <c r="K8" s="1217"/>
      <c r="L8" s="1217"/>
      <c r="M8" s="1217"/>
      <c r="N8" s="1217"/>
      <c r="O8" s="1217"/>
      <c r="P8" s="1217"/>
      <c r="Q8" s="1217"/>
      <c r="R8" s="1217"/>
      <c r="S8" s="1217"/>
      <c r="T8" s="1217"/>
      <c r="U8" s="1217"/>
      <c r="V8" s="1217"/>
      <c r="W8" s="1217"/>
      <c r="X8" s="1217"/>
      <c r="Y8" s="1217"/>
      <c r="Z8" s="1217"/>
      <c r="AA8" s="1217"/>
      <c r="AB8" s="1217"/>
      <c r="AC8" s="1217"/>
      <c r="AD8" s="1218"/>
    </row>
    <row r="9" spans="2:30" ht="23.25" customHeight="1">
      <c r="B9" s="1062" t="s">
        <v>221</v>
      </c>
      <c r="C9" s="1063"/>
      <c r="D9" s="1063"/>
      <c r="E9" s="1063"/>
      <c r="F9" s="1063"/>
      <c r="G9" s="27" t="s">
        <v>22</v>
      </c>
      <c r="H9" s="184" t="s">
        <v>222</v>
      </c>
      <c r="I9" s="184"/>
      <c r="J9" s="184"/>
      <c r="K9" s="184"/>
      <c r="L9" s="28" t="s">
        <v>22</v>
      </c>
      <c r="M9" s="184" t="s">
        <v>223</v>
      </c>
      <c r="N9" s="184"/>
      <c r="O9" s="184"/>
      <c r="P9" s="184"/>
      <c r="Q9" s="28" t="s">
        <v>22</v>
      </c>
      <c r="R9" s="184" t="s">
        <v>224</v>
      </c>
      <c r="S9" s="182"/>
      <c r="T9" s="182"/>
      <c r="U9" s="182"/>
      <c r="V9" s="182"/>
      <c r="W9" s="182"/>
      <c r="X9" s="182"/>
      <c r="Y9" s="182"/>
      <c r="Z9" s="182"/>
      <c r="AA9" s="182"/>
      <c r="AB9" s="182"/>
      <c r="AC9" s="182"/>
      <c r="AD9" s="30"/>
    </row>
    <row r="10" spans="2:30" ht="23.25" customHeight="1">
      <c r="B10" s="1207" t="s">
        <v>225</v>
      </c>
      <c r="C10" s="1208"/>
      <c r="D10" s="1208"/>
      <c r="E10" s="1208"/>
      <c r="F10" s="1209"/>
      <c r="G10" s="28" t="s">
        <v>22</v>
      </c>
      <c r="H10" s="6" t="s">
        <v>226</v>
      </c>
      <c r="I10" s="14"/>
      <c r="J10" s="14"/>
      <c r="K10" s="14"/>
      <c r="L10" s="14"/>
      <c r="M10" s="14"/>
      <c r="N10" s="6"/>
      <c r="O10" s="14"/>
      <c r="P10" s="28" t="s">
        <v>22</v>
      </c>
      <c r="Q10" s="6" t="s">
        <v>227</v>
      </c>
      <c r="R10" s="14"/>
      <c r="S10" s="6"/>
      <c r="T10" s="31"/>
      <c r="U10" s="31"/>
      <c r="V10" s="31"/>
      <c r="W10" s="31"/>
      <c r="X10" s="31"/>
      <c r="Y10" s="31"/>
      <c r="Z10" s="31"/>
      <c r="AA10" s="31"/>
      <c r="AB10" s="31"/>
      <c r="AC10" s="31"/>
      <c r="AD10" s="32"/>
    </row>
    <row r="11" spans="2:30" ht="23.25" customHeight="1">
      <c r="B11" s="1210"/>
      <c r="C11" s="1211"/>
      <c r="D11" s="1211"/>
      <c r="E11" s="1211"/>
      <c r="F11" s="1212"/>
      <c r="G11" s="29" t="s">
        <v>22</v>
      </c>
      <c r="H11" s="7" t="s">
        <v>228</v>
      </c>
      <c r="I11" s="185"/>
      <c r="J11" s="185"/>
      <c r="K11" s="185"/>
      <c r="L11" s="185"/>
      <c r="M11" s="185"/>
      <c r="N11" s="185"/>
      <c r="O11" s="185"/>
      <c r="P11" s="28" t="s">
        <v>22</v>
      </c>
      <c r="Q11" s="7" t="s">
        <v>229</v>
      </c>
      <c r="R11" s="185"/>
      <c r="S11" s="33"/>
      <c r="T11" s="33"/>
      <c r="U11" s="33"/>
      <c r="V11" s="33"/>
      <c r="W11" s="33"/>
      <c r="X11" s="33"/>
      <c r="Y11" s="33"/>
      <c r="Z11" s="33"/>
      <c r="AA11" s="33"/>
      <c r="AB11" s="33"/>
      <c r="AC11" s="33"/>
      <c r="AD11" s="34"/>
    </row>
    <row r="12" spans="2:30" ht="23.25" customHeight="1">
      <c r="B12" s="1207" t="s">
        <v>230</v>
      </c>
      <c r="C12" s="1208"/>
      <c r="D12" s="1208"/>
      <c r="E12" s="1208"/>
      <c r="F12" s="1209"/>
      <c r="G12" s="28" t="s">
        <v>22</v>
      </c>
      <c r="H12" s="6" t="s">
        <v>231</v>
      </c>
      <c r="I12" s="14"/>
      <c r="J12" s="14"/>
      <c r="K12" s="14"/>
      <c r="L12" s="14"/>
      <c r="M12" s="14"/>
      <c r="N12" s="14"/>
      <c r="O12" s="14"/>
      <c r="P12" s="14"/>
      <c r="Q12" s="14"/>
      <c r="R12" s="14"/>
      <c r="S12" s="28" t="s">
        <v>22</v>
      </c>
      <c r="T12" s="6" t="s">
        <v>232</v>
      </c>
      <c r="U12" s="31"/>
      <c r="V12" s="31"/>
      <c r="W12" s="31"/>
      <c r="X12" s="31"/>
      <c r="Y12" s="31"/>
      <c r="Z12" s="31"/>
      <c r="AA12" s="31"/>
      <c r="AB12" s="31"/>
      <c r="AC12" s="31"/>
      <c r="AD12" s="32"/>
    </row>
    <row r="13" spans="2:30" ht="23.25" customHeight="1">
      <c r="B13" s="1210"/>
      <c r="C13" s="1211"/>
      <c r="D13" s="1211"/>
      <c r="E13" s="1211"/>
      <c r="F13" s="1212"/>
      <c r="G13" s="29" t="s">
        <v>22</v>
      </c>
      <c r="H13" s="7" t="s">
        <v>233</v>
      </c>
      <c r="I13" s="185"/>
      <c r="J13" s="185"/>
      <c r="K13" s="185"/>
      <c r="L13" s="185"/>
      <c r="M13" s="185"/>
      <c r="N13" s="185"/>
      <c r="O13" s="185"/>
      <c r="P13" s="185"/>
      <c r="Q13" s="185"/>
      <c r="R13" s="185"/>
      <c r="S13" s="33"/>
      <c r="T13" s="33"/>
      <c r="U13" s="33"/>
      <c r="V13" s="33"/>
      <c r="W13" s="33"/>
      <c r="X13" s="33"/>
      <c r="Y13" s="33"/>
      <c r="Z13" s="33"/>
      <c r="AA13" s="33"/>
      <c r="AB13" s="33"/>
      <c r="AC13" s="33"/>
      <c r="AD13" s="34"/>
    </row>
    <row r="14" spans="2:30" s="1" customFormat="1"/>
    <row r="15" spans="2:30" s="1" customFormat="1">
      <c r="B15" s="1" t="s">
        <v>234</v>
      </c>
    </row>
    <row r="16" spans="2:30" s="1" customFormat="1">
      <c r="B16" s="1" t="s">
        <v>235</v>
      </c>
      <c r="AC16" s="2"/>
      <c r="AD16" s="2"/>
    </row>
    <row r="17" spans="2:30" s="1" customFormat="1" ht="6" customHeight="1"/>
    <row r="18" spans="2:30" s="1" customFormat="1" ht="4.5" customHeight="1">
      <c r="B18" s="1220" t="s">
        <v>236</v>
      </c>
      <c r="C18" s="1221"/>
      <c r="D18" s="1221"/>
      <c r="E18" s="1221"/>
      <c r="F18" s="1222"/>
      <c r="G18" s="5"/>
      <c r="H18" s="6"/>
      <c r="I18" s="6"/>
      <c r="J18" s="6"/>
      <c r="K18" s="6"/>
      <c r="L18" s="6"/>
      <c r="M18" s="6"/>
      <c r="N18" s="6"/>
      <c r="O18" s="6"/>
      <c r="P18" s="6"/>
      <c r="Q18" s="6"/>
      <c r="R18" s="6"/>
      <c r="S18" s="6"/>
      <c r="T18" s="6"/>
      <c r="U18" s="6"/>
      <c r="V18" s="6"/>
      <c r="W18" s="6"/>
      <c r="X18" s="6"/>
      <c r="Y18" s="6"/>
      <c r="Z18" s="5"/>
      <c r="AA18" s="6"/>
      <c r="AB18" s="6"/>
      <c r="AC18" s="1228"/>
      <c r="AD18" s="1229"/>
    </row>
    <row r="19" spans="2:30" s="1" customFormat="1" ht="15.75" customHeight="1">
      <c r="B19" s="1223"/>
      <c r="C19" s="1219"/>
      <c r="D19" s="1219"/>
      <c r="E19" s="1219"/>
      <c r="F19" s="1224"/>
      <c r="G19" s="179"/>
      <c r="H19" s="1" t="s">
        <v>237</v>
      </c>
      <c r="Z19" s="36"/>
      <c r="AA19" s="26" t="s">
        <v>238</v>
      </c>
      <c r="AB19" s="26" t="s">
        <v>103</v>
      </c>
      <c r="AC19" s="26" t="s">
        <v>239</v>
      </c>
      <c r="AD19" s="23"/>
    </row>
    <row r="20" spans="2:30" s="1" customFormat="1" ht="18.75" customHeight="1">
      <c r="B20" s="1223"/>
      <c r="C20" s="1219"/>
      <c r="D20" s="1219"/>
      <c r="E20" s="1219"/>
      <c r="F20" s="1224"/>
      <c r="G20" s="179"/>
      <c r="I20" s="176" t="s">
        <v>199</v>
      </c>
      <c r="J20" s="1230" t="s">
        <v>240</v>
      </c>
      <c r="K20" s="1231"/>
      <c r="L20" s="1231"/>
      <c r="M20" s="1231"/>
      <c r="N20" s="1231"/>
      <c r="O20" s="1231"/>
      <c r="P20" s="1231"/>
      <c r="Q20" s="1231"/>
      <c r="R20" s="1231"/>
      <c r="S20" s="1231"/>
      <c r="T20" s="1231"/>
      <c r="U20" s="8"/>
      <c r="V20" s="1232"/>
      <c r="W20" s="1233"/>
      <c r="X20" s="9" t="s">
        <v>200</v>
      </c>
      <c r="Z20" s="25"/>
      <c r="AA20" s="190"/>
      <c r="AB20" s="10"/>
      <c r="AC20" s="190"/>
      <c r="AD20" s="23"/>
    </row>
    <row r="21" spans="2:30" s="1" customFormat="1" ht="18.75" customHeight="1">
      <c r="B21" s="1223"/>
      <c r="C21" s="1219"/>
      <c r="D21" s="1219"/>
      <c r="E21" s="1219"/>
      <c r="F21" s="1224"/>
      <c r="G21" s="179"/>
      <c r="I21" s="176" t="s">
        <v>201</v>
      </c>
      <c r="J21" s="181" t="s">
        <v>241</v>
      </c>
      <c r="K21" s="8"/>
      <c r="L21" s="8"/>
      <c r="M21" s="8"/>
      <c r="N21" s="8"/>
      <c r="O21" s="8"/>
      <c r="P21" s="8"/>
      <c r="Q21" s="8"/>
      <c r="R21" s="8"/>
      <c r="S21" s="8"/>
      <c r="T21" s="8"/>
      <c r="U21" s="9"/>
      <c r="V21" s="1234"/>
      <c r="W21" s="1235"/>
      <c r="X21" s="52" t="s">
        <v>200</v>
      </c>
      <c r="Y21" s="37"/>
      <c r="Z21" s="25"/>
      <c r="AA21" s="28" t="s">
        <v>22</v>
      </c>
      <c r="AB21" s="28" t="s">
        <v>103</v>
      </c>
      <c r="AC21" s="28" t="s">
        <v>22</v>
      </c>
      <c r="AD21" s="23"/>
    </row>
    <row r="22" spans="2:30" s="1" customFormat="1">
      <c r="B22" s="1223"/>
      <c r="C22" s="1219"/>
      <c r="D22" s="1219"/>
      <c r="E22" s="1219"/>
      <c r="F22" s="1224"/>
      <c r="G22" s="179"/>
      <c r="H22" s="1" t="s">
        <v>242</v>
      </c>
      <c r="Z22" s="179"/>
      <c r="AC22" s="2"/>
      <c r="AD22" s="23"/>
    </row>
    <row r="23" spans="2:30" s="1" customFormat="1" ht="15.75" customHeight="1">
      <c r="B23" s="1223"/>
      <c r="C23" s="1219"/>
      <c r="D23" s="1219"/>
      <c r="E23" s="1219"/>
      <c r="F23" s="1224"/>
      <c r="G23" s="179"/>
      <c r="H23" s="1" t="s">
        <v>243</v>
      </c>
      <c r="T23" s="37"/>
      <c r="V23" s="37"/>
      <c r="Z23" s="25"/>
      <c r="AA23" s="2"/>
      <c r="AB23" s="2"/>
      <c r="AC23" s="2"/>
      <c r="AD23" s="23"/>
    </row>
    <row r="24" spans="2:30" s="1" customFormat="1" ht="30" customHeight="1">
      <c r="B24" s="1223"/>
      <c r="C24" s="1219"/>
      <c r="D24" s="1219"/>
      <c r="E24" s="1219"/>
      <c r="F24" s="1224"/>
      <c r="G24" s="179"/>
      <c r="I24" s="176" t="s">
        <v>202</v>
      </c>
      <c r="J24" s="1230" t="s">
        <v>244</v>
      </c>
      <c r="K24" s="1231"/>
      <c r="L24" s="1231"/>
      <c r="M24" s="1231"/>
      <c r="N24" s="1231"/>
      <c r="O24" s="1231"/>
      <c r="P24" s="1231"/>
      <c r="Q24" s="1231"/>
      <c r="R24" s="1231"/>
      <c r="S24" s="1231"/>
      <c r="T24" s="1231"/>
      <c r="U24" s="1236"/>
      <c r="V24" s="1232"/>
      <c r="W24" s="1233"/>
      <c r="X24" s="9" t="s">
        <v>200</v>
      </c>
      <c r="Y24" s="37"/>
      <c r="Z24" s="25"/>
      <c r="AA24" s="28" t="s">
        <v>22</v>
      </c>
      <c r="AB24" s="28" t="s">
        <v>103</v>
      </c>
      <c r="AC24" s="28" t="s">
        <v>22</v>
      </c>
      <c r="AD24" s="23"/>
    </row>
    <row r="25" spans="2:30" s="1" customFormat="1" ht="6" customHeight="1">
      <c r="B25" s="1225"/>
      <c r="C25" s="1226"/>
      <c r="D25" s="1226"/>
      <c r="E25" s="1226"/>
      <c r="F25" s="1227"/>
      <c r="G25" s="180"/>
      <c r="H25" s="7"/>
      <c r="I25" s="7"/>
      <c r="J25" s="7"/>
      <c r="K25" s="7"/>
      <c r="L25" s="7"/>
      <c r="M25" s="7"/>
      <c r="N25" s="7"/>
      <c r="O25" s="7"/>
      <c r="P25" s="7"/>
      <c r="Q25" s="7"/>
      <c r="R25" s="7"/>
      <c r="S25" s="7"/>
      <c r="T25" s="38"/>
      <c r="U25" s="38"/>
      <c r="V25" s="7"/>
      <c r="W25" s="7"/>
      <c r="X25" s="7"/>
      <c r="Y25" s="7"/>
      <c r="Z25" s="180"/>
      <c r="AA25" s="7"/>
      <c r="AB25" s="7"/>
      <c r="AC25" s="185"/>
      <c r="AD25" s="188"/>
    </row>
    <row r="26" spans="2:30" s="1" customFormat="1" ht="9.75" customHeight="1">
      <c r="B26" s="177"/>
      <c r="C26" s="177"/>
      <c r="D26" s="177"/>
      <c r="E26" s="177"/>
      <c r="F26" s="177"/>
      <c r="T26" s="37"/>
      <c r="U26" s="37"/>
    </row>
    <row r="27" spans="2:30" s="1" customFormat="1">
      <c r="B27" s="1" t="s">
        <v>245</v>
      </c>
      <c r="C27" s="177"/>
      <c r="D27" s="177"/>
      <c r="E27" s="177"/>
      <c r="F27" s="177"/>
      <c r="T27" s="37"/>
      <c r="U27" s="37"/>
    </row>
    <row r="28" spans="2:30" s="1" customFormat="1" ht="6.75" customHeight="1">
      <c r="B28" s="177"/>
      <c r="C28" s="177"/>
      <c r="D28" s="177"/>
      <c r="E28" s="177"/>
      <c r="F28" s="177"/>
      <c r="T28" s="37"/>
      <c r="U28" s="37"/>
    </row>
    <row r="29" spans="2:30" s="1" customFormat="1" ht="4.5" customHeight="1">
      <c r="B29" s="1220" t="s">
        <v>236</v>
      </c>
      <c r="C29" s="1221"/>
      <c r="D29" s="1221"/>
      <c r="E29" s="1221"/>
      <c r="F29" s="1222"/>
      <c r="G29" s="5"/>
      <c r="H29" s="6"/>
      <c r="I29" s="6"/>
      <c r="J29" s="6"/>
      <c r="K29" s="6"/>
      <c r="L29" s="6"/>
      <c r="M29" s="6"/>
      <c r="N29" s="6"/>
      <c r="O29" s="6"/>
      <c r="P29" s="6"/>
      <c r="Q29" s="6"/>
      <c r="R29" s="6"/>
      <c r="S29" s="6"/>
      <c r="T29" s="6"/>
      <c r="U29" s="6"/>
      <c r="V29" s="6"/>
      <c r="W29" s="6"/>
      <c r="X29" s="6"/>
      <c r="Y29" s="6"/>
      <c r="Z29" s="5"/>
      <c r="AA29" s="6"/>
      <c r="AB29" s="6"/>
      <c r="AC29" s="14"/>
      <c r="AD29" s="15"/>
    </row>
    <row r="30" spans="2:30" s="1" customFormat="1" ht="15.75" customHeight="1">
      <c r="B30" s="1223"/>
      <c r="C30" s="1219"/>
      <c r="D30" s="1219"/>
      <c r="E30" s="1219"/>
      <c r="F30" s="1224"/>
      <c r="G30" s="179"/>
      <c r="H30" s="1" t="s">
        <v>246</v>
      </c>
      <c r="Z30" s="179"/>
      <c r="AA30" s="26" t="s">
        <v>238</v>
      </c>
      <c r="AB30" s="26" t="s">
        <v>103</v>
      </c>
      <c r="AC30" s="26" t="s">
        <v>239</v>
      </c>
      <c r="AD30" s="35"/>
    </row>
    <row r="31" spans="2:30" s="1" customFormat="1" ht="18.75" customHeight="1">
      <c r="B31" s="1223"/>
      <c r="C31" s="1219"/>
      <c r="D31" s="1219"/>
      <c r="E31" s="1219"/>
      <c r="F31" s="1224"/>
      <c r="G31" s="179"/>
      <c r="I31" s="176" t="s">
        <v>199</v>
      </c>
      <c r="J31" s="1230" t="s">
        <v>240</v>
      </c>
      <c r="K31" s="1231"/>
      <c r="L31" s="1231"/>
      <c r="M31" s="1231"/>
      <c r="N31" s="1231"/>
      <c r="O31" s="1231"/>
      <c r="P31" s="1231"/>
      <c r="Q31" s="1231"/>
      <c r="R31" s="1231"/>
      <c r="S31" s="1231"/>
      <c r="T31" s="1231"/>
      <c r="U31" s="9"/>
      <c r="V31" s="1232"/>
      <c r="W31" s="1233"/>
      <c r="X31" s="9" t="s">
        <v>200</v>
      </c>
      <c r="Z31" s="179"/>
      <c r="AA31" s="190"/>
      <c r="AB31" s="10"/>
      <c r="AC31" s="190"/>
      <c r="AD31" s="23"/>
    </row>
    <row r="32" spans="2:30" s="1" customFormat="1" ht="18.75" customHeight="1">
      <c r="B32" s="1223"/>
      <c r="C32" s="1219"/>
      <c r="D32" s="1219"/>
      <c r="E32" s="1219"/>
      <c r="F32" s="1224"/>
      <c r="G32" s="179"/>
      <c r="I32" s="186" t="s">
        <v>201</v>
      </c>
      <c r="J32" s="40" t="s">
        <v>241</v>
      </c>
      <c r="K32" s="7"/>
      <c r="L32" s="7"/>
      <c r="M32" s="7"/>
      <c r="N32" s="7"/>
      <c r="O32" s="7"/>
      <c r="P32" s="7"/>
      <c r="Q32" s="7"/>
      <c r="R32" s="7"/>
      <c r="S32" s="7"/>
      <c r="T32" s="7"/>
      <c r="U32" s="52"/>
      <c r="V32" s="1234"/>
      <c r="W32" s="1235"/>
      <c r="X32" s="52" t="s">
        <v>200</v>
      </c>
      <c r="Y32" s="37"/>
      <c r="Z32" s="25"/>
      <c r="AA32" s="28" t="s">
        <v>22</v>
      </c>
      <c r="AB32" s="28" t="s">
        <v>103</v>
      </c>
      <c r="AC32" s="28" t="s">
        <v>22</v>
      </c>
      <c r="AD32" s="23"/>
    </row>
    <row r="33" spans="2:30" s="1" customFormat="1" ht="6" customHeight="1">
      <c r="B33" s="1225"/>
      <c r="C33" s="1226"/>
      <c r="D33" s="1226"/>
      <c r="E33" s="1226"/>
      <c r="F33" s="1227"/>
      <c r="G33" s="180"/>
      <c r="H33" s="7"/>
      <c r="I33" s="7"/>
      <c r="J33" s="7"/>
      <c r="K33" s="7"/>
      <c r="L33" s="7"/>
      <c r="M33" s="7"/>
      <c r="N33" s="7"/>
      <c r="O33" s="7"/>
      <c r="P33" s="7"/>
      <c r="Q33" s="7"/>
      <c r="R33" s="7"/>
      <c r="S33" s="7"/>
      <c r="T33" s="38"/>
      <c r="U33" s="38"/>
      <c r="V33" s="7"/>
      <c r="W33" s="7"/>
      <c r="X33" s="7"/>
      <c r="Y33" s="7"/>
      <c r="Z33" s="180"/>
      <c r="AA33" s="7"/>
      <c r="AB33" s="7"/>
      <c r="AC33" s="185"/>
      <c r="AD33" s="188"/>
    </row>
    <row r="34" spans="2:30" s="1" customFormat="1" ht="9.75" customHeight="1">
      <c r="B34" s="177"/>
      <c r="C34" s="177"/>
      <c r="D34" s="177"/>
      <c r="E34" s="177"/>
      <c r="F34" s="177"/>
      <c r="T34" s="37"/>
      <c r="U34" s="37"/>
    </row>
    <row r="35" spans="2:30" s="1" customFormat="1" ht="13.5" customHeight="1">
      <c r="B35" s="1" t="s">
        <v>247</v>
      </c>
      <c r="C35" s="177"/>
      <c r="D35" s="177"/>
      <c r="E35" s="177"/>
      <c r="F35" s="177"/>
      <c r="T35" s="37"/>
      <c r="U35" s="37"/>
    </row>
    <row r="36" spans="2:30" s="1" customFormat="1" ht="6.75" customHeight="1">
      <c r="B36" s="177"/>
      <c r="C36" s="177"/>
      <c r="D36" s="177"/>
      <c r="E36" s="177"/>
      <c r="F36" s="177"/>
      <c r="T36" s="37"/>
      <c r="U36" s="37"/>
    </row>
    <row r="37" spans="2:30" s="1" customFormat="1" ht="4.5" customHeight="1">
      <c r="B37" s="1220" t="s">
        <v>236</v>
      </c>
      <c r="C37" s="1221"/>
      <c r="D37" s="1221"/>
      <c r="E37" s="1221"/>
      <c r="F37" s="1222"/>
      <c r="G37" s="5"/>
      <c r="H37" s="6"/>
      <c r="I37" s="6"/>
      <c r="J37" s="6"/>
      <c r="K37" s="6"/>
      <c r="L37" s="6"/>
      <c r="M37" s="6"/>
      <c r="N37" s="6"/>
      <c r="O37" s="6"/>
      <c r="P37" s="6"/>
      <c r="Q37" s="6"/>
      <c r="R37" s="6"/>
      <c r="S37" s="6"/>
      <c r="T37" s="6"/>
      <c r="U37" s="6"/>
      <c r="V37" s="6"/>
      <c r="W37" s="6"/>
      <c r="X37" s="6"/>
      <c r="Y37" s="6"/>
      <c r="Z37" s="5"/>
      <c r="AA37" s="6"/>
      <c r="AB37" s="6"/>
      <c r="AC37" s="14"/>
      <c r="AD37" s="15"/>
    </row>
    <row r="38" spans="2:30" s="1" customFormat="1" ht="15.75" customHeight="1">
      <c r="B38" s="1225"/>
      <c r="C38" s="1226"/>
      <c r="D38" s="1226"/>
      <c r="E38" s="1226"/>
      <c r="F38" s="1227"/>
      <c r="G38" s="179"/>
      <c r="H38" s="1" t="s">
        <v>248</v>
      </c>
      <c r="I38" s="7"/>
      <c r="J38" s="7"/>
      <c r="K38" s="7"/>
      <c r="L38" s="7"/>
      <c r="M38" s="7"/>
      <c r="N38" s="7"/>
      <c r="O38" s="7"/>
      <c r="P38" s="7"/>
      <c r="Q38" s="7"/>
      <c r="R38" s="7"/>
      <c r="S38" s="7"/>
      <c r="T38" s="7"/>
      <c r="U38" s="7"/>
      <c r="V38" s="7"/>
      <c r="W38" s="7"/>
      <c r="X38" s="7"/>
      <c r="Z38" s="179"/>
      <c r="AA38" s="26" t="s">
        <v>238</v>
      </c>
      <c r="AB38" s="26" t="s">
        <v>103</v>
      </c>
      <c r="AC38" s="26" t="s">
        <v>239</v>
      </c>
      <c r="AD38" s="35"/>
    </row>
    <row r="39" spans="2:30" s="1" customFormat="1" ht="18.75" customHeight="1">
      <c r="B39" s="1223"/>
      <c r="C39" s="1221"/>
      <c r="D39" s="1219"/>
      <c r="E39" s="1219"/>
      <c r="F39" s="1224"/>
      <c r="G39" s="179"/>
      <c r="I39" s="186" t="s">
        <v>199</v>
      </c>
      <c r="J39" s="1237" t="s">
        <v>240</v>
      </c>
      <c r="K39" s="1238"/>
      <c r="L39" s="1238"/>
      <c r="M39" s="1238"/>
      <c r="N39" s="1238"/>
      <c r="O39" s="1238"/>
      <c r="P39" s="1238"/>
      <c r="Q39" s="1238"/>
      <c r="R39" s="1238"/>
      <c r="S39" s="1238"/>
      <c r="T39" s="1238"/>
      <c r="U39" s="52"/>
      <c r="V39" s="1239"/>
      <c r="W39" s="1234"/>
      <c r="X39" s="52" t="s">
        <v>200</v>
      </c>
      <c r="Z39" s="179"/>
      <c r="AA39" s="190"/>
      <c r="AB39" s="10"/>
      <c r="AC39" s="190"/>
      <c r="AD39" s="23"/>
    </row>
    <row r="40" spans="2:30" s="1" customFormat="1" ht="18.75" customHeight="1">
      <c r="B40" s="1223"/>
      <c r="C40" s="1219"/>
      <c r="D40" s="1219"/>
      <c r="E40" s="1219"/>
      <c r="F40" s="1224"/>
      <c r="G40" s="179"/>
      <c r="I40" s="186" t="s">
        <v>201</v>
      </c>
      <c r="J40" s="40" t="s">
        <v>241</v>
      </c>
      <c r="K40" s="7"/>
      <c r="L40" s="7"/>
      <c r="M40" s="7"/>
      <c r="N40" s="7"/>
      <c r="O40" s="7"/>
      <c r="P40" s="7"/>
      <c r="Q40" s="7"/>
      <c r="R40" s="7"/>
      <c r="S40" s="7"/>
      <c r="T40" s="7"/>
      <c r="U40" s="52"/>
      <c r="V40" s="1240"/>
      <c r="W40" s="1232"/>
      <c r="X40" s="52" t="s">
        <v>200</v>
      </c>
      <c r="Y40" s="37"/>
      <c r="Z40" s="25"/>
      <c r="AA40" s="28" t="s">
        <v>22</v>
      </c>
      <c r="AB40" s="28" t="s">
        <v>103</v>
      </c>
      <c r="AC40" s="28" t="s">
        <v>22</v>
      </c>
      <c r="AD40" s="23"/>
    </row>
    <row r="41" spans="2:30" s="1" customFormat="1" ht="6" customHeight="1">
      <c r="B41" s="1225"/>
      <c r="C41" s="1226"/>
      <c r="D41" s="1226"/>
      <c r="E41" s="1226"/>
      <c r="F41" s="1227"/>
      <c r="G41" s="180"/>
      <c r="H41" s="7"/>
      <c r="I41" s="7"/>
      <c r="J41" s="7"/>
      <c r="K41" s="7"/>
      <c r="L41" s="7"/>
      <c r="M41" s="7"/>
      <c r="N41" s="7"/>
      <c r="O41" s="7"/>
      <c r="P41" s="7"/>
      <c r="Q41" s="7"/>
      <c r="R41" s="7"/>
      <c r="S41" s="7"/>
      <c r="T41" s="38"/>
      <c r="U41" s="38"/>
      <c r="V41" s="7"/>
      <c r="W41" s="7"/>
      <c r="X41" s="7"/>
      <c r="Y41" s="7"/>
      <c r="Z41" s="180"/>
      <c r="AA41" s="7"/>
      <c r="AB41" s="7"/>
      <c r="AC41" s="185"/>
      <c r="AD41" s="188"/>
    </row>
    <row r="42" spans="2:30" s="1" customFormat="1" ht="4.5" customHeight="1">
      <c r="B42" s="1220" t="s">
        <v>249</v>
      </c>
      <c r="C42" s="1221"/>
      <c r="D42" s="1221"/>
      <c r="E42" s="1221"/>
      <c r="F42" s="1222"/>
      <c r="G42" s="5"/>
      <c r="H42" s="6"/>
      <c r="I42" s="6"/>
      <c r="J42" s="6"/>
      <c r="K42" s="6"/>
      <c r="L42" s="6"/>
      <c r="M42" s="6"/>
      <c r="N42" s="6"/>
      <c r="O42" s="6"/>
      <c r="P42" s="6"/>
      <c r="Q42" s="6"/>
      <c r="R42" s="6"/>
      <c r="S42" s="6"/>
      <c r="T42" s="6"/>
      <c r="U42" s="6"/>
      <c r="V42" s="6"/>
      <c r="W42" s="6"/>
      <c r="X42" s="6"/>
      <c r="Y42" s="6"/>
      <c r="Z42" s="5"/>
      <c r="AA42" s="6"/>
      <c r="AB42" s="6"/>
      <c r="AC42" s="14"/>
      <c r="AD42" s="15"/>
    </row>
    <row r="43" spans="2:30" s="1" customFormat="1" ht="15.75" customHeight="1">
      <c r="B43" s="1223"/>
      <c r="C43" s="1219"/>
      <c r="D43" s="1219"/>
      <c r="E43" s="1219"/>
      <c r="F43" s="1224"/>
      <c r="G43" s="179"/>
      <c r="H43" s="1" t="s">
        <v>250</v>
      </c>
      <c r="Z43" s="179"/>
      <c r="AA43" s="26" t="s">
        <v>238</v>
      </c>
      <c r="AB43" s="26" t="s">
        <v>103</v>
      </c>
      <c r="AC43" s="26" t="s">
        <v>239</v>
      </c>
      <c r="AD43" s="35"/>
    </row>
    <row r="44" spans="2:30" s="1" customFormat="1" ht="30" customHeight="1">
      <c r="B44" s="1223"/>
      <c r="C44" s="1219"/>
      <c r="D44" s="1219"/>
      <c r="E44" s="1219"/>
      <c r="F44" s="1224"/>
      <c r="G44" s="179"/>
      <c r="I44" s="176" t="s">
        <v>199</v>
      </c>
      <c r="J44" s="1244" t="s">
        <v>251</v>
      </c>
      <c r="K44" s="1245"/>
      <c r="L44" s="1245"/>
      <c r="M44" s="1245"/>
      <c r="N44" s="1245"/>
      <c r="O44" s="1245"/>
      <c r="P44" s="1245"/>
      <c r="Q44" s="1245"/>
      <c r="R44" s="1245"/>
      <c r="S44" s="1245"/>
      <c r="T44" s="1245"/>
      <c r="U44" s="1246"/>
      <c r="V44" s="1240"/>
      <c r="W44" s="1232"/>
      <c r="X44" s="9" t="s">
        <v>200</v>
      </c>
      <c r="Z44" s="179"/>
      <c r="AA44" s="190"/>
      <c r="AB44" s="10"/>
      <c r="AC44" s="190"/>
      <c r="AD44" s="23"/>
    </row>
    <row r="45" spans="2:30" s="1" customFormat="1" ht="33" customHeight="1">
      <c r="B45" s="1223"/>
      <c r="C45" s="1219"/>
      <c r="D45" s="1219"/>
      <c r="E45" s="1219"/>
      <c r="F45" s="1224"/>
      <c r="G45" s="179"/>
      <c r="I45" s="176" t="s">
        <v>201</v>
      </c>
      <c r="J45" s="1244" t="s">
        <v>252</v>
      </c>
      <c r="K45" s="1245"/>
      <c r="L45" s="1245"/>
      <c r="M45" s="1245"/>
      <c r="N45" s="1245"/>
      <c r="O45" s="1245"/>
      <c r="P45" s="1245"/>
      <c r="Q45" s="1245"/>
      <c r="R45" s="1245"/>
      <c r="S45" s="1245"/>
      <c r="T45" s="1245"/>
      <c r="U45" s="1246"/>
      <c r="V45" s="1240"/>
      <c r="W45" s="1232"/>
      <c r="X45" s="52" t="s">
        <v>200</v>
      </c>
      <c r="Y45" s="37"/>
      <c r="Z45" s="25"/>
      <c r="AA45" s="28" t="s">
        <v>22</v>
      </c>
      <c r="AB45" s="28" t="s">
        <v>103</v>
      </c>
      <c r="AC45" s="28" t="s">
        <v>22</v>
      </c>
      <c r="AD45" s="23"/>
    </row>
    <row r="46" spans="2:30" s="1" customFormat="1" ht="6" customHeight="1">
      <c r="B46" s="1225"/>
      <c r="C46" s="1226"/>
      <c r="D46" s="1226"/>
      <c r="E46" s="1226"/>
      <c r="F46" s="1227"/>
      <c r="G46" s="180"/>
      <c r="H46" s="7"/>
      <c r="I46" s="7"/>
      <c r="J46" s="7"/>
      <c r="K46" s="7"/>
      <c r="L46" s="7"/>
      <c r="M46" s="7"/>
      <c r="N46" s="7"/>
      <c r="O46" s="7"/>
      <c r="P46" s="7"/>
      <c r="Q46" s="7"/>
      <c r="R46" s="7"/>
      <c r="S46" s="7"/>
      <c r="T46" s="38"/>
      <c r="U46" s="38"/>
      <c r="V46" s="7"/>
      <c r="W46" s="7"/>
      <c r="X46" s="7"/>
      <c r="Y46" s="7"/>
      <c r="Z46" s="180"/>
      <c r="AA46" s="7"/>
      <c r="AB46" s="7"/>
      <c r="AC46" s="185"/>
      <c r="AD46" s="188"/>
    </row>
    <row r="47" spans="2:30" s="1" customFormat="1" ht="6" customHeight="1">
      <c r="B47" s="177"/>
      <c r="C47" s="177"/>
      <c r="D47" s="177"/>
      <c r="E47" s="177"/>
      <c r="F47" s="177"/>
      <c r="T47" s="37"/>
      <c r="U47" s="37"/>
    </row>
    <row r="48" spans="2:30" s="1" customFormat="1" ht="13.5" customHeight="1">
      <c r="B48" s="1241" t="s">
        <v>253</v>
      </c>
      <c r="C48" s="1242"/>
      <c r="D48" s="39" t="s">
        <v>254</v>
      </c>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row>
    <row r="49" spans="2:30" s="1" customFormat="1" ht="8.4499999999999993" customHeight="1">
      <c r="B49" s="1241"/>
      <c r="C49" s="1242"/>
      <c r="D49" s="1243"/>
      <c r="E49" s="1243"/>
      <c r="F49" s="1243"/>
      <c r="G49" s="1243"/>
      <c r="H49" s="1243"/>
      <c r="I49" s="1243"/>
      <c r="J49" s="1243"/>
      <c r="K49" s="1243"/>
      <c r="L49" s="1243"/>
      <c r="M49" s="1243"/>
      <c r="N49" s="1243"/>
      <c r="O49" s="1243"/>
      <c r="P49" s="1243"/>
      <c r="Q49" s="1243"/>
      <c r="R49" s="1243"/>
      <c r="S49" s="1243"/>
      <c r="T49" s="1243"/>
      <c r="U49" s="1243"/>
      <c r="V49" s="1243"/>
      <c r="W49" s="1243"/>
      <c r="X49" s="1243"/>
      <c r="Y49" s="1243"/>
      <c r="Z49" s="1243"/>
      <c r="AA49" s="1243"/>
      <c r="AB49" s="1243"/>
      <c r="AC49" s="1243"/>
      <c r="AD49" s="1243"/>
    </row>
    <row r="122" spans="3:7">
      <c r="C122" s="20"/>
      <c r="D122" s="20"/>
      <c r="E122" s="20"/>
      <c r="F122" s="20"/>
      <c r="G122" s="20"/>
    </row>
    <row r="123" spans="3:7">
      <c r="C123" s="18"/>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0866141732283472" right="0.70866141732283472" top="0.74803149606299213" bottom="0.74803149606299213" header="0.31496062992125984" footer="0.31496062992125984"/>
  <pageSetup paperSize="9" scale="94" orientation="portrait" r:id="rId1"/>
  <headerFooter>
    <oddHeader>&amp;R&amp;A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78"/>
  <sheetViews>
    <sheetView view="pageBreakPreview" zoomScaleNormal="85" zoomScaleSheetLayoutView="100" workbookViewId="0">
      <selection activeCell="AI55" sqref="AI55"/>
    </sheetView>
  </sheetViews>
  <sheetFormatPr defaultColWidth="8.875" defaultRowHeight="10.5"/>
  <cols>
    <col min="1" max="1" width="2.5" style="758" customWidth="1"/>
    <col min="2" max="32" width="3.875" style="758" customWidth="1"/>
    <col min="33" max="34" width="2.25" style="758" customWidth="1"/>
    <col min="35" max="35" width="43.375" style="758" bestFit="1" customWidth="1"/>
    <col min="36" max="36" width="13.75" style="758" customWidth="1"/>
    <col min="37" max="16384" width="8.875" style="758"/>
  </cols>
  <sheetData>
    <row r="2" spans="1:36" ht="21">
      <c r="A2" s="1310" t="s">
        <v>811</v>
      </c>
      <c r="B2" s="1310"/>
      <c r="C2" s="1310"/>
      <c r="D2" s="1310"/>
      <c r="E2" s="1310"/>
      <c r="F2" s="1310"/>
      <c r="G2" s="1310"/>
      <c r="H2" s="1310"/>
      <c r="I2" s="1310"/>
      <c r="J2" s="1310"/>
      <c r="K2" s="1310"/>
      <c r="L2" s="1310"/>
      <c r="M2" s="1310"/>
      <c r="N2" s="1310"/>
      <c r="O2" s="1310"/>
      <c r="P2" s="1310"/>
      <c r="Q2" s="1310"/>
      <c r="R2" s="1310"/>
      <c r="S2" s="1310"/>
      <c r="T2" s="1310"/>
      <c r="U2" s="1310"/>
      <c r="V2" s="1310"/>
      <c r="W2" s="1310"/>
      <c r="X2" s="1310"/>
      <c r="Y2" s="1310"/>
      <c r="Z2" s="1310"/>
      <c r="AA2" s="1310"/>
      <c r="AB2" s="1310"/>
      <c r="AC2" s="1310"/>
      <c r="AD2" s="1310"/>
      <c r="AE2" s="1310"/>
      <c r="AF2" s="1310"/>
      <c r="AG2" s="1310"/>
      <c r="AH2" s="757"/>
      <c r="AI2" s="757"/>
      <c r="AJ2" s="757"/>
    </row>
    <row r="3" spans="1:36" ht="19.5">
      <c r="A3" s="757"/>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t="s">
        <v>812</v>
      </c>
      <c r="AJ3" s="759" t="str">
        <f>IF(G12="","",VLOOKUP(G12,AI4:AJ8,2,FALSE))</f>
        <v/>
      </c>
    </row>
    <row r="4" spans="1:36" ht="34.9" customHeight="1">
      <c r="A4" s="757"/>
      <c r="B4" s="1311" t="s">
        <v>813</v>
      </c>
      <c r="C4" s="1312"/>
      <c r="D4" s="1312"/>
      <c r="E4" s="1312"/>
      <c r="F4" s="1312"/>
      <c r="G4" s="1312"/>
      <c r="H4" s="1312"/>
      <c r="I4" s="1312"/>
      <c r="J4" s="1312"/>
      <c r="K4" s="1312"/>
      <c r="L4" s="1312"/>
      <c r="M4" s="1312"/>
      <c r="N4" s="1312"/>
      <c r="O4" s="1312"/>
      <c r="P4" s="1312"/>
      <c r="Q4" s="1312"/>
      <c r="R4" s="1312"/>
      <c r="S4" s="1312"/>
      <c r="T4" s="1312"/>
      <c r="U4" s="1312"/>
      <c r="V4" s="1312"/>
      <c r="W4" s="1312"/>
      <c r="X4" s="1312"/>
      <c r="Y4" s="1312"/>
      <c r="Z4" s="1312"/>
      <c r="AA4" s="1312"/>
      <c r="AB4" s="1312"/>
      <c r="AC4" s="1312"/>
      <c r="AD4" s="1312"/>
      <c r="AE4" s="1312"/>
      <c r="AF4" s="1313"/>
      <c r="AG4" s="757"/>
      <c r="AH4" s="757"/>
      <c r="AI4" s="757" t="s">
        <v>814</v>
      </c>
      <c r="AJ4" s="760">
        <v>1</v>
      </c>
    </row>
    <row r="5" spans="1:36" ht="34.9" customHeight="1">
      <c r="A5" s="757"/>
      <c r="B5" s="1314"/>
      <c r="C5" s="1315"/>
      <c r="D5" s="1315"/>
      <c r="E5" s="1315"/>
      <c r="F5" s="1315"/>
      <c r="G5" s="1315"/>
      <c r="H5" s="1315"/>
      <c r="I5" s="1315"/>
      <c r="J5" s="1315"/>
      <c r="K5" s="1315"/>
      <c r="L5" s="1315"/>
      <c r="M5" s="1315"/>
      <c r="N5" s="1315"/>
      <c r="O5" s="1315"/>
      <c r="P5" s="1315"/>
      <c r="Q5" s="1315"/>
      <c r="R5" s="1315"/>
      <c r="S5" s="1315"/>
      <c r="T5" s="1315"/>
      <c r="U5" s="1315"/>
      <c r="V5" s="1315"/>
      <c r="W5" s="1315"/>
      <c r="X5" s="1315"/>
      <c r="Y5" s="1315"/>
      <c r="Z5" s="1315"/>
      <c r="AA5" s="1315"/>
      <c r="AB5" s="1315"/>
      <c r="AC5" s="1315"/>
      <c r="AD5" s="1315"/>
      <c r="AE5" s="1315"/>
      <c r="AF5" s="1316"/>
      <c r="AG5" s="757"/>
      <c r="AH5" s="757"/>
      <c r="AI5" s="757" t="s">
        <v>815</v>
      </c>
      <c r="AJ5" s="760">
        <v>2</v>
      </c>
    </row>
    <row r="6" spans="1:36" ht="34.9" customHeight="1">
      <c r="A6" s="757"/>
      <c r="B6" s="1317"/>
      <c r="C6" s="1315"/>
      <c r="D6" s="1315"/>
      <c r="E6" s="1315"/>
      <c r="F6" s="1315"/>
      <c r="G6" s="1315"/>
      <c r="H6" s="1315"/>
      <c r="I6" s="1315"/>
      <c r="J6" s="1315"/>
      <c r="K6" s="1315"/>
      <c r="L6" s="1315"/>
      <c r="M6" s="1315"/>
      <c r="N6" s="1315"/>
      <c r="O6" s="1315"/>
      <c r="P6" s="1315"/>
      <c r="Q6" s="1315"/>
      <c r="R6" s="1315"/>
      <c r="S6" s="1315"/>
      <c r="T6" s="1315"/>
      <c r="U6" s="1315"/>
      <c r="V6" s="1315"/>
      <c r="W6" s="1315"/>
      <c r="X6" s="1315"/>
      <c r="Y6" s="1315"/>
      <c r="Z6" s="1315"/>
      <c r="AA6" s="1315"/>
      <c r="AB6" s="1315"/>
      <c r="AC6" s="1315"/>
      <c r="AD6" s="1315"/>
      <c r="AE6" s="1315"/>
      <c r="AF6" s="1316"/>
      <c r="AG6" s="757"/>
      <c r="AH6" s="757"/>
      <c r="AI6" s="757" t="s">
        <v>816</v>
      </c>
      <c r="AJ6" s="760">
        <v>3</v>
      </c>
    </row>
    <row r="7" spans="1:36" ht="34.9" customHeight="1">
      <c r="A7" s="757"/>
      <c r="B7" s="1318"/>
      <c r="C7" s="1319"/>
      <c r="D7" s="1319"/>
      <c r="E7" s="1319"/>
      <c r="F7" s="1319"/>
      <c r="G7" s="1319"/>
      <c r="H7" s="1319"/>
      <c r="I7" s="1319"/>
      <c r="J7" s="1319"/>
      <c r="K7" s="1319"/>
      <c r="L7" s="1319"/>
      <c r="M7" s="1319"/>
      <c r="N7" s="1319"/>
      <c r="O7" s="1319"/>
      <c r="P7" s="1319"/>
      <c r="Q7" s="1319"/>
      <c r="R7" s="1319"/>
      <c r="S7" s="1319"/>
      <c r="T7" s="1319"/>
      <c r="U7" s="1319"/>
      <c r="V7" s="1319"/>
      <c r="W7" s="1319"/>
      <c r="X7" s="1319"/>
      <c r="Y7" s="1319"/>
      <c r="Z7" s="1319"/>
      <c r="AA7" s="1319"/>
      <c r="AB7" s="1319"/>
      <c r="AC7" s="1319"/>
      <c r="AD7" s="1319"/>
      <c r="AE7" s="1319"/>
      <c r="AF7" s="1320"/>
      <c r="AG7" s="757"/>
      <c r="AH7" s="757"/>
      <c r="AI7" s="757" t="s">
        <v>817</v>
      </c>
      <c r="AJ7" s="760">
        <v>4</v>
      </c>
    </row>
    <row r="8" spans="1:36" ht="19.5">
      <c r="A8" s="757"/>
      <c r="B8" s="757"/>
      <c r="C8" s="757"/>
      <c r="D8" s="757"/>
      <c r="E8" s="757"/>
      <c r="F8" s="757"/>
      <c r="G8" s="757"/>
      <c r="H8" s="757"/>
      <c r="I8" s="757"/>
      <c r="J8" s="757"/>
      <c r="K8" s="757"/>
      <c r="L8" s="757"/>
      <c r="M8" s="757"/>
      <c r="N8" s="757"/>
      <c r="O8" s="757"/>
      <c r="P8" s="757"/>
      <c r="Q8" s="757"/>
      <c r="R8" s="757"/>
      <c r="S8" s="757"/>
      <c r="T8" s="757"/>
      <c r="U8" s="757"/>
      <c r="V8" s="757"/>
      <c r="W8" s="757"/>
      <c r="X8" s="757"/>
      <c r="Y8" s="757"/>
      <c r="Z8" s="757"/>
      <c r="AA8" s="757"/>
      <c r="AB8" s="757"/>
      <c r="AC8" s="757"/>
      <c r="AD8" s="757"/>
      <c r="AE8" s="757"/>
      <c r="AF8" s="757"/>
      <c r="AG8" s="757"/>
      <c r="AH8" s="757"/>
      <c r="AI8" s="757" t="s">
        <v>818</v>
      </c>
      <c r="AJ8" s="760">
        <v>5</v>
      </c>
    </row>
    <row r="9" spans="1:36" ht="19.5">
      <c r="A9" s="757"/>
      <c r="B9" s="761" t="s">
        <v>819</v>
      </c>
      <c r="C9" s="757"/>
      <c r="D9" s="757"/>
      <c r="E9" s="757"/>
      <c r="F9" s="757"/>
      <c r="G9" s="757"/>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62" t="s">
        <v>820</v>
      </c>
      <c r="AJ9" s="763" t="str">
        <f>IF(AND(COUNTIF(V12,"*")=1,OR(AJ3=1,AJ3=2,)),VLOOKUP(V12,AI10:AJ12,2,FALSE),"")</f>
        <v/>
      </c>
    </row>
    <row r="10" spans="1:36" ht="19.5">
      <c r="A10" s="757"/>
      <c r="B10" s="1264" t="s">
        <v>821</v>
      </c>
      <c r="C10" s="1264"/>
      <c r="D10" s="1264"/>
      <c r="E10" s="1264"/>
      <c r="F10" s="1264"/>
      <c r="G10" s="1253"/>
      <c r="H10" s="1253"/>
      <c r="I10" s="1253"/>
      <c r="J10" s="1253"/>
      <c r="K10" s="1264" t="s">
        <v>822</v>
      </c>
      <c r="L10" s="1264"/>
      <c r="M10" s="1264"/>
      <c r="N10" s="1264"/>
      <c r="O10" s="1321"/>
      <c r="P10" s="1321"/>
      <c r="Q10" s="1321"/>
      <c r="R10" s="1321"/>
      <c r="S10" s="1321"/>
      <c r="T10" s="1321"/>
      <c r="U10" s="1321"/>
      <c r="V10" s="1321"/>
      <c r="W10" s="1321"/>
      <c r="X10" s="1321"/>
      <c r="Y10" s="1322"/>
      <c r="Z10" s="1322"/>
      <c r="AA10" s="1322"/>
      <c r="AB10" s="1322"/>
      <c r="AC10" s="757"/>
      <c r="AD10" s="757"/>
      <c r="AE10" s="757"/>
      <c r="AF10" s="757"/>
      <c r="AG10" s="757"/>
      <c r="AH10" s="757"/>
      <c r="AI10" s="762" t="s">
        <v>823</v>
      </c>
      <c r="AJ10" s="760">
        <v>6</v>
      </c>
    </row>
    <row r="11" spans="1:36" ht="19.5">
      <c r="A11" s="757"/>
      <c r="B11" s="1303" t="s">
        <v>824</v>
      </c>
      <c r="C11" s="1304"/>
      <c r="D11" s="1304"/>
      <c r="E11" s="1304"/>
      <c r="F11" s="1305"/>
      <c r="G11" s="1308"/>
      <c r="H11" s="1307"/>
      <c r="I11" s="1307"/>
      <c r="J11" s="1309"/>
      <c r="K11" s="1303" t="s">
        <v>825</v>
      </c>
      <c r="L11" s="1304"/>
      <c r="M11" s="1304"/>
      <c r="N11" s="1305"/>
      <c r="O11" s="1308"/>
      <c r="P11" s="1307"/>
      <c r="Q11" s="1307"/>
      <c r="R11" s="1307"/>
      <c r="S11" s="1307"/>
      <c r="T11" s="1309"/>
      <c r="U11" s="1303" t="s">
        <v>826</v>
      </c>
      <c r="V11" s="1304"/>
      <c r="W11" s="1304"/>
      <c r="X11" s="1305"/>
      <c r="Y11" s="1308"/>
      <c r="Z11" s="1307"/>
      <c r="AA11" s="1307"/>
      <c r="AB11" s="1307"/>
      <c r="AC11" s="1307"/>
      <c r="AD11" s="1307"/>
      <c r="AE11" s="1307"/>
      <c r="AF11" s="1309"/>
      <c r="AG11" s="757"/>
      <c r="AH11" s="757"/>
      <c r="AI11" s="762" t="s">
        <v>827</v>
      </c>
      <c r="AJ11" s="760">
        <v>7</v>
      </c>
    </row>
    <row r="12" spans="1:36" ht="19.5">
      <c r="A12" s="757"/>
      <c r="B12" s="1264" t="s">
        <v>828</v>
      </c>
      <c r="C12" s="1264"/>
      <c r="D12" s="1264"/>
      <c r="E12" s="1264"/>
      <c r="F12" s="1264"/>
      <c r="G12" s="1300"/>
      <c r="H12" s="1301"/>
      <c r="I12" s="1301"/>
      <c r="J12" s="1301"/>
      <c r="K12" s="1301"/>
      <c r="L12" s="1301"/>
      <c r="M12" s="1301"/>
      <c r="N12" s="1301"/>
      <c r="O12" s="1301"/>
      <c r="P12" s="1301"/>
      <c r="Q12" s="1302"/>
      <c r="R12" s="1303" t="s">
        <v>829</v>
      </c>
      <c r="S12" s="1304"/>
      <c r="T12" s="1304"/>
      <c r="U12" s="1305"/>
      <c r="V12" s="1300"/>
      <c r="W12" s="1301"/>
      <c r="X12" s="1301"/>
      <c r="Y12" s="1301"/>
      <c r="Z12" s="1301"/>
      <c r="AA12" s="1301"/>
      <c r="AB12" s="1302"/>
      <c r="AC12" s="757"/>
      <c r="AD12" s="757"/>
      <c r="AE12" s="757"/>
      <c r="AF12" s="757"/>
      <c r="AG12" s="757"/>
      <c r="AH12" s="757"/>
      <c r="AI12" s="762" t="s">
        <v>830</v>
      </c>
      <c r="AJ12" s="760">
        <v>8</v>
      </c>
    </row>
    <row r="13" spans="1:36" ht="18.95" customHeight="1">
      <c r="A13" s="757"/>
      <c r="B13" s="1306" t="s">
        <v>831</v>
      </c>
      <c r="C13" s="1306"/>
      <c r="D13" s="1306"/>
      <c r="E13" s="1306"/>
      <c r="F13" s="1306"/>
      <c r="G13" s="1306"/>
      <c r="H13" s="1306"/>
      <c r="I13" s="1306"/>
      <c r="J13" s="1306"/>
      <c r="K13" s="1306"/>
      <c r="L13" s="1306"/>
      <c r="M13" s="1306"/>
      <c r="N13" s="1306"/>
      <c r="O13" s="1306"/>
      <c r="P13" s="1306"/>
      <c r="Q13" s="1306"/>
      <c r="R13" s="1306"/>
      <c r="S13" s="1306"/>
      <c r="T13" s="1306"/>
      <c r="U13" s="1306"/>
      <c r="V13" s="1306"/>
      <c r="W13" s="1306"/>
      <c r="X13" s="1306"/>
      <c r="Y13" s="1306"/>
      <c r="Z13" s="1306"/>
      <c r="AA13" s="1306"/>
      <c r="AB13" s="1306"/>
      <c r="AC13" s="1306"/>
      <c r="AD13" s="1306"/>
      <c r="AE13" s="1306"/>
      <c r="AF13" s="1306"/>
      <c r="AG13" s="757"/>
      <c r="AH13" s="757"/>
      <c r="AI13" s="757"/>
      <c r="AJ13" s="760"/>
    </row>
    <row r="14" spans="1:36" ht="19.5">
      <c r="A14" s="757"/>
      <c r="B14" s="1306"/>
      <c r="C14" s="1306"/>
      <c r="D14" s="1306"/>
      <c r="E14" s="1306"/>
      <c r="F14" s="1306"/>
      <c r="G14" s="1306"/>
      <c r="H14" s="1306"/>
      <c r="I14" s="1306"/>
      <c r="J14" s="1306"/>
      <c r="K14" s="1306"/>
      <c r="L14" s="1306"/>
      <c r="M14" s="1306"/>
      <c r="N14" s="1306"/>
      <c r="O14" s="1306"/>
      <c r="P14" s="1306"/>
      <c r="Q14" s="1306"/>
      <c r="R14" s="1306"/>
      <c r="S14" s="1306"/>
      <c r="T14" s="1306"/>
      <c r="U14" s="1306"/>
      <c r="V14" s="1306"/>
      <c r="W14" s="1306"/>
      <c r="X14" s="1306"/>
      <c r="Y14" s="1306"/>
      <c r="Z14" s="1306"/>
      <c r="AA14" s="1306"/>
      <c r="AB14" s="1306"/>
      <c r="AC14" s="1306"/>
      <c r="AD14" s="1306"/>
      <c r="AE14" s="1306"/>
      <c r="AF14" s="1306"/>
      <c r="AG14" s="757"/>
      <c r="AH14" s="757"/>
      <c r="AI14" s="762"/>
      <c r="AJ14" s="757"/>
    </row>
    <row r="15" spans="1:36" ht="19.5">
      <c r="A15" s="757"/>
      <c r="B15" s="757"/>
      <c r="C15" s="757"/>
      <c r="D15" s="757"/>
      <c r="E15" s="757"/>
      <c r="F15" s="757"/>
      <c r="G15" s="757"/>
      <c r="H15" s="757"/>
      <c r="I15" s="757"/>
      <c r="J15" s="757"/>
      <c r="K15" s="757"/>
      <c r="L15" s="757"/>
      <c r="M15" s="757"/>
      <c r="N15" s="757"/>
      <c r="O15" s="757"/>
      <c r="P15" s="757"/>
      <c r="Q15" s="757"/>
      <c r="R15" s="757"/>
      <c r="S15" s="757"/>
      <c r="T15" s="757"/>
      <c r="U15" s="757"/>
      <c r="V15" s="757"/>
      <c r="W15" s="757"/>
      <c r="X15" s="757"/>
      <c r="Y15" s="757"/>
      <c r="Z15" s="757"/>
      <c r="AA15" s="757"/>
      <c r="AB15" s="757"/>
      <c r="AC15" s="757"/>
      <c r="AD15" s="757"/>
      <c r="AE15" s="757"/>
      <c r="AF15" s="757"/>
      <c r="AG15" s="757"/>
      <c r="AH15" s="757"/>
      <c r="AI15" s="762"/>
      <c r="AJ15" s="757"/>
    </row>
    <row r="16" spans="1:36" ht="19.5">
      <c r="A16" s="757"/>
      <c r="B16" s="761" t="s">
        <v>832</v>
      </c>
      <c r="C16" s="757"/>
      <c r="D16" s="757"/>
      <c r="E16" s="757"/>
      <c r="F16" s="757"/>
      <c r="G16" s="757"/>
      <c r="H16" s="757"/>
      <c r="I16" s="757"/>
      <c r="J16" s="757"/>
      <c r="K16" s="757"/>
      <c r="L16" s="757"/>
      <c r="M16" s="757"/>
      <c r="N16" s="757"/>
      <c r="O16" s="757"/>
      <c r="P16" s="757"/>
      <c r="Q16" s="757"/>
      <c r="R16" s="757"/>
      <c r="S16" s="757"/>
      <c r="T16" s="757"/>
      <c r="U16" s="757"/>
      <c r="V16" s="757"/>
      <c r="W16" s="757"/>
      <c r="X16" s="757"/>
      <c r="Y16" s="757"/>
      <c r="Z16" s="757"/>
      <c r="AA16" s="757"/>
      <c r="AB16" s="757"/>
      <c r="AC16" s="757"/>
      <c r="AD16" s="757"/>
      <c r="AE16" s="757"/>
      <c r="AF16" s="757"/>
      <c r="AG16" s="757"/>
      <c r="AH16" s="757"/>
      <c r="AI16" s="762" t="s">
        <v>833</v>
      </c>
      <c r="AJ16" s="757"/>
    </row>
    <row r="17" spans="1:36" ht="19.5">
      <c r="A17" s="757"/>
      <c r="B17" s="1249" t="s">
        <v>834</v>
      </c>
      <c r="C17" s="1250"/>
      <c r="D17" s="1250"/>
      <c r="E17" s="1250"/>
      <c r="F17" s="1250"/>
      <c r="G17" s="1250"/>
      <c r="H17" s="1250"/>
      <c r="I17" s="1250"/>
      <c r="J17" s="1250"/>
      <c r="K17" s="1251"/>
      <c r="L17" s="1303" t="s">
        <v>835</v>
      </c>
      <c r="M17" s="1304"/>
      <c r="N17" s="1307"/>
      <c r="O17" s="1307"/>
      <c r="P17" s="764" t="s">
        <v>836</v>
      </c>
      <c r="Q17" s="1307"/>
      <c r="R17" s="1307"/>
      <c r="S17" s="765" t="s">
        <v>837</v>
      </c>
      <c r="T17" s="766"/>
      <c r="U17" s="766"/>
      <c r="V17" s="757"/>
      <c r="W17" s="757"/>
      <c r="X17" s="757"/>
      <c r="Y17" s="757"/>
      <c r="Z17" s="757"/>
      <c r="AA17" s="757"/>
      <c r="AB17" s="757"/>
      <c r="AC17" s="757"/>
      <c r="AD17" s="766"/>
      <c r="AE17" s="766"/>
      <c r="AF17" s="757"/>
      <c r="AG17" s="757"/>
      <c r="AH17" s="757"/>
      <c r="AI17" s="767" t="str">
        <f>L17&amp;N17&amp;P17&amp;Q17&amp;S17&amp;"１日"</f>
        <v>令和年月１日</v>
      </c>
      <c r="AJ17" s="768"/>
    </row>
    <row r="18" spans="1:36" ht="19.5">
      <c r="A18" s="757"/>
      <c r="B18" s="1249" t="s">
        <v>838</v>
      </c>
      <c r="C18" s="1250"/>
      <c r="D18" s="1250"/>
      <c r="E18" s="1250"/>
      <c r="F18" s="1250"/>
      <c r="G18" s="1250"/>
      <c r="H18" s="1250"/>
      <c r="I18" s="1250"/>
      <c r="J18" s="1250"/>
      <c r="K18" s="1250"/>
      <c r="L18" s="1250"/>
      <c r="M18" s="1250"/>
      <c r="N18" s="1250"/>
      <c r="O18" s="1251"/>
      <c r="P18" s="1290"/>
      <c r="Q18" s="1291"/>
      <c r="R18" s="1291"/>
      <c r="S18" s="769" t="s">
        <v>839</v>
      </c>
      <c r="T18" s="757"/>
      <c r="U18" s="757"/>
      <c r="V18" s="757"/>
      <c r="W18" s="757"/>
      <c r="X18" s="757"/>
      <c r="Y18" s="757"/>
      <c r="Z18" s="757"/>
      <c r="AA18" s="757"/>
      <c r="AB18" s="757"/>
      <c r="AC18" s="757"/>
      <c r="AD18" s="757"/>
      <c r="AE18" s="757"/>
      <c r="AF18" s="757"/>
      <c r="AG18" s="757"/>
      <c r="AH18" s="757"/>
      <c r="AI18" s="762" t="s">
        <v>840</v>
      </c>
      <c r="AJ18" s="770" t="s">
        <v>841</v>
      </c>
    </row>
    <row r="19" spans="1:36" ht="19.5">
      <c r="A19" s="757"/>
      <c r="B19" s="1292" t="s">
        <v>842</v>
      </c>
      <c r="C19" s="1292"/>
      <c r="D19" s="1292"/>
      <c r="E19" s="1292"/>
      <c r="F19" s="1292"/>
      <c r="G19" s="1292"/>
      <c r="H19" s="1292"/>
      <c r="I19" s="1292"/>
      <c r="J19" s="1292"/>
      <c r="K19" s="1292"/>
      <c r="L19" s="1292"/>
      <c r="M19" s="1292"/>
      <c r="N19" s="1292"/>
      <c r="O19" s="1292"/>
      <c r="P19" s="1292"/>
      <c r="Q19" s="1292"/>
      <c r="R19" s="1292"/>
      <c r="S19" s="1292"/>
      <c r="T19" s="1292"/>
      <c r="U19" s="1292"/>
      <c r="V19" s="1292"/>
      <c r="W19" s="1292"/>
      <c r="X19" s="1292"/>
      <c r="Y19" s="1292"/>
      <c r="Z19" s="1293"/>
      <c r="AA19" s="1294"/>
      <c r="AB19" s="1294"/>
      <c r="AC19" s="771" t="s">
        <v>839</v>
      </c>
      <c r="AD19" s="757"/>
      <c r="AE19" s="757"/>
      <c r="AF19" s="757"/>
      <c r="AG19" s="757"/>
      <c r="AH19" s="757"/>
      <c r="AI19" s="772" t="e">
        <f>(Z19-P18)/Z19</f>
        <v>#DIV/0!</v>
      </c>
      <c r="AJ19" s="773" t="e">
        <f>AI19</f>
        <v>#DIV/0!</v>
      </c>
    </row>
    <row r="20" spans="1:36" ht="19.5">
      <c r="A20" s="757"/>
      <c r="B20" s="1295" t="s">
        <v>843</v>
      </c>
      <c r="C20" s="1296"/>
      <c r="D20" s="1296"/>
      <c r="E20" s="1296"/>
      <c r="F20" s="1296"/>
      <c r="G20" s="1296"/>
      <c r="H20" s="1297" t="str">
        <f>IF(P18="","",IF(AND(H21="否",ROUND(AI19,4)&gt;=0.05),"可","否"))</f>
        <v/>
      </c>
      <c r="I20" s="1298"/>
      <c r="J20" s="1299"/>
      <c r="K20" s="757"/>
      <c r="L20" s="757"/>
      <c r="M20" s="757"/>
      <c r="N20" s="774"/>
      <c r="O20" s="774"/>
      <c r="P20" s="774"/>
      <c r="Q20" s="774"/>
      <c r="R20" s="774"/>
      <c r="S20" s="774"/>
      <c r="T20" s="774"/>
      <c r="U20" s="774"/>
      <c r="V20" s="774"/>
      <c r="W20" s="774"/>
      <c r="X20" s="774"/>
      <c r="Y20" s="774"/>
      <c r="Z20" s="774"/>
      <c r="AA20" s="774"/>
      <c r="AB20" s="774"/>
      <c r="AC20" s="774"/>
      <c r="AD20" s="774"/>
      <c r="AE20" s="774"/>
      <c r="AF20" s="774"/>
      <c r="AG20" s="757"/>
      <c r="AH20" s="757"/>
      <c r="AI20" s="775" t="s">
        <v>844</v>
      </c>
      <c r="AJ20" s="776" t="s">
        <v>845</v>
      </c>
    </row>
    <row r="21" spans="1:36" ht="19.5">
      <c r="A21" s="757"/>
      <c r="B21" s="1249" t="s">
        <v>846</v>
      </c>
      <c r="C21" s="1250"/>
      <c r="D21" s="1250"/>
      <c r="E21" s="1250"/>
      <c r="F21" s="1250"/>
      <c r="G21" s="1250"/>
      <c r="H21" s="1287" t="str">
        <f>IF(N17="","",IF(AND(AI21="可",AJ21="可"),"可","否"))</f>
        <v/>
      </c>
      <c r="I21" s="1288"/>
      <c r="J21" s="1289"/>
      <c r="K21" s="757"/>
      <c r="L21" s="757"/>
      <c r="M21" s="757"/>
      <c r="N21" s="774"/>
      <c r="O21" s="774"/>
      <c r="P21" s="774"/>
      <c r="Q21" s="774"/>
      <c r="R21" s="774"/>
      <c r="S21" s="774"/>
      <c r="T21" s="774"/>
      <c r="U21" s="774"/>
      <c r="V21" s="774"/>
      <c r="W21" s="774"/>
      <c r="X21" s="774"/>
      <c r="Y21" s="774"/>
      <c r="Z21" s="774"/>
      <c r="AA21" s="757"/>
      <c r="AB21" s="757"/>
      <c r="AC21" s="757"/>
      <c r="AD21" s="757"/>
      <c r="AE21" s="774"/>
      <c r="AF21" s="774"/>
      <c r="AG21" s="757"/>
      <c r="AH21" s="757"/>
      <c r="AI21" s="775" t="str">
        <f>IF(P18="","",IF(OR(AND(AJ9=7,P18&lt;=750),(AND(AJ9=8,P18&lt;=900))),"可","否"))</f>
        <v/>
      </c>
      <c r="AJ21" s="777" t="str">
        <f>IF(AND(N17=3,OR(Q17=2,Q17=3)),"否","可")</f>
        <v>可</v>
      </c>
    </row>
    <row r="22" spans="1:36" ht="25.15" customHeight="1">
      <c r="A22" s="757"/>
      <c r="B22" s="1247" t="s">
        <v>847</v>
      </c>
      <c r="C22" s="1248"/>
      <c r="D22" s="1248"/>
      <c r="E22" s="1248"/>
      <c r="F22" s="1248"/>
      <c r="G22" s="1248"/>
      <c r="H22" s="1248"/>
      <c r="I22" s="1248"/>
      <c r="J22" s="1248"/>
      <c r="K22" s="1248"/>
      <c r="L22" s="1248"/>
      <c r="M22" s="1248"/>
      <c r="N22" s="1248"/>
      <c r="O22" s="1248"/>
      <c r="P22" s="1248"/>
      <c r="Q22" s="1248"/>
      <c r="R22" s="1248"/>
      <c r="S22" s="1248"/>
      <c r="T22" s="1248"/>
      <c r="U22" s="1248"/>
      <c r="V22" s="1248"/>
      <c r="W22" s="1248"/>
      <c r="X22" s="1248"/>
      <c r="Y22" s="1248"/>
      <c r="Z22" s="1248"/>
      <c r="AA22" s="1248"/>
      <c r="AB22" s="1248"/>
      <c r="AC22" s="1248"/>
      <c r="AD22" s="1248"/>
      <c r="AE22" s="1248"/>
      <c r="AF22" s="1248"/>
      <c r="AG22" s="757"/>
      <c r="AH22" s="757"/>
      <c r="AI22" s="757"/>
      <c r="AJ22" s="757"/>
    </row>
    <row r="23" spans="1:36" ht="25.15" customHeight="1">
      <c r="A23" s="757"/>
      <c r="B23" s="1247"/>
      <c r="C23" s="1248"/>
      <c r="D23" s="1248"/>
      <c r="E23" s="1248"/>
      <c r="F23" s="1248"/>
      <c r="G23" s="1248"/>
      <c r="H23" s="1248"/>
      <c r="I23" s="1248"/>
      <c r="J23" s="1248"/>
      <c r="K23" s="1248"/>
      <c r="L23" s="1248"/>
      <c r="M23" s="1248"/>
      <c r="N23" s="1248"/>
      <c r="O23" s="1248"/>
      <c r="P23" s="1248"/>
      <c r="Q23" s="1248"/>
      <c r="R23" s="1248"/>
      <c r="S23" s="1248"/>
      <c r="T23" s="1248"/>
      <c r="U23" s="1248"/>
      <c r="V23" s="1248"/>
      <c r="W23" s="1248"/>
      <c r="X23" s="1248"/>
      <c r="Y23" s="1248"/>
      <c r="Z23" s="1248"/>
      <c r="AA23" s="1248"/>
      <c r="AB23" s="1248"/>
      <c r="AC23" s="1248"/>
      <c r="AD23" s="1248"/>
      <c r="AE23" s="1248"/>
      <c r="AF23" s="1248"/>
      <c r="AG23" s="757"/>
      <c r="AH23" s="757"/>
      <c r="AI23" s="757"/>
      <c r="AJ23" s="757"/>
    </row>
    <row r="24" spans="1:36" ht="25.15" customHeight="1">
      <c r="A24" s="757"/>
      <c r="B24" s="1247"/>
      <c r="C24" s="1248"/>
      <c r="D24" s="1248"/>
      <c r="E24" s="1248"/>
      <c r="F24" s="1248"/>
      <c r="G24" s="1248"/>
      <c r="H24" s="1248"/>
      <c r="I24" s="1248"/>
      <c r="J24" s="1248"/>
      <c r="K24" s="1248"/>
      <c r="L24" s="1248"/>
      <c r="M24" s="1248"/>
      <c r="N24" s="1248"/>
      <c r="O24" s="1248"/>
      <c r="P24" s="1248"/>
      <c r="Q24" s="1248"/>
      <c r="R24" s="1248"/>
      <c r="S24" s="1248"/>
      <c r="T24" s="1248"/>
      <c r="U24" s="1248"/>
      <c r="V24" s="1248"/>
      <c r="W24" s="1248"/>
      <c r="X24" s="1248"/>
      <c r="Y24" s="1248"/>
      <c r="Z24" s="1248"/>
      <c r="AA24" s="1248"/>
      <c r="AB24" s="1248"/>
      <c r="AC24" s="1248"/>
      <c r="AD24" s="1248"/>
      <c r="AE24" s="1248"/>
      <c r="AF24" s="1248"/>
      <c r="AG24" s="757"/>
      <c r="AH24" s="757"/>
      <c r="AI24" s="757"/>
      <c r="AJ24" s="757"/>
    </row>
    <row r="25" spans="1:36" ht="25.15" customHeight="1">
      <c r="A25" s="757"/>
      <c r="B25" s="1247"/>
      <c r="C25" s="1248"/>
      <c r="D25" s="1248"/>
      <c r="E25" s="1248"/>
      <c r="F25" s="1248"/>
      <c r="G25" s="1248"/>
      <c r="H25" s="1248"/>
      <c r="I25" s="1248"/>
      <c r="J25" s="1248"/>
      <c r="K25" s="1248"/>
      <c r="L25" s="1248"/>
      <c r="M25" s="1248"/>
      <c r="N25" s="1248"/>
      <c r="O25" s="1248"/>
      <c r="P25" s="1248"/>
      <c r="Q25" s="1248"/>
      <c r="R25" s="1248"/>
      <c r="S25" s="1248"/>
      <c r="T25" s="1248"/>
      <c r="U25" s="1248"/>
      <c r="V25" s="1248"/>
      <c r="W25" s="1248"/>
      <c r="X25" s="1248"/>
      <c r="Y25" s="1248"/>
      <c r="Z25" s="1248"/>
      <c r="AA25" s="1248"/>
      <c r="AB25" s="1248"/>
      <c r="AC25" s="1248"/>
      <c r="AD25" s="1248"/>
      <c r="AE25" s="1248"/>
      <c r="AF25" s="1248"/>
      <c r="AG25" s="757"/>
      <c r="AH25" s="757"/>
      <c r="AI25" s="757"/>
      <c r="AJ25" s="757"/>
    </row>
    <row r="26" spans="1:36" ht="25.15" customHeight="1">
      <c r="A26" s="757"/>
      <c r="B26" s="1247"/>
      <c r="C26" s="1248"/>
      <c r="D26" s="1248"/>
      <c r="E26" s="1248"/>
      <c r="F26" s="1248"/>
      <c r="G26" s="1248"/>
      <c r="H26" s="1248"/>
      <c r="I26" s="1248"/>
      <c r="J26" s="1248"/>
      <c r="K26" s="1248"/>
      <c r="L26" s="1248"/>
      <c r="M26" s="1248"/>
      <c r="N26" s="1248"/>
      <c r="O26" s="1248"/>
      <c r="P26" s="1248"/>
      <c r="Q26" s="1248"/>
      <c r="R26" s="1248"/>
      <c r="S26" s="1248"/>
      <c r="T26" s="1248"/>
      <c r="U26" s="1248"/>
      <c r="V26" s="1248"/>
      <c r="W26" s="1248"/>
      <c r="X26" s="1248"/>
      <c r="Y26" s="1248"/>
      <c r="Z26" s="1248"/>
      <c r="AA26" s="1248"/>
      <c r="AB26" s="1248"/>
      <c r="AC26" s="1248"/>
      <c r="AD26" s="1248"/>
      <c r="AE26" s="1248"/>
      <c r="AF26" s="1248"/>
      <c r="AG26" s="757"/>
      <c r="AH26" s="757"/>
      <c r="AI26" s="757"/>
      <c r="AJ26" s="757"/>
    </row>
    <row r="27" spans="1:36" ht="25.15" customHeight="1">
      <c r="A27" s="757"/>
      <c r="B27" s="1247"/>
      <c r="C27" s="1248"/>
      <c r="D27" s="1248"/>
      <c r="E27" s="1248"/>
      <c r="F27" s="1248"/>
      <c r="G27" s="1248"/>
      <c r="H27" s="1248"/>
      <c r="I27" s="1248"/>
      <c r="J27" s="1248"/>
      <c r="K27" s="1248"/>
      <c r="L27" s="1248"/>
      <c r="M27" s="1248"/>
      <c r="N27" s="1248"/>
      <c r="O27" s="1248"/>
      <c r="P27" s="1248"/>
      <c r="Q27" s="1248"/>
      <c r="R27" s="1248"/>
      <c r="S27" s="1248"/>
      <c r="T27" s="1248"/>
      <c r="U27" s="1248"/>
      <c r="V27" s="1248"/>
      <c r="W27" s="1248"/>
      <c r="X27" s="1248"/>
      <c r="Y27" s="1248"/>
      <c r="Z27" s="1248"/>
      <c r="AA27" s="1248"/>
      <c r="AB27" s="1248"/>
      <c r="AC27" s="1248"/>
      <c r="AD27" s="1248"/>
      <c r="AE27" s="1248"/>
      <c r="AF27" s="1248"/>
      <c r="AG27" s="757"/>
      <c r="AH27" s="757"/>
      <c r="AI27" s="757"/>
      <c r="AJ27" s="757"/>
    </row>
    <row r="28" spans="1:36" ht="25.15" customHeight="1">
      <c r="A28" s="757"/>
      <c r="B28" s="1247"/>
      <c r="C28" s="1248"/>
      <c r="D28" s="1248"/>
      <c r="E28" s="1248"/>
      <c r="F28" s="1248"/>
      <c r="G28" s="1248"/>
      <c r="H28" s="1248"/>
      <c r="I28" s="1248"/>
      <c r="J28" s="1248"/>
      <c r="K28" s="1248"/>
      <c r="L28" s="1248"/>
      <c r="M28" s="1248"/>
      <c r="N28" s="1248"/>
      <c r="O28" s="1248"/>
      <c r="P28" s="1248"/>
      <c r="Q28" s="1248"/>
      <c r="R28" s="1248"/>
      <c r="S28" s="1248"/>
      <c r="T28" s="1248"/>
      <c r="U28" s="1248"/>
      <c r="V28" s="1248"/>
      <c r="W28" s="1248"/>
      <c r="X28" s="1248"/>
      <c r="Y28" s="1248"/>
      <c r="Z28" s="1248"/>
      <c r="AA28" s="1248"/>
      <c r="AB28" s="1248"/>
      <c r="AC28" s="1248"/>
      <c r="AD28" s="1248"/>
      <c r="AE28" s="1248"/>
      <c r="AF28" s="1248"/>
      <c r="AG28" s="757"/>
      <c r="AH28" s="757"/>
      <c r="AI28" s="757"/>
      <c r="AJ28" s="757"/>
    </row>
    <row r="29" spans="1:36" ht="25.15" customHeight="1">
      <c r="A29" s="757"/>
      <c r="B29" s="1248"/>
      <c r="C29" s="1248"/>
      <c r="D29" s="1248"/>
      <c r="E29" s="1248"/>
      <c r="F29" s="1248"/>
      <c r="G29" s="1248"/>
      <c r="H29" s="1248"/>
      <c r="I29" s="1248"/>
      <c r="J29" s="1248"/>
      <c r="K29" s="1248"/>
      <c r="L29" s="1248"/>
      <c r="M29" s="1248"/>
      <c r="N29" s="1248"/>
      <c r="O29" s="1248"/>
      <c r="P29" s="1248"/>
      <c r="Q29" s="1248"/>
      <c r="R29" s="1248"/>
      <c r="S29" s="1248"/>
      <c r="T29" s="1248"/>
      <c r="U29" s="1248"/>
      <c r="V29" s="1248"/>
      <c r="W29" s="1248"/>
      <c r="X29" s="1248"/>
      <c r="Y29" s="1248"/>
      <c r="Z29" s="1248"/>
      <c r="AA29" s="1248"/>
      <c r="AB29" s="1248"/>
      <c r="AC29" s="1248"/>
      <c r="AD29" s="1248"/>
      <c r="AE29" s="1248"/>
      <c r="AF29" s="1248"/>
      <c r="AG29" s="757"/>
      <c r="AH29" s="757"/>
      <c r="AI29" s="757"/>
      <c r="AJ29" s="757"/>
    </row>
    <row r="30" spans="1:36" ht="19.5">
      <c r="A30" s="757"/>
      <c r="B30" s="757"/>
      <c r="C30" s="757"/>
      <c r="D30" s="757"/>
      <c r="E30" s="757"/>
      <c r="F30" s="757"/>
      <c r="G30" s="757"/>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7"/>
      <c r="AI30" s="757"/>
      <c r="AJ30" s="757"/>
    </row>
    <row r="31" spans="1:36" ht="19.5">
      <c r="A31" s="757"/>
      <c r="B31" s="1269" t="s">
        <v>848</v>
      </c>
      <c r="C31" s="1270"/>
      <c r="D31" s="1270"/>
      <c r="E31" s="1270"/>
      <c r="F31" s="1270"/>
      <c r="G31" s="1270"/>
      <c r="H31" s="1270"/>
      <c r="I31" s="1271"/>
      <c r="J31" s="757"/>
      <c r="K31" s="778" t="s">
        <v>849</v>
      </c>
      <c r="L31" s="757"/>
      <c r="M31" s="757"/>
      <c r="N31" s="757"/>
      <c r="O31" s="757"/>
      <c r="P31" s="757"/>
      <c r="Q31" s="757"/>
      <c r="R31" s="757"/>
      <c r="S31" s="757"/>
      <c r="T31" s="757"/>
      <c r="U31" s="757"/>
      <c r="V31" s="757"/>
      <c r="W31" s="757"/>
      <c r="X31" s="757"/>
      <c r="Y31" s="757"/>
      <c r="Z31" s="757"/>
      <c r="AA31" s="757"/>
      <c r="AB31" s="757"/>
      <c r="AC31" s="757"/>
      <c r="AD31" s="757"/>
      <c r="AE31" s="757"/>
      <c r="AF31" s="757"/>
      <c r="AG31" s="757"/>
      <c r="AH31" s="757"/>
      <c r="AI31" s="757"/>
      <c r="AJ31" s="757"/>
    </row>
    <row r="32" spans="1:36" ht="19.5">
      <c r="A32" s="757"/>
      <c r="B32" s="761" t="s">
        <v>850</v>
      </c>
      <c r="C32" s="757"/>
      <c r="D32" s="757"/>
      <c r="E32" s="757"/>
      <c r="F32" s="757"/>
      <c r="G32" s="757"/>
      <c r="H32" s="757"/>
      <c r="I32" s="757"/>
      <c r="J32" s="757"/>
      <c r="K32" s="757"/>
      <c r="L32" s="757"/>
      <c r="M32" s="757"/>
      <c r="N32" s="757"/>
      <c r="O32" s="757"/>
      <c r="P32" s="757"/>
      <c r="Q32" s="757"/>
      <c r="R32" s="757"/>
      <c r="S32" s="757"/>
      <c r="T32" s="757"/>
      <c r="U32" s="757"/>
      <c r="V32" s="757"/>
      <c r="W32" s="757"/>
      <c r="X32" s="757"/>
      <c r="Y32" s="757"/>
      <c r="Z32" s="757"/>
      <c r="AA32" s="757"/>
      <c r="AB32" s="757"/>
      <c r="AC32" s="757"/>
      <c r="AD32" s="757"/>
      <c r="AE32" s="757"/>
      <c r="AF32" s="757"/>
      <c r="AG32" s="757"/>
      <c r="AH32" s="757"/>
      <c r="AI32" s="757"/>
      <c r="AJ32" s="757"/>
    </row>
    <row r="33" spans="1:36" ht="18.95" customHeight="1">
      <c r="A33" s="757"/>
      <c r="B33" s="1264"/>
      <c r="C33" s="1264"/>
      <c r="D33" s="1264"/>
      <c r="E33" s="1264"/>
      <c r="F33" s="1264"/>
      <c r="G33" s="1264"/>
      <c r="H33" s="1264"/>
      <c r="I33" s="1264"/>
      <c r="J33" s="1264"/>
      <c r="K33" s="1264"/>
      <c r="L33" s="1264" t="s">
        <v>851</v>
      </c>
      <c r="M33" s="1264"/>
      <c r="N33" s="1264"/>
      <c r="O33" s="1264"/>
      <c r="P33" s="1264"/>
      <c r="Q33" s="1265" t="s">
        <v>852</v>
      </c>
      <c r="R33" s="1265"/>
      <c r="S33" s="1265"/>
      <c r="T33" s="1265"/>
      <c r="U33" s="1264" t="s">
        <v>853</v>
      </c>
      <c r="V33" s="1264"/>
      <c r="W33" s="1264"/>
      <c r="X33" s="1264"/>
      <c r="Y33" s="1257"/>
      <c r="Z33" s="1258"/>
      <c r="AA33" s="1266" t="s">
        <v>854</v>
      </c>
      <c r="AB33" s="1264"/>
      <c r="AC33" s="1264"/>
      <c r="AD33" s="1264"/>
      <c r="AE33" s="757"/>
      <c r="AF33" s="757"/>
      <c r="AG33" s="757"/>
      <c r="AH33" s="766"/>
      <c r="AI33" s="766"/>
      <c r="AJ33" s="766"/>
    </row>
    <row r="34" spans="1:36" ht="19.5">
      <c r="A34" s="757"/>
      <c r="B34" s="1264"/>
      <c r="C34" s="1264"/>
      <c r="D34" s="1264"/>
      <c r="E34" s="1264"/>
      <c r="F34" s="1264"/>
      <c r="G34" s="1264"/>
      <c r="H34" s="1264"/>
      <c r="I34" s="1264"/>
      <c r="J34" s="1264"/>
      <c r="K34" s="1264"/>
      <c r="L34" s="1264"/>
      <c r="M34" s="1264"/>
      <c r="N34" s="1264"/>
      <c r="O34" s="1264"/>
      <c r="P34" s="1264"/>
      <c r="Q34" s="1265"/>
      <c r="R34" s="1265"/>
      <c r="S34" s="1265"/>
      <c r="T34" s="1265"/>
      <c r="U34" s="1264"/>
      <c r="V34" s="1264"/>
      <c r="W34" s="1264"/>
      <c r="X34" s="1264"/>
      <c r="Y34" s="1257"/>
      <c r="Z34" s="1258"/>
      <c r="AA34" s="1264"/>
      <c r="AB34" s="1264"/>
      <c r="AC34" s="1264"/>
      <c r="AD34" s="1264"/>
      <c r="AE34" s="757"/>
      <c r="AF34" s="757"/>
      <c r="AG34" s="757"/>
      <c r="AH34" s="766"/>
      <c r="AI34" s="766"/>
      <c r="AJ34" s="766"/>
    </row>
    <row r="35" spans="1:36" ht="19.5">
      <c r="A35" s="757"/>
      <c r="B35" s="1249" t="s">
        <v>834</v>
      </c>
      <c r="C35" s="1250"/>
      <c r="D35" s="1250"/>
      <c r="E35" s="1250"/>
      <c r="F35" s="1250"/>
      <c r="G35" s="1250"/>
      <c r="H35" s="1250"/>
      <c r="I35" s="1250"/>
      <c r="J35" s="1250"/>
      <c r="K35" s="1251"/>
      <c r="L35" s="1252" t="str">
        <f>IF(N17="","",EOMONTH(AI17,0))</f>
        <v/>
      </c>
      <c r="M35" s="1252"/>
      <c r="N35" s="1252"/>
      <c r="O35" s="1252"/>
      <c r="P35" s="1252"/>
      <c r="Q35" s="1267" t="str">
        <f>IF($P$18=0,"",$P$18)</f>
        <v/>
      </c>
      <c r="R35" s="1268"/>
      <c r="S35" s="1268"/>
      <c r="T35" s="1268"/>
      <c r="U35" s="1285" t="str">
        <f t="shared" ref="U35:U40" si="0">IF(Q35="","",ROUND(($Z$19-Q35)/$Z$19,4))</f>
        <v/>
      </c>
      <c r="V35" s="1286"/>
      <c r="W35" s="1286"/>
      <c r="X35" s="1286"/>
      <c r="Y35" s="1257"/>
      <c r="Z35" s="1258"/>
      <c r="AA35" s="1261"/>
      <c r="AB35" s="1262"/>
      <c r="AC35" s="1262"/>
      <c r="AD35" s="1263"/>
      <c r="AE35" s="757"/>
      <c r="AF35" s="757"/>
      <c r="AG35" s="757"/>
      <c r="AH35" s="766"/>
      <c r="AI35" s="766"/>
      <c r="AJ35" s="766"/>
    </row>
    <row r="36" spans="1:36" ht="19.5">
      <c r="A36" s="757"/>
      <c r="B36" s="1249" t="s">
        <v>855</v>
      </c>
      <c r="C36" s="1250"/>
      <c r="D36" s="1250"/>
      <c r="E36" s="1250"/>
      <c r="F36" s="1250"/>
      <c r="G36" s="1250"/>
      <c r="H36" s="1250"/>
      <c r="I36" s="1250"/>
      <c r="J36" s="1250"/>
      <c r="K36" s="1251"/>
      <c r="L36" s="1252" t="str">
        <f t="shared" ref="L36:L42" si="1">IF($N$17="","",EOMONTH(L35,1))</f>
        <v/>
      </c>
      <c r="M36" s="1252"/>
      <c r="N36" s="1252"/>
      <c r="O36" s="1252"/>
      <c r="P36" s="1252"/>
      <c r="Q36" s="1255"/>
      <c r="R36" s="1256"/>
      <c r="S36" s="1256"/>
      <c r="T36" s="1256"/>
      <c r="U36" s="1285" t="str">
        <f t="shared" si="0"/>
        <v/>
      </c>
      <c r="V36" s="1286"/>
      <c r="W36" s="1286"/>
      <c r="X36" s="1286"/>
      <c r="Y36" s="1257"/>
      <c r="Z36" s="1258"/>
      <c r="AA36" s="1261"/>
      <c r="AB36" s="1262"/>
      <c r="AC36" s="1262"/>
      <c r="AD36" s="1263"/>
      <c r="AE36" s="757"/>
      <c r="AF36" s="757"/>
      <c r="AG36" s="757"/>
      <c r="AH36" s="766"/>
      <c r="AI36" s="766"/>
      <c r="AJ36" s="766"/>
    </row>
    <row r="37" spans="1:36" ht="19.5">
      <c r="A37" s="757"/>
      <c r="B37" s="1249" t="s">
        <v>856</v>
      </c>
      <c r="C37" s="1250"/>
      <c r="D37" s="1250"/>
      <c r="E37" s="1250"/>
      <c r="F37" s="1250"/>
      <c r="G37" s="1250"/>
      <c r="H37" s="1250"/>
      <c r="I37" s="1250"/>
      <c r="J37" s="1250"/>
      <c r="K37" s="1251"/>
      <c r="L37" s="1252" t="str">
        <f t="shared" si="1"/>
        <v/>
      </c>
      <c r="M37" s="1252"/>
      <c r="N37" s="1252"/>
      <c r="O37" s="1252"/>
      <c r="P37" s="1252"/>
      <c r="Q37" s="1255"/>
      <c r="R37" s="1256"/>
      <c r="S37" s="1256"/>
      <c r="T37" s="1256"/>
      <c r="U37" s="1285" t="str">
        <f t="shared" si="0"/>
        <v/>
      </c>
      <c r="V37" s="1286"/>
      <c r="W37" s="1286"/>
      <c r="X37" s="1286"/>
      <c r="Y37" s="1257"/>
      <c r="Z37" s="1258"/>
      <c r="AA37" s="1254" t="str">
        <f t="shared" ref="AA37:AA42" si="2">IF(U35="","",IF(AND($H$20="可",U35&gt;=0.05),"可","否"))</f>
        <v/>
      </c>
      <c r="AB37" s="1254"/>
      <c r="AC37" s="1254"/>
      <c r="AD37" s="1254"/>
      <c r="AE37" s="757"/>
      <c r="AF37" s="757"/>
      <c r="AG37" s="757"/>
      <c r="AH37" s="766"/>
      <c r="AI37" s="766"/>
      <c r="AJ37" s="766"/>
    </row>
    <row r="38" spans="1:36" ht="19.5">
      <c r="A38" s="757"/>
      <c r="B38" s="1249" t="s">
        <v>857</v>
      </c>
      <c r="C38" s="1250"/>
      <c r="D38" s="1250"/>
      <c r="E38" s="1250"/>
      <c r="F38" s="1250"/>
      <c r="G38" s="1250"/>
      <c r="H38" s="1250"/>
      <c r="I38" s="1250"/>
      <c r="J38" s="1250"/>
      <c r="K38" s="1251"/>
      <c r="L38" s="1252" t="str">
        <f t="shared" si="1"/>
        <v/>
      </c>
      <c r="M38" s="1252"/>
      <c r="N38" s="1252"/>
      <c r="O38" s="1252"/>
      <c r="P38" s="1252"/>
      <c r="Q38" s="1255"/>
      <c r="R38" s="1256"/>
      <c r="S38" s="1256"/>
      <c r="T38" s="1256"/>
      <c r="U38" s="1285" t="str">
        <f t="shared" si="0"/>
        <v/>
      </c>
      <c r="V38" s="1286"/>
      <c r="W38" s="1286"/>
      <c r="X38" s="1286"/>
      <c r="Y38" s="1257"/>
      <c r="Z38" s="1258"/>
      <c r="AA38" s="1254" t="str">
        <f t="shared" si="2"/>
        <v/>
      </c>
      <c r="AB38" s="1254"/>
      <c r="AC38" s="1254"/>
      <c r="AD38" s="1254"/>
      <c r="AE38" s="757"/>
      <c r="AF38" s="757"/>
      <c r="AG38" s="757"/>
      <c r="AH38" s="766"/>
      <c r="AI38" s="766"/>
      <c r="AJ38" s="766"/>
    </row>
    <row r="39" spans="1:36" ht="18.95" customHeight="1">
      <c r="A39" s="757"/>
      <c r="B39" s="1249" t="s">
        <v>858</v>
      </c>
      <c r="C39" s="1250"/>
      <c r="D39" s="1250"/>
      <c r="E39" s="1250"/>
      <c r="F39" s="1250"/>
      <c r="G39" s="1250"/>
      <c r="H39" s="1250"/>
      <c r="I39" s="1250"/>
      <c r="J39" s="1250"/>
      <c r="K39" s="1251"/>
      <c r="L39" s="1252" t="str">
        <f t="shared" si="1"/>
        <v/>
      </c>
      <c r="M39" s="1252"/>
      <c r="N39" s="1252"/>
      <c r="O39" s="1252"/>
      <c r="P39" s="1252"/>
      <c r="Q39" s="1255"/>
      <c r="R39" s="1256"/>
      <c r="S39" s="1256"/>
      <c r="T39" s="1256"/>
      <c r="U39" s="1285" t="str">
        <f t="shared" si="0"/>
        <v/>
      </c>
      <c r="V39" s="1286"/>
      <c r="W39" s="1286"/>
      <c r="X39" s="1286"/>
      <c r="Y39" s="1259" t="s">
        <v>859</v>
      </c>
      <c r="Z39" s="1258"/>
      <c r="AA39" s="1254" t="str">
        <f t="shared" si="2"/>
        <v/>
      </c>
      <c r="AB39" s="1254"/>
      <c r="AC39" s="1254"/>
      <c r="AD39" s="1254"/>
      <c r="AE39" s="757"/>
      <c r="AF39" s="757"/>
      <c r="AG39" s="757"/>
      <c r="AH39" s="766"/>
      <c r="AI39" s="766"/>
      <c r="AJ39" s="766"/>
    </row>
    <row r="40" spans="1:36" ht="19.5">
      <c r="A40" s="757"/>
      <c r="B40" s="1249" t="s">
        <v>860</v>
      </c>
      <c r="C40" s="1250"/>
      <c r="D40" s="1250"/>
      <c r="E40" s="1250"/>
      <c r="F40" s="1250"/>
      <c r="G40" s="1250"/>
      <c r="H40" s="1250"/>
      <c r="I40" s="1250"/>
      <c r="J40" s="1250"/>
      <c r="K40" s="1251"/>
      <c r="L40" s="1252" t="str">
        <f t="shared" si="1"/>
        <v/>
      </c>
      <c r="M40" s="1252"/>
      <c r="N40" s="1252"/>
      <c r="O40" s="1252"/>
      <c r="P40" s="1252"/>
      <c r="Q40" s="1255"/>
      <c r="R40" s="1256"/>
      <c r="S40" s="1256"/>
      <c r="T40" s="1256"/>
      <c r="U40" s="1285" t="str">
        <f t="shared" si="0"/>
        <v/>
      </c>
      <c r="V40" s="1286"/>
      <c r="W40" s="1286"/>
      <c r="X40" s="1286"/>
      <c r="Y40" s="1257"/>
      <c r="Z40" s="1258"/>
      <c r="AA40" s="1284" t="str">
        <f t="shared" si="2"/>
        <v/>
      </c>
      <c r="AB40" s="1284"/>
      <c r="AC40" s="1284"/>
      <c r="AD40" s="1284"/>
      <c r="AE40" s="757"/>
      <c r="AF40" s="757"/>
      <c r="AG40" s="757"/>
      <c r="AH40" s="766"/>
      <c r="AI40" s="766"/>
      <c r="AJ40" s="766"/>
    </row>
    <row r="41" spans="1:36" ht="19.5">
      <c r="A41" s="757"/>
      <c r="B41" s="1249"/>
      <c r="C41" s="1250"/>
      <c r="D41" s="1250"/>
      <c r="E41" s="1250"/>
      <c r="F41" s="1250"/>
      <c r="G41" s="1250"/>
      <c r="H41" s="1250"/>
      <c r="I41" s="1250"/>
      <c r="J41" s="1250"/>
      <c r="K41" s="1251"/>
      <c r="L41" s="1252" t="str">
        <f t="shared" si="1"/>
        <v/>
      </c>
      <c r="M41" s="1252"/>
      <c r="N41" s="1252"/>
      <c r="O41" s="1252"/>
      <c r="P41" s="1252"/>
      <c r="Q41" s="1261"/>
      <c r="R41" s="1262"/>
      <c r="S41" s="1262"/>
      <c r="T41" s="1263"/>
      <c r="U41" s="1261"/>
      <c r="V41" s="1262"/>
      <c r="W41" s="1262"/>
      <c r="X41" s="1263"/>
      <c r="Y41" s="1257"/>
      <c r="Z41" s="1258"/>
      <c r="AA41" s="1254" t="str">
        <f t="shared" si="2"/>
        <v/>
      </c>
      <c r="AB41" s="1254"/>
      <c r="AC41" s="1254"/>
      <c r="AD41" s="1254"/>
      <c r="AE41" s="757"/>
      <c r="AF41" s="757"/>
      <c r="AG41" s="757"/>
      <c r="AH41" s="766"/>
      <c r="AI41" s="766"/>
      <c r="AJ41" s="766"/>
    </row>
    <row r="42" spans="1:36" ht="19.5">
      <c r="A42" s="757"/>
      <c r="B42" s="1249" t="s">
        <v>861</v>
      </c>
      <c r="C42" s="1250"/>
      <c r="D42" s="1250"/>
      <c r="E42" s="1250"/>
      <c r="F42" s="1250"/>
      <c r="G42" s="1250"/>
      <c r="H42" s="1250"/>
      <c r="I42" s="1250"/>
      <c r="J42" s="1250"/>
      <c r="K42" s="1251"/>
      <c r="L42" s="1252" t="str">
        <f t="shared" si="1"/>
        <v/>
      </c>
      <c r="M42" s="1252"/>
      <c r="N42" s="1252"/>
      <c r="O42" s="1252"/>
      <c r="P42" s="1252"/>
      <c r="Q42" s="1281"/>
      <c r="R42" s="1281"/>
      <c r="S42" s="1281"/>
      <c r="T42" s="1281"/>
      <c r="U42" s="1281"/>
      <c r="V42" s="1281"/>
      <c r="W42" s="1281"/>
      <c r="X42" s="1281"/>
      <c r="Y42" s="1257"/>
      <c r="Z42" s="1258"/>
      <c r="AA42" s="1254" t="str">
        <f t="shared" si="2"/>
        <v/>
      </c>
      <c r="AB42" s="1254"/>
      <c r="AC42" s="1254"/>
      <c r="AD42" s="1254"/>
      <c r="AE42" s="757"/>
      <c r="AF42" s="757"/>
      <c r="AG42" s="757"/>
      <c r="AH42" s="766"/>
      <c r="AI42" s="766"/>
      <c r="AJ42" s="766"/>
    </row>
    <row r="43" spans="1:36" ht="30" customHeight="1">
      <c r="A43" s="757"/>
      <c r="B43" s="1282" t="s">
        <v>862</v>
      </c>
      <c r="C43" s="1283"/>
      <c r="D43" s="1283"/>
      <c r="E43" s="1283"/>
      <c r="F43" s="1283"/>
      <c r="G43" s="1283"/>
      <c r="H43" s="1283"/>
      <c r="I43" s="1283"/>
      <c r="J43" s="1283"/>
      <c r="K43" s="1283"/>
      <c r="L43" s="1283"/>
      <c r="M43" s="1283"/>
      <c r="N43" s="1283"/>
      <c r="O43" s="1283"/>
      <c r="P43" s="1283"/>
      <c r="Q43" s="1283"/>
      <c r="R43" s="1283"/>
      <c r="S43" s="1283"/>
      <c r="T43" s="1283"/>
      <c r="U43" s="1283"/>
      <c r="V43" s="1283"/>
      <c r="W43" s="1283"/>
      <c r="X43" s="1283"/>
      <c r="Y43" s="1283"/>
      <c r="Z43" s="1283"/>
      <c r="AA43" s="1283"/>
      <c r="AB43" s="1283"/>
      <c r="AC43" s="1283"/>
      <c r="AD43" s="1283"/>
      <c r="AE43" s="1283"/>
      <c r="AF43" s="1283"/>
      <c r="AG43" s="757"/>
      <c r="AH43" s="757"/>
      <c r="AI43" s="757"/>
      <c r="AJ43" s="757"/>
    </row>
    <row r="44" spans="1:36" ht="30" customHeight="1">
      <c r="A44" s="757"/>
      <c r="B44" s="1282"/>
      <c r="C44" s="1283"/>
      <c r="D44" s="1283"/>
      <c r="E44" s="1283"/>
      <c r="F44" s="1283"/>
      <c r="G44" s="1283"/>
      <c r="H44" s="1283"/>
      <c r="I44" s="1283"/>
      <c r="J44" s="1283"/>
      <c r="K44" s="1283"/>
      <c r="L44" s="1283"/>
      <c r="M44" s="1283"/>
      <c r="N44" s="1283"/>
      <c r="O44" s="1283"/>
      <c r="P44" s="1283"/>
      <c r="Q44" s="1283"/>
      <c r="R44" s="1283"/>
      <c r="S44" s="1283"/>
      <c r="T44" s="1283"/>
      <c r="U44" s="1283"/>
      <c r="V44" s="1283"/>
      <c r="W44" s="1283"/>
      <c r="X44" s="1283"/>
      <c r="Y44" s="1283"/>
      <c r="Z44" s="1283"/>
      <c r="AA44" s="1283"/>
      <c r="AB44" s="1283"/>
      <c r="AC44" s="1283"/>
      <c r="AD44" s="1283"/>
      <c r="AE44" s="1283"/>
      <c r="AF44" s="1283"/>
      <c r="AG44" s="757"/>
      <c r="AH44" s="757"/>
      <c r="AI44" s="757"/>
      <c r="AJ44" s="757"/>
    </row>
    <row r="45" spans="1:36" ht="30" customHeight="1">
      <c r="A45" s="757"/>
      <c r="B45" s="1283"/>
      <c r="C45" s="1283"/>
      <c r="D45" s="1283"/>
      <c r="E45" s="1283"/>
      <c r="F45" s="1283"/>
      <c r="G45" s="1283"/>
      <c r="H45" s="1283"/>
      <c r="I45" s="1283"/>
      <c r="J45" s="1283"/>
      <c r="K45" s="1283"/>
      <c r="L45" s="1283"/>
      <c r="M45" s="1283"/>
      <c r="N45" s="1283"/>
      <c r="O45" s="1283"/>
      <c r="P45" s="1283"/>
      <c r="Q45" s="1283"/>
      <c r="R45" s="1283"/>
      <c r="S45" s="1283"/>
      <c r="T45" s="1283"/>
      <c r="U45" s="1283"/>
      <c r="V45" s="1283"/>
      <c r="W45" s="1283"/>
      <c r="X45" s="1283"/>
      <c r="Y45" s="1283"/>
      <c r="Z45" s="1283"/>
      <c r="AA45" s="1283"/>
      <c r="AB45" s="1283"/>
      <c r="AC45" s="1283"/>
      <c r="AD45" s="1283"/>
      <c r="AE45" s="1283"/>
      <c r="AF45" s="1283"/>
      <c r="AG45" s="757"/>
      <c r="AH45" s="757"/>
      <c r="AI45" s="757"/>
      <c r="AJ45" s="757"/>
    </row>
    <row r="46" spans="1:36" ht="19.5">
      <c r="A46" s="757"/>
      <c r="B46" s="757"/>
      <c r="C46" s="757"/>
      <c r="D46" s="757"/>
      <c r="E46" s="757"/>
      <c r="F46" s="757"/>
      <c r="G46" s="757"/>
      <c r="H46" s="757"/>
      <c r="I46" s="757"/>
      <c r="J46" s="757"/>
      <c r="K46" s="757"/>
      <c r="L46" s="757"/>
      <c r="M46" s="757"/>
      <c r="N46" s="757"/>
      <c r="O46" s="757"/>
      <c r="P46" s="757"/>
      <c r="Q46" s="757"/>
      <c r="R46" s="757"/>
      <c r="S46" s="757"/>
      <c r="T46" s="757"/>
      <c r="U46" s="757"/>
      <c r="V46" s="757"/>
      <c r="W46" s="757"/>
      <c r="X46" s="757"/>
      <c r="Y46" s="757"/>
      <c r="Z46" s="757"/>
      <c r="AA46" s="757"/>
      <c r="AB46" s="757"/>
      <c r="AC46" s="757"/>
      <c r="AD46" s="757"/>
      <c r="AE46" s="757"/>
      <c r="AF46" s="757"/>
      <c r="AG46" s="757"/>
      <c r="AH46" s="757"/>
      <c r="AI46" s="757"/>
      <c r="AJ46" s="757"/>
    </row>
    <row r="47" spans="1:36" ht="19.5">
      <c r="A47" s="757"/>
      <c r="B47" s="1269" t="s">
        <v>863</v>
      </c>
      <c r="C47" s="1270"/>
      <c r="D47" s="1270"/>
      <c r="E47" s="1270"/>
      <c r="F47" s="1270"/>
      <c r="G47" s="1270"/>
      <c r="H47" s="1270"/>
      <c r="I47" s="1270"/>
      <c r="J47" s="1270"/>
      <c r="K47" s="1270"/>
      <c r="L47" s="1270"/>
      <c r="M47" s="1270"/>
      <c r="N47" s="1270"/>
      <c r="O47" s="1270"/>
      <c r="P47" s="1270"/>
      <c r="Q47" s="1270"/>
      <c r="R47" s="1270"/>
      <c r="S47" s="1270"/>
      <c r="T47" s="1270"/>
      <c r="U47" s="1270"/>
      <c r="V47" s="1270"/>
      <c r="W47" s="1271"/>
      <c r="X47" s="757"/>
      <c r="Y47" s="778" t="s">
        <v>864</v>
      </c>
      <c r="Z47" s="757"/>
      <c r="AA47" s="757"/>
      <c r="AB47" s="757"/>
      <c r="AC47" s="757"/>
      <c r="AD47" s="757"/>
      <c r="AE47" s="757"/>
      <c r="AF47" s="757"/>
      <c r="AG47" s="757"/>
      <c r="AH47" s="757"/>
      <c r="AI47" s="757"/>
      <c r="AJ47" s="757"/>
    </row>
    <row r="48" spans="1:36" ht="19.5">
      <c r="A48" s="757"/>
      <c r="B48" s="761" t="s">
        <v>865</v>
      </c>
      <c r="C48" s="757"/>
      <c r="D48" s="757"/>
      <c r="E48" s="757"/>
      <c r="F48" s="757"/>
      <c r="G48" s="757"/>
      <c r="H48" s="757"/>
      <c r="I48" s="757"/>
      <c r="J48" s="757"/>
      <c r="K48" s="757"/>
      <c r="L48" s="757"/>
      <c r="M48" s="757"/>
      <c r="N48" s="757"/>
      <c r="O48" s="757"/>
      <c r="P48" s="757"/>
      <c r="Q48" s="757"/>
      <c r="R48" s="757"/>
      <c r="S48" s="757"/>
      <c r="T48" s="757"/>
      <c r="U48" s="757"/>
      <c r="V48" s="757"/>
      <c r="W48" s="757"/>
      <c r="X48" s="757"/>
      <c r="Y48" s="757"/>
      <c r="Z48" s="757"/>
      <c r="AA48" s="757"/>
      <c r="AB48" s="757"/>
      <c r="AC48" s="757"/>
      <c r="AD48" s="757"/>
      <c r="AE48" s="757"/>
      <c r="AF48" s="757"/>
      <c r="AG48" s="757"/>
      <c r="AH48" s="757"/>
      <c r="AI48" s="757"/>
      <c r="AJ48" s="757"/>
    </row>
    <row r="49" spans="1:36" ht="19.5">
      <c r="A49" s="757"/>
      <c r="B49" s="1272" t="s">
        <v>866</v>
      </c>
      <c r="C49" s="1272"/>
      <c r="D49" s="1272"/>
      <c r="E49" s="1272"/>
      <c r="F49" s="1272"/>
      <c r="G49" s="1272"/>
      <c r="H49" s="1272"/>
      <c r="I49" s="1272"/>
      <c r="J49" s="1272"/>
      <c r="K49" s="1274" t="s">
        <v>867</v>
      </c>
      <c r="L49" s="1275"/>
      <c r="M49" s="1275"/>
      <c r="N49" s="1275"/>
      <c r="O49" s="1275"/>
      <c r="P49" s="1275"/>
      <c r="Q49" s="1275"/>
      <c r="R49" s="1275"/>
      <c r="S49" s="1275"/>
      <c r="T49" s="1275"/>
      <c r="U49" s="1275"/>
      <c r="V49" s="1275"/>
      <c r="W49" s="1275"/>
      <c r="X49" s="1275"/>
      <c r="Y49" s="1275"/>
      <c r="Z49" s="1275"/>
      <c r="AA49" s="1275"/>
      <c r="AB49" s="1275"/>
      <c r="AC49" s="1275"/>
      <c r="AD49" s="1275"/>
      <c r="AE49" s="1275"/>
      <c r="AF49" s="1276"/>
      <c r="AG49" s="757"/>
      <c r="AH49" s="757"/>
      <c r="AI49" s="757"/>
      <c r="AJ49" s="757"/>
    </row>
    <row r="50" spans="1:36" ht="19.5">
      <c r="A50" s="757"/>
      <c r="B50" s="1273"/>
      <c r="C50" s="1273"/>
      <c r="D50" s="1273"/>
      <c r="E50" s="1273"/>
      <c r="F50" s="1273"/>
      <c r="G50" s="1273"/>
      <c r="H50" s="1273"/>
      <c r="I50" s="1273"/>
      <c r="J50" s="1273"/>
      <c r="K50" s="1277"/>
      <c r="L50" s="1278"/>
      <c r="M50" s="1278"/>
      <c r="N50" s="1278"/>
      <c r="O50" s="1278"/>
      <c r="P50" s="1278"/>
      <c r="Q50" s="1278"/>
      <c r="R50" s="1278"/>
      <c r="S50" s="1278"/>
      <c r="T50" s="1278"/>
      <c r="U50" s="1278"/>
      <c r="V50" s="1278"/>
      <c r="W50" s="1278"/>
      <c r="X50" s="1278"/>
      <c r="Y50" s="1278"/>
      <c r="Z50" s="1278"/>
      <c r="AA50" s="1278"/>
      <c r="AB50" s="1278"/>
      <c r="AC50" s="1278"/>
      <c r="AD50" s="1278"/>
      <c r="AE50" s="1278"/>
      <c r="AF50" s="1279"/>
      <c r="AG50" s="757"/>
      <c r="AH50" s="757"/>
      <c r="AI50" s="757"/>
      <c r="AJ50" s="757"/>
    </row>
    <row r="51" spans="1:36" ht="35.1" customHeight="1">
      <c r="A51" s="757"/>
      <c r="B51" s="1280" t="s">
        <v>868</v>
      </c>
      <c r="C51" s="1280"/>
      <c r="D51" s="1280"/>
      <c r="E51" s="1280"/>
      <c r="F51" s="1280"/>
      <c r="G51" s="1280"/>
      <c r="H51" s="1280"/>
      <c r="I51" s="1280"/>
      <c r="J51" s="1280"/>
      <c r="K51" s="1280"/>
      <c r="L51" s="1280"/>
      <c r="M51" s="1280"/>
      <c r="N51" s="1280"/>
      <c r="O51" s="1280"/>
      <c r="P51" s="1280"/>
      <c r="Q51" s="1280"/>
      <c r="R51" s="1280"/>
      <c r="S51" s="1280"/>
      <c r="T51" s="1280"/>
      <c r="U51" s="1280"/>
      <c r="V51" s="1280"/>
      <c r="W51" s="1280"/>
      <c r="X51" s="1280"/>
      <c r="Y51" s="1280"/>
      <c r="Z51" s="1280"/>
      <c r="AA51" s="1280"/>
      <c r="AB51" s="1280"/>
      <c r="AC51" s="1280"/>
      <c r="AD51" s="1280"/>
      <c r="AE51" s="1280"/>
      <c r="AF51" s="1280"/>
      <c r="AG51" s="757"/>
      <c r="AH51" s="757"/>
      <c r="AI51" s="757"/>
      <c r="AJ51" s="757"/>
    </row>
    <row r="52" spans="1:36" ht="19.5">
      <c r="A52" s="757"/>
      <c r="B52" s="757"/>
      <c r="C52" s="757"/>
      <c r="D52" s="757"/>
      <c r="E52" s="757"/>
      <c r="F52" s="757"/>
      <c r="G52" s="757"/>
      <c r="H52" s="757"/>
      <c r="I52" s="757"/>
      <c r="J52" s="757"/>
      <c r="K52" s="757"/>
      <c r="L52" s="757"/>
      <c r="M52" s="757"/>
      <c r="N52" s="757"/>
      <c r="O52" s="757"/>
      <c r="P52" s="757"/>
      <c r="Q52" s="757"/>
      <c r="R52" s="757"/>
      <c r="S52" s="757"/>
      <c r="T52" s="757"/>
      <c r="U52" s="757"/>
      <c r="V52" s="757"/>
      <c r="W52" s="757"/>
      <c r="X52" s="757"/>
      <c r="Y52" s="757"/>
      <c r="Z52" s="757"/>
      <c r="AA52" s="757"/>
      <c r="AB52" s="757"/>
      <c r="AC52" s="757"/>
      <c r="AD52" s="757"/>
      <c r="AE52" s="757"/>
      <c r="AF52" s="757"/>
      <c r="AG52" s="757"/>
      <c r="AH52" s="757"/>
      <c r="AI52" s="757"/>
      <c r="AJ52" s="757"/>
    </row>
    <row r="53" spans="1:36" ht="19.5">
      <c r="A53" s="757"/>
      <c r="B53" s="1269" t="s">
        <v>869</v>
      </c>
      <c r="C53" s="1270"/>
      <c r="D53" s="1270"/>
      <c r="E53" s="1270"/>
      <c r="F53" s="1270"/>
      <c r="G53" s="1270"/>
      <c r="H53" s="1270"/>
      <c r="I53" s="1271"/>
      <c r="J53" s="757"/>
      <c r="K53" s="778" t="s">
        <v>870</v>
      </c>
      <c r="L53" s="757"/>
      <c r="M53" s="757"/>
      <c r="N53" s="757"/>
      <c r="O53" s="757"/>
      <c r="P53" s="757"/>
      <c r="Q53" s="757"/>
      <c r="R53" s="757"/>
      <c r="S53" s="757"/>
      <c r="T53" s="757"/>
      <c r="U53" s="757"/>
      <c r="V53" s="757"/>
      <c r="W53" s="757"/>
      <c r="X53" s="757"/>
      <c r="Y53" s="757"/>
      <c r="Z53" s="757"/>
      <c r="AA53" s="757"/>
      <c r="AB53" s="757"/>
      <c r="AC53" s="757"/>
      <c r="AD53" s="757"/>
      <c r="AE53" s="757"/>
      <c r="AF53" s="757"/>
      <c r="AG53" s="757"/>
      <c r="AH53" s="757"/>
      <c r="AI53" s="757"/>
      <c r="AJ53" s="757"/>
    </row>
    <row r="54" spans="1:36" ht="19.5">
      <c r="A54" s="757"/>
      <c r="B54" s="761" t="s">
        <v>871</v>
      </c>
      <c r="C54" s="757"/>
      <c r="D54" s="757"/>
      <c r="E54" s="757"/>
      <c r="F54" s="757"/>
      <c r="G54" s="757"/>
      <c r="H54" s="757"/>
      <c r="I54" s="757"/>
      <c r="J54" s="757"/>
      <c r="K54" s="757"/>
      <c r="L54" s="757"/>
      <c r="M54" s="757"/>
      <c r="N54" s="757"/>
      <c r="O54" s="757"/>
      <c r="P54" s="757"/>
      <c r="Q54" s="757"/>
      <c r="R54" s="757"/>
      <c r="S54" s="757"/>
      <c r="T54" s="757"/>
      <c r="U54" s="757"/>
      <c r="V54" s="757"/>
      <c r="W54" s="757"/>
      <c r="X54" s="757"/>
      <c r="Y54" s="757"/>
      <c r="Z54" s="757"/>
      <c r="AA54" s="757"/>
      <c r="AB54" s="757"/>
      <c r="AC54" s="757"/>
      <c r="AD54" s="757"/>
      <c r="AE54" s="757"/>
      <c r="AF54" s="757"/>
      <c r="AG54" s="757"/>
      <c r="AH54" s="757"/>
      <c r="AI54" s="757"/>
      <c r="AJ54" s="757"/>
    </row>
    <row r="55" spans="1:36" ht="18.95" customHeight="1">
      <c r="A55" s="757"/>
      <c r="B55" s="1264"/>
      <c r="C55" s="1264"/>
      <c r="D55" s="1264"/>
      <c r="E55" s="1264"/>
      <c r="F55" s="1264"/>
      <c r="G55" s="1264"/>
      <c r="H55" s="1264"/>
      <c r="I55" s="1264"/>
      <c r="J55" s="1264"/>
      <c r="K55" s="1264"/>
      <c r="L55" s="1264" t="s">
        <v>851</v>
      </c>
      <c r="M55" s="1264"/>
      <c r="N55" s="1264"/>
      <c r="O55" s="1264"/>
      <c r="P55" s="1264"/>
      <c r="Q55" s="1265" t="s">
        <v>852</v>
      </c>
      <c r="R55" s="1265"/>
      <c r="S55" s="1265"/>
      <c r="T55" s="1265"/>
      <c r="U55" s="1257"/>
      <c r="V55" s="1258"/>
      <c r="W55" s="1266" t="s">
        <v>872</v>
      </c>
      <c r="X55" s="1264"/>
      <c r="Y55" s="1264"/>
      <c r="Z55" s="1264"/>
      <c r="AA55" s="757"/>
      <c r="AB55" s="757"/>
      <c r="AC55" s="757"/>
      <c r="AD55" s="757"/>
      <c r="AE55" s="757"/>
      <c r="AF55" s="757"/>
      <c r="AG55" s="757"/>
      <c r="AH55" s="757"/>
      <c r="AI55" s="757"/>
      <c r="AJ55" s="757"/>
    </row>
    <row r="56" spans="1:36" ht="19.5">
      <c r="A56" s="757"/>
      <c r="B56" s="1264"/>
      <c r="C56" s="1264"/>
      <c r="D56" s="1264"/>
      <c r="E56" s="1264"/>
      <c r="F56" s="1264"/>
      <c r="G56" s="1264"/>
      <c r="H56" s="1264"/>
      <c r="I56" s="1264"/>
      <c r="J56" s="1264"/>
      <c r="K56" s="1264"/>
      <c r="L56" s="1264"/>
      <c r="M56" s="1264"/>
      <c r="N56" s="1264"/>
      <c r="O56" s="1264"/>
      <c r="P56" s="1264"/>
      <c r="Q56" s="1265"/>
      <c r="R56" s="1265"/>
      <c r="S56" s="1265"/>
      <c r="T56" s="1265"/>
      <c r="U56" s="1257"/>
      <c r="V56" s="1258"/>
      <c r="W56" s="1264"/>
      <c r="X56" s="1264"/>
      <c r="Y56" s="1264"/>
      <c r="Z56" s="1264"/>
      <c r="AA56" s="757"/>
      <c r="AB56" s="757"/>
      <c r="AC56" s="757"/>
      <c r="AD56" s="757"/>
      <c r="AE56" s="757"/>
      <c r="AF56" s="757"/>
      <c r="AG56" s="757"/>
      <c r="AH56" s="757"/>
      <c r="AI56" s="757"/>
      <c r="AJ56" s="757"/>
    </row>
    <row r="57" spans="1:36" ht="19.5">
      <c r="A57" s="757"/>
      <c r="B57" s="1249" t="s">
        <v>834</v>
      </c>
      <c r="C57" s="1250"/>
      <c r="D57" s="1250"/>
      <c r="E57" s="1250"/>
      <c r="F57" s="1250"/>
      <c r="G57" s="1250"/>
      <c r="H57" s="1250"/>
      <c r="I57" s="1250"/>
      <c r="J57" s="1250"/>
      <c r="K57" s="1251"/>
      <c r="L57" s="1252" t="str">
        <f>IF(N17="","",EOMONTH(AI17,0))</f>
        <v/>
      </c>
      <c r="M57" s="1252"/>
      <c r="N57" s="1252"/>
      <c r="O57" s="1252"/>
      <c r="P57" s="1252"/>
      <c r="Q57" s="1267" t="str">
        <f>IF($P$18=0,"",$P$18)</f>
        <v/>
      </c>
      <c r="R57" s="1268"/>
      <c r="S57" s="1268"/>
      <c r="T57" s="1268"/>
      <c r="U57" s="1257"/>
      <c r="V57" s="1258"/>
      <c r="W57" s="1261"/>
      <c r="X57" s="1262"/>
      <c r="Y57" s="1262"/>
      <c r="Z57" s="1263"/>
      <c r="AA57" s="757"/>
      <c r="AB57" s="757"/>
      <c r="AC57" s="757"/>
      <c r="AD57" s="757"/>
      <c r="AE57" s="757"/>
      <c r="AF57" s="757"/>
      <c r="AG57" s="757"/>
      <c r="AH57" s="757"/>
      <c r="AI57" s="757"/>
      <c r="AJ57" s="757"/>
    </row>
    <row r="58" spans="1:36" ht="19.5">
      <c r="A58" s="757"/>
      <c r="B58" s="1249" t="s">
        <v>873</v>
      </c>
      <c r="C58" s="1250"/>
      <c r="D58" s="1250"/>
      <c r="E58" s="1250"/>
      <c r="F58" s="1250"/>
      <c r="G58" s="1250"/>
      <c r="H58" s="1250"/>
      <c r="I58" s="1250"/>
      <c r="J58" s="1250"/>
      <c r="K58" s="1251"/>
      <c r="L58" s="1252" t="str">
        <f t="shared" ref="L58:L75" si="3">IF($N$17="","",EOMONTH(L57,1))</f>
        <v/>
      </c>
      <c r="M58" s="1252"/>
      <c r="N58" s="1252"/>
      <c r="O58" s="1252"/>
      <c r="P58" s="1252"/>
      <c r="Q58" s="1255"/>
      <c r="R58" s="1256"/>
      <c r="S58" s="1256"/>
      <c r="T58" s="1256"/>
      <c r="U58" s="1257"/>
      <c r="V58" s="1258"/>
      <c r="W58" s="1261"/>
      <c r="X58" s="1262"/>
      <c r="Y58" s="1262"/>
      <c r="Z58" s="1263"/>
      <c r="AA58" s="757"/>
      <c r="AB58" s="757"/>
      <c r="AC58" s="757"/>
      <c r="AD58" s="757"/>
      <c r="AE58" s="757"/>
      <c r="AF58" s="757"/>
      <c r="AG58" s="757"/>
      <c r="AH58" s="757"/>
      <c r="AI58" s="757"/>
      <c r="AJ58" s="757"/>
    </row>
    <row r="59" spans="1:36" ht="19.5">
      <c r="A59" s="757"/>
      <c r="B59" s="1249" t="s">
        <v>874</v>
      </c>
      <c r="C59" s="1250"/>
      <c r="D59" s="1250"/>
      <c r="E59" s="1250"/>
      <c r="F59" s="1250"/>
      <c r="G59" s="1250"/>
      <c r="H59" s="1250"/>
      <c r="I59" s="1250"/>
      <c r="J59" s="1250"/>
      <c r="K59" s="1251"/>
      <c r="L59" s="1252" t="str">
        <f t="shared" si="3"/>
        <v/>
      </c>
      <c r="M59" s="1252"/>
      <c r="N59" s="1252"/>
      <c r="O59" s="1252"/>
      <c r="P59" s="1252"/>
      <c r="Q59" s="1255"/>
      <c r="R59" s="1256"/>
      <c r="S59" s="1256"/>
      <c r="T59" s="1256"/>
      <c r="U59" s="1257"/>
      <c r="V59" s="1258"/>
      <c r="W59" s="1254" t="str">
        <f t="shared" ref="W59:W75" si="4">IF(Q57="","",IF(OR(AND($AJ$9=7,Q57&lt;=750,$H$21="可"),(AND($AJ$9=8,Q57&lt;=900,$H$21="可"))),"可","否"))</f>
        <v/>
      </c>
      <c r="X59" s="1254"/>
      <c r="Y59" s="1254"/>
      <c r="Z59" s="1254"/>
      <c r="AA59" s="757"/>
      <c r="AB59" s="757"/>
      <c r="AC59" s="757"/>
      <c r="AD59" s="757"/>
      <c r="AE59" s="757"/>
      <c r="AF59" s="757"/>
      <c r="AG59" s="757"/>
      <c r="AH59" s="757"/>
      <c r="AI59" s="757"/>
      <c r="AJ59" s="757"/>
    </row>
    <row r="60" spans="1:36" ht="19.5">
      <c r="A60" s="757"/>
      <c r="B60" s="1249"/>
      <c r="C60" s="1250"/>
      <c r="D60" s="1250"/>
      <c r="E60" s="1250"/>
      <c r="F60" s="1250"/>
      <c r="G60" s="1250"/>
      <c r="H60" s="1250"/>
      <c r="I60" s="1250"/>
      <c r="J60" s="1250"/>
      <c r="K60" s="1251"/>
      <c r="L60" s="1252" t="str">
        <f t="shared" si="3"/>
        <v/>
      </c>
      <c r="M60" s="1252"/>
      <c r="N60" s="1252"/>
      <c r="O60" s="1252"/>
      <c r="P60" s="1252"/>
      <c r="Q60" s="1255"/>
      <c r="R60" s="1256"/>
      <c r="S60" s="1256"/>
      <c r="T60" s="1256"/>
      <c r="U60" s="1257"/>
      <c r="V60" s="1258"/>
      <c r="W60" s="1254" t="str">
        <f t="shared" si="4"/>
        <v/>
      </c>
      <c r="X60" s="1254"/>
      <c r="Y60" s="1254"/>
      <c r="Z60" s="1254"/>
      <c r="AA60" s="757"/>
      <c r="AB60" s="757"/>
      <c r="AC60" s="757"/>
      <c r="AD60" s="757"/>
      <c r="AE60" s="757"/>
      <c r="AF60" s="757"/>
      <c r="AG60" s="757"/>
      <c r="AH60" s="757"/>
      <c r="AI60" s="757"/>
      <c r="AJ60" s="757"/>
    </row>
    <row r="61" spans="1:36" ht="19.5">
      <c r="A61" s="757"/>
      <c r="B61" s="1249"/>
      <c r="C61" s="1250"/>
      <c r="D61" s="1250"/>
      <c r="E61" s="1250"/>
      <c r="F61" s="1250"/>
      <c r="G61" s="1250"/>
      <c r="H61" s="1250"/>
      <c r="I61" s="1250"/>
      <c r="J61" s="1250"/>
      <c r="K61" s="1251"/>
      <c r="L61" s="1252" t="str">
        <f t="shared" si="3"/>
        <v/>
      </c>
      <c r="M61" s="1252"/>
      <c r="N61" s="1252"/>
      <c r="O61" s="1252"/>
      <c r="P61" s="1252"/>
      <c r="Q61" s="1255"/>
      <c r="R61" s="1256"/>
      <c r="S61" s="1256"/>
      <c r="T61" s="1256"/>
      <c r="U61" s="1257"/>
      <c r="V61" s="1258"/>
      <c r="W61" s="1254" t="str">
        <f t="shared" si="4"/>
        <v/>
      </c>
      <c r="X61" s="1254"/>
      <c r="Y61" s="1254"/>
      <c r="Z61" s="1254"/>
      <c r="AA61" s="757"/>
      <c r="AB61" s="757"/>
      <c r="AC61" s="757"/>
      <c r="AD61" s="757"/>
      <c r="AE61" s="757"/>
      <c r="AF61" s="757"/>
      <c r="AG61" s="757"/>
      <c r="AH61" s="757"/>
      <c r="AI61" s="757"/>
      <c r="AJ61" s="757"/>
    </row>
    <row r="62" spans="1:36" ht="19.5">
      <c r="A62" s="757"/>
      <c r="B62" s="1249"/>
      <c r="C62" s="1250"/>
      <c r="D62" s="1250"/>
      <c r="E62" s="1250"/>
      <c r="F62" s="1250"/>
      <c r="G62" s="1250"/>
      <c r="H62" s="1250"/>
      <c r="I62" s="1250"/>
      <c r="J62" s="1250"/>
      <c r="K62" s="1251"/>
      <c r="L62" s="1252" t="str">
        <f t="shared" si="3"/>
        <v/>
      </c>
      <c r="M62" s="1252"/>
      <c r="N62" s="1252"/>
      <c r="O62" s="1252"/>
      <c r="P62" s="1252"/>
      <c r="Q62" s="1255"/>
      <c r="R62" s="1256"/>
      <c r="S62" s="1256"/>
      <c r="T62" s="1256"/>
      <c r="U62" s="1257"/>
      <c r="V62" s="1258"/>
      <c r="W62" s="1254" t="str">
        <f t="shared" si="4"/>
        <v/>
      </c>
      <c r="X62" s="1254"/>
      <c r="Y62" s="1254"/>
      <c r="Z62" s="1254"/>
      <c r="AA62" s="757"/>
      <c r="AB62" s="757"/>
      <c r="AC62" s="757"/>
      <c r="AD62" s="757"/>
      <c r="AE62" s="757"/>
      <c r="AF62" s="757"/>
      <c r="AG62" s="757"/>
      <c r="AH62" s="757"/>
      <c r="AI62" s="757"/>
      <c r="AJ62" s="757"/>
    </row>
    <row r="63" spans="1:36" ht="19.5">
      <c r="A63" s="757"/>
      <c r="B63" s="1249"/>
      <c r="C63" s="1250"/>
      <c r="D63" s="1250"/>
      <c r="E63" s="1250"/>
      <c r="F63" s="1250"/>
      <c r="G63" s="1250"/>
      <c r="H63" s="1250"/>
      <c r="I63" s="1250"/>
      <c r="J63" s="1250"/>
      <c r="K63" s="1251"/>
      <c r="L63" s="1252" t="str">
        <f t="shared" si="3"/>
        <v/>
      </c>
      <c r="M63" s="1252"/>
      <c r="N63" s="1252"/>
      <c r="O63" s="1252"/>
      <c r="P63" s="1252"/>
      <c r="Q63" s="1255"/>
      <c r="R63" s="1256"/>
      <c r="S63" s="1256"/>
      <c r="T63" s="1256"/>
      <c r="U63" s="1257"/>
      <c r="V63" s="1258"/>
      <c r="W63" s="1254" t="str">
        <f t="shared" si="4"/>
        <v/>
      </c>
      <c r="X63" s="1254"/>
      <c r="Y63" s="1254"/>
      <c r="Z63" s="1254"/>
      <c r="AA63" s="757"/>
      <c r="AB63" s="757"/>
      <c r="AC63" s="757"/>
      <c r="AD63" s="757"/>
      <c r="AE63" s="757"/>
      <c r="AF63" s="757"/>
      <c r="AG63" s="757"/>
      <c r="AH63" s="757"/>
      <c r="AI63" s="757"/>
      <c r="AJ63" s="757"/>
    </row>
    <row r="64" spans="1:36" ht="18.95" customHeight="1">
      <c r="A64" s="757"/>
      <c r="B64" s="1249"/>
      <c r="C64" s="1250"/>
      <c r="D64" s="1250"/>
      <c r="E64" s="1250"/>
      <c r="F64" s="1250"/>
      <c r="G64" s="1250"/>
      <c r="H64" s="1250"/>
      <c r="I64" s="1250"/>
      <c r="J64" s="1250"/>
      <c r="K64" s="1251"/>
      <c r="L64" s="1252" t="str">
        <f t="shared" si="3"/>
        <v/>
      </c>
      <c r="M64" s="1252"/>
      <c r="N64" s="1252"/>
      <c r="O64" s="1252"/>
      <c r="P64" s="1252"/>
      <c r="Q64" s="1255"/>
      <c r="R64" s="1256"/>
      <c r="S64" s="1256"/>
      <c r="T64" s="1256"/>
      <c r="U64" s="1259" t="s">
        <v>859</v>
      </c>
      <c r="V64" s="1260"/>
      <c r="W64" s="1254" t="str">
        <f t="shared" si="4"/>
        <v/>
      </c>
      <c r="X64" s="1254"/>
      <c r="Y64" s="1254"/>
      <c r="Z64" s="1254"/>
      <c r="AA64" s="757"/>
      <c r="AB64" s="757"/>
      <c r="AC64" s="757"/>
      <c r="AD64" s="757"/>
      <c r="AE64" s="757"/>
      <c r="AF64" s="757"/>
      <c r="AG64" s="757"/>
      <c r="AH64" s="757"/>
      <c r="AI64" s="757"/>
      <c r="AJ64" s="757"/>
    </row>
    <row r="65" spans="1:36" ht="19.5">
      <c r="A65" s="757"/>
      <c r="B65" s="1249"/>
      <c r="C65" s="1250"/>
      <c r="D65" s="1250"/>
      <c r="E65" s="1250"/>
      <c r="F65" s="1250"/>
      <c r="G65" s="1250"/>
      <c r="H65" s="1250"/>
      <c r="I65" s="1250"/>
      <c r="J65" s="1250"/>
      <c r="K65" s="1251"/>
      <c r="L65" s="1252" t="str">
        <f t="shared" si="3"/>
        <v/>
      </c>
      <c r="M65" s="1252"/>
      <c r="N65" s="1252"/>
      <c r="O65" s="1252"/>
      <c r="P65" s="1252"/>
      <c r="Q65" s="1255"/>
      <c r="R65" s="1256"/>
      <c r="S65" s="1256"/>
      <c r="T65" s="1256"/>
      <c r="U65" s="1259"/>
      <c r="V65" s="1260"/>
      <c r="W65" s="1254" t="str">
        <f t="shared" si="4"/>
        <v/>
      </c>
      <c r="X65" s="1254"/>
      <c r="Y65" s="1254"/>
      <c r="Z65" s="1254"/>
      <c r="AA65" s="757"/>
      <c r="AB65" s="757"/>
      <c r="AC65" s="757"/>
      <c r="AD65" s="757"/>
      <c r="AE65" s="757"/>
      <c r="AF65" s="757"/>
      <c r="AG65" s="757"/>
      <c r="AH65" s="757"/>
      <c r="AI65" s="757"/>
      <c r="AJ65" s="757"/>
    </row>
    <row r="66" spans="1:36" ht="19.5">
      <c r="A66" s="757"/>
      <c r="B66" s="1249"/>
      <c r="C66" s="1250"/>
      <c r="D66" s="1250"/>
      <c r="E66" s="1250"/>
      <c r="F66" s="1250"/>
      <c r="G66" s="1250"/>
      <c r="H66" s="1250"/>
      <c r="I66" s="1250"/>
      <c r="J66" s="1250"/>
      <c r="K66" s="1251"/>
      <c r="L66" s="1252" t="str">
        <f t="shared" si="3"/>
        <v/>
      </c>
      <c r="M66" s="1252"/>
      <c r="N66" s="1252"/>
      <c r="O66" s="1252"/>
      <c r="P66" s="1252"/>
      <c r="Q66" s="1255"/>
      <c r="R66" s="1256"/>
      <c r="S66" s="1256"/>
      <c r="T66" s="1256"/>
      <c r="U66" s="1259"/>
      <c r="V66" s="1260"/>
      <c r="W66" s="1254" t="str">
        <f t="shared" si="4"/>
        <v/>
      </c>
      <c r="X66" s="1254"/>
      <c r="Y66" s="1254"/>
      <c r="Z66" s="1254"/>
      <c r="AA66" s="757"/>
      <c r="AB66" s="757"/>
      <c r="AC66" s="757"/>
      <c r="AD66" s="757"/>
      <c r="AE66" s="757"/>
      <c r="AF66" s="757"/>
      <c r="AG66" s="757"/>
      <c r="AH66" s="757"/>
      <c r="AI66" s="757"/>
      <c r="AJ66" s="757"/>
    </row>
    <row r="67" spans="1:36" ht="19.5">
      <c r="A67" s="757"/>
      <c r="B67" s="1249"/>
      <c r="C67" s="1250"/>
      <c r="D67" s="1250"/>
      <c r="E67" s="1250"/>
      <c r="F67" s="1250"/>
      <c r="G67" s="1250"/>
      <c r="H67" s="1250"/>
      <c r="I67" s="1250"/>
      <c r="J67" s="1250"/>
      <c r="K67" s="1251"/>
      <c r="L67" s="1252" t="str">
        <f t="shared" si="3"/>
        <v/>
      </c>
      <c r="M67" s="1252"/>
      <c r="N67" s="1252"/>
      <c r="O67" s="1252"/>
      <c r="P67" s="1252"/>
      <c r="Q67" s="1255"/>
      <c r="R67" s="1256"/>
      <c r="S67" s="1256"/>
      <c r="T67" s="1256"/>
      <c r="U67" s="1259"/>
      <c r="V67" s="1260"/>
      <c r="W67" s="1254" t="str">
        <f t="shared" si="4"/>
        <v/>
      </c>
      <c r="X67" s="1254"/>
      <c r="Y67" s="1254"/>
      <c r="Z67" s="1254"/>
      <c r="AA67" s="757"/>
      <c r="AB67" s="757"/>
      <c r="AC67" s="757"/>
      <c r="AD67" s="757"/>
      <c r="AE67" s="757"/>
      <c r="AF67" s="757"/>
      <c r="AG67" s="757"/>
      <c r="AH67" s="757"/>
      <c r="AI67" s="757"/>
      <c r="AJ67" s="757"/>
    </row>
    <row r="68" spans="1:36" ht="19.5">
      <c r="A68" s="757"/>
      <c r="B68" s="1249"/>
      <c r="C68" s="1250"/>
      <c r="D68" s="1250"/>
      <c r="E68" s="1250"/>
      <c r="F68" s="1250"/>
      <c r="G68" s="1250"/>
      <c r="H68" s="1250"/>
      <c r="I68" s="1250"/>
      <c r="J68" s="1250"/>
      <c r="K68" s="1251"/>
      <c r="L68" s="1252" t="str">
        <f t="shared" si="3"/>
        <v/>
      </c>
      <c r="M68" s="1252"/>
      <c r="N68" s="1252"/>
      <c r="O68" s="1252"/>
      <c r="P68" s="1252"/>
      <c r="Q68" s="1255"/>
      <c r="R68" s="1256"/>
      <c r="S68" s="1256"/>
      <c r="T68" s="1256"/>
      <c r="U68" s="1257"/>
      <c r="V68" s="1258"/>
      <c r="W68" s="1254" t="str">
        <f t="shared" si="4"/>
        <v/>
      </c>
      <c r="X68" s="1254"/>
      <c r="Y68" s="1254"/>
      <c r="Z68" s="1254"/>
      <c r="AA68" s="757"/>
      <c r="AB68" s="757"/>
      <c r="AC68" s="757"/>
      <c r="AD68" s="757"/>
      <c r="AE68" s="757"/>
      <c r="AF68" s="757"/>
      <c r="AG68" s="757"/>
      <c r="AH68" s="757"/>
      <c r="AI68" s="757"/>
      <c r="AJ68" s="757"/>
    </row>
    <row r="69" spans="1:36" ht="19.5">
      <c r="A69" s="757"/>
      <c r="B69" s="1249"/>
      <c r="C69" s="1250"/>
      <c r="D69" s="1250"/>
      <c r="E69" s="1250"/>
      <c r="F69" s="1250"/>
      <c r="G69" s="1250"/>
      <c r="H69" s="1250"/>
      <c r="I69" s="1250"/>
      <c r="J69" s="1250"/>
      <c r="K69" s="1251"/>
      <c r="L69" s="1252" t="str">
        <f t="shared" si="3"/>
        <v/>
      </c>
      <c r="M69" s="1252"/>
      <c r="N69" s="1252"/>
      <c r="O69" s="1252"/>
      <c r="P69" s="1252"/>
      <c r="Q69" s="1255"/>
      <c r="R69" s="1256"/>
      <c r="S69" s="1256"/>
      <c r="T69" s="1256"/>
      <c r="U69" s="1257"/>
      <c r="V69" s="1258"/>
      <c r="W69" s="1254" t="str">
        <f t="shared" si="4"/>
        <v/>
      </c>
      <c r="X69" s="1254"/>
      <c r="Y69" s="1254"/>
      <c r="Z69" s="1254"/>
      <c r="AA69" s="757"/>
      <c r="AB69" s="757"/>
      <c r="AC69" s="757"/>
      <c r="AD69" s="757"/>
      <c r="AE69" s="757"/>
      <c r="AF69" s="757"/>
      <c r="AG69" s="757"/>
      <c r="AH69" s="757"/>
      <c r="AI69" s="757"/>
      <c r="AJ69" s="757"/>
    </row>
    <row r="70" spans="1:36" ht="19.5">
      <c r="A70" s="757"/>
      <c r="B70" s="1249"/>
      <c r="C70" s="1250"/>
      <c r="D70" s="1250"/>
      <c r="E70" s="1250"/>
      <c r="F70" s="1250"/>
      <c r="G70" s="1250"/>
      <c r="H70" s="1250"/>
      <c r="I70" s="1250"/>
      <c r="J70" s="1250"/>
      <c r="K70" s="1251"/>
      <c r="L70" s="1252" t="str">
        <f t="shared" si="3"/>
        <v/>
      </c>
      <c r="M70" s="1252"/>
      <c r="N70" s="1252"/>
      <c r="O70" s="1252"/>
      <c r="P70" s="1252"/>
      <c r="Q70" s="1255"/>
      <c r="R70" s="1256"/>
      <c r="S70" s="1256"/>
      <c r="T70" s="1256"/>
      <c r="U70" s="1257"/>
      <c r="V70" s="1258"/>
      <c r="W70" s="1254" t="str">
        <f t="shared" si="4"/>
        <v/>
      </c>
      <c r="X70" s="1254"/>
      <c r="Y70" s="1254"/>
      <c r="Z70" s="1254"/>
      <c r="AA70" s="757"/>
      <c r="AB70" s="757"/>
      <c r="AC70" s="757"/>
      <c r="AD70" s="757"/>
      <c r="AE70" s="757"/>
      <c r="AF70" s="757"/>
      <c r="AG70" s="757"/>
      <c r="AH70" s="757"/>
      <c r="AI70" s="757"/>
      <c r="AJ70" s="757"/>
    </row>
    <row r="71" spans="1:36" ht="19.5">
      <c r="A71" s="757"/>
      <c r="B71" s="1249"/>
      <c r="C71" s="1250"/>
      <c r="D71" s="1250"/>
      <c r="E71" s="1250"/>
      <c r="F71" s="1250"/>
      <c r="G71" s="1250"/>
      <c r="H71" s="1250"/>
      <c r="I71" s="1250"/>
      <c r="J71" s="1250"/>
      <c r="K71" s="1251"/>
      <c r="L71" s="1252" t="str">
        <f t="shared" si="3"/>
        <v/>
      </c>
      <c r="M71" s="1252"/>
      <c r="N71" s="1252"/>
      <c r="O71" s="1252"/>
      <c r="P71" s="1252"/>
      <c r="Q71" s="1253"/>
      <c r="R71" s="1253"/>
      <c r="S71" s="1253"/>
      <c r="T71" s="1253"/>
      <c r="U71" s="757"/>
      <c r="V71" s="757"/>
      <c r="W71" s="1254" t="str">
        <f t="shared" si="4"/>
        <v/>
      </c>
      <c r="X71" s="1254"/>
      <c r="Y71" s="1254"/>
      <c r="Z71" s="1254"/>
      <c r="AA71" s="757"/>
      <c r="AB71" s="757"/>
      <c r="AC71" s="757"/>
      <c r="AD71" s="757"/>
      <c r="AE71" s="757"/>
      <c r="AF71" s="757"/>
      <c r="AG71" s="757"/>
      <c r="AH71" s="757"/>
      <c r="AI71" s="757"/>
      <c r="AJ71" s="757"/>
    </row>
    <row r="72" spans="1:36" ht="19.5">
      <c r="A72" s="757"/>
      <c r="B72" s="1249"/>
      <c r="C72" s="1250"/>
      <c r="D72" s="1250"/>
      <c r="E72" s="1250"/>
      <c r="F72" s="1250"/>
      <c r="G72" s="1250"/>
      <c r="H72" s="1250"/>
      <c r="I72" s="1250"/>
      <c r="J72" s="1250"/>
      <c r="K72" s="1251"/>
      <c r="L72" s="1252" t="str">
        <f t="shared" si="3"/>
        <v/>
      </c>
      <c r="M72" s="1252"/>
      <c r="N72" s="1252"/>
      <c r="O72" s="1252"/>
      <c r="P72" s="1252"/>
      <c r="Q72" s="1253"/>
      <c r="R72" s="1253"/>
      <c r="S72" s="1253"/>
      <c r="T72" s="1253"/>
      <c r="U72" s="757"/>
      <c r="V72" s="757"/>
      <c r="W72" s="1254" t="str">
        <f t="shared" si="4"/>
        <v/>
      </c>
      <c r="X72" s="1254"/>
      <c r="Y72" s="1254"/>
      <c r="Z72" s="1254"/>
      <c r="AA72" s="757"/>
      <c r="AB72" s="757"/>
      <c r="AC72" s="757"/>
      <c r="AD72" s="757"/>
      <c r="AE72" s="757"/>
      <c r="AF72" s="757"/>
      <c r="AG72" s="757"/>
      <c r="AH72" s="757"/>
      <c r="AI72" s="757"/>
      <c r="AJ72" s="757"/>
    </row>
    <row r="73" spans="1:36" ht="19.5">
      <c r="A73" s="757"/>
      <c r="B73" s="1249"/>
      <c r="C73" s="1250"/>
      <c r="D73" s="1250"/>
      <c r="E73" s="1250"/>
      <c r="F73" s="1250"/>
      <c r="G73" s="1250"/>
      <c r="H73" s="1250"/>
      <c r="I73" s="1250"/>
      <c r="J73" s="1250"/>
      <c r="K73" s="1251"/>
      <c r="L73" s="1252" t="str">
        <f t="shared" si="3"/>
        <v/>
      </c>
      <c r="M73" s="1252"/>
      <c r="N73" s="1252"/>
      <c r="O73" s="1252"/>
      <c r="P73" s="1252"/>
      <c r="Q73" s="1253"/>
      <c r="R73" s="1253"/>
      <c r="S73" s="1253"/>
      <c r="T73" s="1253"/>
      <c r="U73" s="757"/>
      <c r="V73" s="757"/>
      <c r="W73" s="1254" t="str">
        <f t="shared" si="4"/>
        <v/>
      </c>
      <c r="X73" s="1254"/>
      <c r="Y73" s="1254"/>
      <c r="Z73" s="1254"/>
      <c r="AA73" s="757"/>
      <c r="AB73" s="757"/>
      <c r="AC73" s="757"/>
      <c r="AD73" s="757"/>
      <c r="AE73" s="757"/>
      <c r="AF73" s="757"/>
      <c r="AG73" s="757"/>
      <c r="AH73" s="757"/>
      <c r="AI73" s="757"/>
      <c r="AJ73" s="757"/>
    </row>
    <row r="74" spans="1:36" ht="19.5">
      <c r="A74" s="757"/>
      <c r="B74" s="1249"/>
      <c r="C74" s="1250"/>
      <c r="D74" s="1250"/>
      <c r="E74" s="1250"/>
      <c r="F74" s="1250"/>
      <c r="G74" s="1250"/>
      <c r="H74" s="1250"/>
      <c r="I74" s="1250"/>
      <c r="J74" s="1250"/>
      <c r="K74" s="1251"/>
      <c r="L74" s="1252" t="str">
        <f t="shared" si="3"/>
        <v/>
      </c>
      <c r="M74" s="1252"/>
      <c r="N74" s="1252"/>
      <c r="O74" s="1252"/>
      <c r="P74" s="1252"/>
      <c r="Q74" s="1253"/>
      <c r="R74" s="1253"/>
      <c r="S74" s="1253"/>
      <c r="T74" s="1253"/>
      <c r="U74" s="757"/>
      <c r="V74" s="757"/>
      <c r="W74" s="1254" t="str">
        <f t="shared" si="4"/>
        <v/>
      </c>
      <c r="X74" s="1254"/>
      <c r="Y74" s="1254"/>
      <c r="Z74" s="1254"/>
      <c r="AA74" s="757"/>
      <c r="AB74" s="757"/>
      <c r="AC74" s="757"/>
      <c r="AD74" s="757"/>
      <c r="AE74" s="757"/>
      <c r="AF74" s="757"/>
      <c r="AG74" s="757"/>
      <c r="AH74" s="757"/>
      <c r="AI74" s="757"/>
      <c r="AJ74" s="757"/>
    </row>
    <row r="75" spans="1:36" ht="19.5">
      <c r="A75" s="757"/>
      <c r="B75" s="1249"/>
      <c r="C75" s="1250"/>
      <c r="D75" s="1250"/>
      <c r="E75" s="1250"/>
      <c r="F75" s="1250"/>
      <c r="G75" s="1250"/>
      <c r="H75" s="1250"/>
      <c r="I75" s="1250"/>
      <c r="J75" s="1250"/>
      <c r="K75" s="1251"/>
      <c r="L75" s="1252" t="str">
        <f t="shared" si="3"/>
        <v/>
      </c>
      <c r="M75" s="1252"/>
      <c r="N75" s="1252"/>
      <c r="O75" s="1252"/>
      <c r="P75" s="1252"/>
      <c r="Q75" s="1253"/>
      <c r="R75" s="1253"/>
      <c r="S75" s="1253"/>
      <c r="T75" s="1253"/>
      <c r="U75" s="757"/>
      <c r="V75" s="757"/>
      <c r="W75" s="1254" t="str">
        <f t="shared" si="4"/>
        <v/>
      </c>
      <c r="X75" s="1254"/>
      <c r="Y75" s="1254"/>
      <c r="Z75" s="1254"/>
      <c r="AA75" s="757"/>
      <c r="AB75" s="757"/>
      <c r="AC75" s="757"/>
      <c r="AD75" s="757"/>
      <c r="AE75" s="757"/>
      <c r="AF75" s="757"/>
      <c r="AG75" s="757"/>
      <c r="AH75" s="757"/>
      <c r="AI75" s="757"/>
      <c r="AJ75" s="757"/>
    </row>
    <row r="76" spans="1:36" ht="25.15" customHeight="1">
      <c r="A76" s="757"/>
      <c r="B76" s="1247" t="s">
        <v>875</v>
      </c>
      <c r="C76" s="1248"/>
      <c r="D76" s="1248"/>
      <c r="E76" s="1248"/>
      <c r="F76" s="1248"/>
      <c r="G76" s="1248"/>
      <c r="H76" s="1248"/>
      <c r="I76" s="1248"/>
      <c r="J76" s="1248"/>
      <c r="K76" s="1248"/>
      <c r="L76" s="1248"/>
      <c r="M76" s="1248"/>
      <c r="N76" s="1248"/>
      <c r="O76" s="1248"/>
      <c r="P76" s="1248"/>
      <c r="Q76" s="1248"/>
      <c r="R76" s="1248"/>
      <c r="S76" s="1248"/>
      <c r="T76" s="1248"/>
      <c r="U76" s="1248"/>
      <c r="V76" s="1248"/>
      <c r="W76" s="1248"/>
      <c r="X76" s="1248"/>
      <c r="Y76" s="1248"/>
      <c r="Z76" s="1248"/>
      <c r="AA76" s="1248"/>
      <c r="AB76" s="1248"/>
      <c r="AC76" s="1248"/>
      <c r="AD76" s="1248"/>
      <c r="AE76" s="1248"/>
      <c r="AF76" s="1248"/>
      <c r="AG76" s="757"/>
      <c r="AH76" s="757"/>
      <c r="AI76" s="757"/>
      <c r="AJ76" s="757"/>
    </row>
    <row r="77" spans="1:36" ht="25.15" customHeight="1">
      <c r="A77" s="757"/>
      <c r="B77" s="1247"/>
      <c r="C77" s="1248"/>
      <c r="D77" s="1248"/>
      <c r="E77" s="1248"/>
      <c r="F77" s="1248"/>
      <c r="G77" s="1248"/>
      <c r="H77" s="1248"/>
      <c r="I77" s="1248"/>
      <c r="J77" s="1248"/>
      <c r="K77" s="1248"/>
      <c r="L77" s="1248"/>
      <c r="M77" s="1248"/>
      <c r="N77" s="1248"/>
      <c r="O77" s="1248"/>
      <c r="P77" s="1248"/>
      <c r="Q77" s="1248"/>
      <c r="R77" s="1248"/>
      <c r="S77" s="1248"/>
      <c r="T77" s="1248"/>
      <c r="U77" s="1248"/>
      <c r="V77" s="1248"/>
      <c r="W77" s="1248"/>
      <c r="X77" s="1248"/>
      <c r="Y77" s="1248"/>
      <c r="Z77" s="1248"/>
      <c r="AA77" s="1248"/>
      <c r="AB77" s="1248"/>
      <c r="AC77" s="1248"/>
      <c r="AD77" s="1248"/>
      <c r="AE77" s="1248"/>
      <c r="AF77" s="1248"/>
      <c r="AG77" s="757"/>
      <c r="AH77" s="757"/>
      <c r="AI77" s="757"/>
      <c r="AJ77" s="757"/>
    </row>
    <row r="78" spans="1:36" ht="25.15" customHeight="1">
      <c r="A78" s="757"/>
      <c r="B78" s="1247"/>
      <c r="C78" s="1248"/>
      <c r="D78" s="1248"/>
      <c r="E78" s="1248"/>
      <c r="F78" s="1248"/>
      <c r="G78" s="1248"/>
      <c r="H78" s="1248"/>
      <c r="I78" s="1248"/>
      <c r="J78" s="1248"/>
      <c r="K78" s="1248"/>
      <c r="L78" s="1248"/>
      <c r="M78" s="1248"/>
      <c r="N78" s="1248"/>
      <c r="O78" s="1248"/>
      <c r="P78" s="1248"/>
      <c r="Q78" s="1248"/>
      <c r="R78" s="1248"/>
      <c r="S78" s="1248"/>
      <c r="T78" s="1248"/>
      <c r="U78" s="1248"/>
      <c r="V78" s="1248"/>
      <c r="W78" s="1248"/>
      <c r="X78" s="1248"/>
      <c r="Y78" s="1248"/>
      <c r="Z78" s="1248"/>
      <c r="AA78" s="1248"/>
      <c r="AB78" s="1248"/>
      <c r="AC78" s="1248"/>
      <c r="AD78" s="1248"/>
      <c r="AE78" s="1248"/>
      <c r="AF78" s="1248"/>
      <c r="AG78" s="757"/>
      <c r="AH78" s="757"/>
      <c r="AI78" s="757"/>
      <c r="AJ78" s="757"/>
    </row>
  </sheetData>
  <mergeCells count="182">
    <mergeCell ref="B11:F11"/>
    <mergeCell ref="G11:J11"/>
    <mergeCell ref="K11:N11"/>
    <mergeCell ref="O11:T11"/>
    <mergeCell ref="U11:X11"/>
    <mergeCell ref="Y11:AF11"/>
    <mergeCell ref="A2:AG2"/>
    <mergeCell ref="B4:AF7"/>
    <mergeCell ref="B10:F10"/>
    <mergeCell ref="G10:J10"/>
    <mergeCell ref="K10:N10"/>
    <mergeCell ref="O10:AB10"/>
    <mergeCell ref="B18:O18"/>
    <mergeCell ref="P18:R18"/>
    <mergeCell ref="B19:Y19"/>
    <mergeCell ref="Z19:AB19"/>
    <mergeCell ref="B20:G20"/>
    <mergeCell ref="H20:J20"/>
    <mergeCell ref="B12:F12"/>
    <mergeCell ref="G12:Q12"/>
    <mergeCell ref="R12:U12"/>
    <mergeCell ref="V12:AB12"/>
    <mergeCell ref="B13:AF14"/>
    <mergeCell ref="B17:K17"/>
    <mergeCell ref="L17:M17"/>
    <mergeCell ref="N17:O17"/>
    <mergeCell ref="Q17:R17"/>
    <mergeCell ref="B21:G21"/>
    <mergeCell ref="H21:J21"/>
    <mergeCell ref="B22:AF29"/>
    <mergeCell ref="B31:I31"/>
    <mergeCell ref="B33:K34"/>
    <mergeCell ref="L33:P34"/>
    <mergeCell ref="Q33:T34"/>
    <mergeCell ref="U33:X34"/>
    <mergeCell ref="Y33:Z34"/>
    <mergeCell ref="AA33:AD34"/>
    <mergeCell ref="B36:K36"/>
    <mergeCell ref="L36:P36"/>
    <mergeCell ref="Q36:T36"/>
    <mergeCell ref="U36:X36"/>
    <mergeCell ref="Y36:Z36"/>
    <mergeCell ref="AA36:AD36"/>
    <mergeCell ref="B35:K35"/>
    <mergeCell ref="L35:P35"/>
    <mergeCell ref="Q35:T35"/>
    <mergeCell ref="U35:X35"/>
    <mergeCell ref="Y35:Z35"/>
    <mergeCell ref="AA35:AD35"/>
    <mergeCell ref="B38:K38"/>
    <mergeCell ref="L38:P38"/>
    <mergeCell ref="Q38:T38"/>
    <mergeCell ref="U38:X38"/>
    <mergeCell ref="Y38:Z38"/>
    <mergeCell ref="AA38:AD38"/>
    <mergeCell ref="B37:K37"/>
    <mergeCell ref="L37:P37"/>
    <mergeCell ref="Q37:T37"/>
    <mergeCell ref="U37:X37"/>
    <mergeCell ref="Y37:Z37"/>
    <mergeCell ref="AA37:AD37"/>
    <mergeCell ref="AA40:AD40"/>
    <mergeCell ref="B41:K41"/>
    <mergeCell ref="L41:P41"/>
    <mergeCell ref="Q41:T41"/>
    <mergeCell ref="U41:X41"/>
    <mergeCell ref="AA41:AD41"/>
    <mergeCell ref="B39:K39"/>
    <mergeCell ref="L39:P39"/>
    <mergeCell ref="Q39:T39"/>
    <mergeCell ref="U39:X39"/>
    <mergeCell ref="Y39:Z42"/>
    <mergeCell ref="AA39:AD39"/>
    <mergeCell ref="B40:K40"/>
    <mergeCell ref="L40:P40"/>
    <mergeCell ref="Q40:T40"/>
    <mergeCell ref="U40:X40"/>
    <mergeCell ref="B47:W47"/>
    <mergeCell ref="B49:J50"/>
    <mergeCell ref="K49:AF49"/>
    <mergeCell ref="K50:AF50"/>
    <mergeCell ref="B51:AF51"/>
    <mergeCell ref="B53:I53"/>
    <mergeCell ref="B42:K42"/>
    <mergeCell ref="L42:P42"/>
    <mergeCell ref="Q42:T42"/>
    <mergeCell ref="U42:X42"/>
    <mergeCell ref="AA42:AD42"/>
    <mergeCell ref="B43:AF45"/>
    <mergeCell ref="B55:K56"/>
    <mergeCell ref="L55:P56"/>
    <mergeCell ref="Q55:T56"/>
    <mergeCell ref="U55:V56"/>
    <mergeCell ref="W55: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3"/>
    <mergeCell ref="W63:Z63"/>
    <mergeCell ref="L66:P66"/>
    <mergeCell ref="Q66:T66"/>
    <mergeCell ref="W66:Z66"/>
    <mergeCell ref="B67:K67"/>
    <mergeCell ref="L67:P67"/>
    <mergeCell ref="Q67:T67"/>
    <mergeCell ref="W67:Z67"/>
    <mergeCell ref="B64:K64"/>
    <mergeCell ref="L64:P64"/>
    <mergeCell ref="Q64:T64"/>
    <mergeCell ref="U64:V67"/>
    <mergeCell ref="W64:Z64"/>
    <mergeCell ref="B65:K65"/>
    <mergeCell ref="L65:P65"/>
    <mergeCell ref="Q65:T65"/>
    <mergeCell ref="W65:Z65"/>
    <mergeCell ref="B66:K66"/>
    <mergeCell ref="B68:K68"/>
    <mergeCell ref="L68:P68"/>
    <mergeCell ref="Q68:T68"/>
    <mergeCell ref="U68:V68"/>
    <mergeCell ref="W68:Z68"/>
    <mergeCell ref="B69:K69"/>
    <mergeCell ref="L69:P69"/>
    <mergeCell ref="Q69:T69"/>
    <mergeCell ref="U69:V69"/>
    <mergeCell ref="W69:Z69"/>
    <mergeCell ref="B72:K72"/>
    <mergeCell ref="L72:P72"/>
    <mergeCell ref="Q72:T72"/>
    <mergeCell ref="W72:Z72"/>
    <mergeCell ref="B73:K73"/>
    <mergeCell ref="L73:P73"/>
    <mergeCell ref="Q73:T73"/>
    <mergeCell ref="W73:Z73"/>
    <mergeCell ref="B70:K70"/>
    <mergeCell ref="L70:P70"/>
    <mergeCell ref="Q70:T70"/>
    <mergeCell ref="U70:V70"/>
    <mergeCell ref="W70:Z70"/>
    <mergeCell ref="B71:K71"/>
    <mergeCell ref="L71:P71"/>
    <mergeCell ref="Q71:T71"/>
    <mergeCell ref="W71:Z71"/>
    <mergeCell ref="B76:AF78"/>
    <mergeCell ref="B74:K74"/>
    <mergeCell ref="L74:P74"/>
    <mergeCell ref="Q74:T74"/>
    <mergeCell ref="W74:Z74"/>
    <mergeCell ref="B75:K75"/>
    <mergeCell ref="L75:P75"/>
    <mergeCell ref="Q75:T75"/>
    <mergeCell ref="W75:Z75"/>
  </mergeCells>
  <phoneticPr fontId="2"/>
  <conditionalFormatting sqref="H21:J21">
    <cfRule type="expression" dxfId="31" priority="1">
      <formula>OR($AJ$9="",$AJ$9=6)</formula>
    </cfRule>
  </conditionalFormatting>
  <conditionalFormatting sqref="V12:AB12">
    <cfRule type="expression" dxfId="30" priority="2">
      <formula>OR($AJ$3=3,$AJ$3=4,$AJ$3=5)</formula>
    </cfRule>
  </conditionalFormatting>
  <dataValidations count="3">
    <dataValidation type="list" allowBlank="1" showInputMessage="1" showErrorMessage="1" sqref="G12:Q12">
      <formula1>$AI$4:$AI$8</formula1>
    </dataValidation>
    <dataValidation type="list" allowBlank="1" showInputMessage="1" showErrorMessage="1" sqref="V12:AB12">
      <formula1>$AI$10:$AI$12</formula1>
    </dataValidation>
    <dataValidation type="list" allowBlank="1" showInputMessage="1" showErrorMessage="1" sqref="B19:Y19">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9370078740157483" right="0.39370078740157483" top="0.59055118110236227" bottom="0.39370078740157483" header="0.27559055118110237" footer="0.43307086614173229"/>
  <pageSetup paperSize="9" scale="76" orientation="portrait" blackAndWhite="1" r:id="rId1"/>
  <headerFooter alignWithMargins="0">
    <oddHeader>&amp;R&amp;A</oddHeader>
  </headerFooter>
  <rowBreaks count="1" manualBreakCount="1">
    <brk id="45" max="3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9"/>
  <sheetViews>
    <sheetView view="pageBreakPreview" topLeftCell="B2" zoomScaleNormal="100" zoomScaleSheetLayoutView="100" workbookViewId="0">
      <selection activeCell="B2" sqref="B2"/>
    </sheetView>
  </sheetViews>
  <sheetFormatPr defaultColWidth="8.875" defaultRowHeight="10.5"/>
  <cols>
    <col min="1" max="1" width="2" style="758" customWidth="1"/>
    <col min="2" max="2" width="3.875" style="758" customWidth="1"/>
    <col min="3" max="19" width="9.625" style="758" customWidth="1"/>
    <col min="20" max="20" width="11.125" style="758" customWidth="1"/>
    <col min="21" max="21" width="2.5" style="758" customWidth="1"/>
    <col min="22" max="16384" width="8.875" style="758"/>
  </cols>
  <sheetData>
    <row r="2" spans="2:21" ht="14.25">
      <c r="B2" s="779"/>
      <c r="C2" s="780"/>
      <c r="D2" s="780"/>
      <c r="E2" s="781"/>
      <c r="F2" s="780"/>
      <c r="G2" s="780"/>
      <c r="H2" s="780"/>
      <c r="I2" s="782"/>
      <c r="J2" s="782"/>
      <c r="K2" s="782"/>
      <c r="L2" s="782"/>
      <c r="M2" s="782"/>
      <c r="N2" s="782"/>
      <c r="O2" s="782"/>
      <c r="P2" s="782"/>
      <c r="Q2" s="782"/>
      <c r="R2" s="782"/>
      <c r="S2" s="782"/>
      <c r="T2" s="782"/>
      <c r="U2" s="782"/>
    </row>
    <row r="3" spans="2:21" ht="18.75">
      <c r="B3" s="1377" t="s">
        <v>876</v>
      </c>
      <c r="C3" s="1377"/>
      <c r="D3" s="1377"/>
      <c r="E3" s="1377"/>
      <c r="F3" s="1377"/>
      <c r="G3" s="1377"/>
      <c r="H3" s="1377"/>
      <c r="I3" s="1377"/>
      <c r="J3" s="1377"/>
      <c r="K3" s="1377"/>
      <c r="L3" s="1377"/>
      <c r="M3" s="1377"/>
      <c r="N3" s="1377"/>
      <c r="O3" s="1377"/>
      <c r="P3" s="1377"/>
      <c r="Q3" s="1377"/>
      <c r="R3" s="1377"/>
      <c r="S3" s="1377"/>
      <c r="T3" s="1377"/>
      <c r="U3" s="1377"/>
    </row>
    <row r="4" spans="2:21" ht="9.75" customHeight="1">
      <c r="B4" s="779"/>
      <c r="C4" s="783"/>
      <c r="D4" s="783"/>
      <c r="E4" s="783"/>
      <c r="F4" s="783"/>
      <c r="G4" s="783"/>
      <c r="H4" s="783"/>
      <c r="I4" s="783"/>
      <c r="J4" s="783"/>
      <c r="K4" s="783"/>
      <c r="L4" s="783"/>
      <c r="M4" s="783"/>
      <c r="N4" s="783"/>
      <c r="O4" s="783"/>
      <c r="P4" s="783"/>
      <c r="Q4" s="783"/>
      <c r="R4" s="783"/>
      <c r="S4" s="783"/>
      <c r="T4" s="782"/>
      <c r="U4" s="783"/>
    </row>
    <row r="5" spans="2:21" ht="13.5">
      <c r="B5" s="779"/>
      <c r="C5" s="1378" t="s">
        <v>877</v>
      </c>
      <c r="D5" s="1378"/>
      <c r="E5" s="1378"/>
      <c r="F5" s="1378"/>
      <c r="G5" s="1378"/>
      <c r="H5" s="1378"/>
      <c r="I5" s="1378"/>
      <c r="J5" s="1378"/>
      <c r="K5" s="1378"/>
      <c r="L5" s="1378"/>
      <c r="M5" s="1378"/>
      <c r="N5" s="1378"/>
      <c r="O5" s="1378"/>
      <c r="P5" s="1378"/>
      <c r="Q5" s="1378"/>
      <c r="R5" s="1378"/>
      <c r="S5" s="1378"/>
      <c r="T5" s="1378"/>
      <c r="U5" s="784"/>
    </row>
    <row r="6" spans="2:21" ht="6.75" customHeight="1">
      <c r="B6" s="779"/>
      <c r="C6" s="779"/>
      <c r="D6" s="779"/>
      <c r="E6" s="779"/>
      <c r="F6" s="779"/>
      <c r="G6" s="779"/>
      <c r="H6" s="779"/>
      <c r="I6" s="779"/>
      <c r="J6" s="779"/>
      <c r="K6" s="779"/>
      <c r="L6" s="782"/>
      <c r="M6" s="782"/>
      <c r="N6" s="782"/>
      <c r="O6" s="782"/>
      <c r="P6" s="779"/>
      <c r="Q6" s="779"/>
      <c r="R6" s="785"/>
      <c r="S6" s="785"/>
      <c r="T6" s="785"/>
      <c r="U6" s="779"/>
    </row>
    <row r="7" spans="2:21" ht="14.25">
      <c r="B7" s="779"/>
      <c r="C7" s="786" t="s">
        <v>878</v>
      </c>
      <c r="D7" s="787"/>
      <c r="E7" s="787"/>
      <c r="F7" s="787"/>
      <c r="G7" s="787"/>
      <c r="H7" s="787"/>
      <c r="I7" s="787"/>
      <c r="J7" s="787"/>
      <c r="K7" s="787"/>
      <c r="L7" s="787"/>
      <c r="M7" s="787"/>
      <c r="N7" s="670"/>
      <c r="O7" s="670"/>
      <c r="P7" s="670"/>
      <c r="Q7" s="670"/>
      <c r="R7" s="670"/>
      <c r="S7" s="670"/>
      <c r="T7" s="779"/>
      <c r="U7" s="788"/>
    </row>
    <row r="8" spans="2:21" ht="13.5">
      <c r="B8" s="779"/>
      <c r="C8" s="789"/>
      <c r="D8" s="790"/>
      <c r="E8" s="791"/>
      <c r="F8" s="792"/>
      <c r="G8" s="1379" t="s">
        <v>879</v>
      </c>
      <c r="H8" s="793"/>
      <c r="I8" s="794"/>
      <c r="J8" s="794"/>
      <c r="K8" s="795" t="s">
        <v>205</v>
      </c>
      <c r="L8" s="796"/>
      <c r="M8" s="794" t="s">
        <v>206</v>
      </c>
      <c r="N8" s="794"/>
      <c r="O8" s="794"/>
      <c r="P8" s="797"/>
      <c r="Q8" s="1381">
        <f>L8+1</f>
        <v>1</v>
      </c>
      <c r="R8" s="1382"/>
      <c r="S8" s="1383"/>
      <c r="T8" s="1384" t="s">
        <v>880</v>
      </c>
      <c r="U8" s="788"/>
    </row>
    <row r="9" spans="2:21" ht="13.5">
      <c r="B9" s="779"/>
      <c r="C9" s="798"/>
      <c r="D9" s="799"/>
      <c r="E9" s="800"/>
      <c r="F9" s="801"/>
      <c r="G9" s="1380"/>
      <c r="H9" s="802" t="s">
        <v>207</v>
      </c>
      <c r="I9" s="803" t="s">
        <v>208</v>
      </c>
      <c r="J9" s="802" t="s">
        <v>209</v>
      </c>
      <c r="K9" s="803" t="s">
        <v>210</v>
      </c>
      <c r="L9" s="803" t="s">
        <v>211</v>
      </c>
      <c r="M9" s="804" t="s">
        <v>212</v>
      </c>
      <c r="N9" s="802" t="s">
        <v>213</v>
      </c>
      <c r="O9" s="803" t="s">
        <v>881</v>
      </c>
      <c r="P9" s="803" t="s">
        <v>882</v>
      </c>
      <c r="Q9" s="802" t="s">
        <v>214</v>
      </c>
      <c r="R9" s="803" t="s">
        <v>215</v>
      </c>
      <c r="S9" s="803" t="s">
        <v>883</v>
      </c>
      <c r="T9" s="1385"/>
      <c r="U9" s="788"/>
    </row>
    <row r="10" spans="2:21" ht="28.9" customHeight="1">
      <c r="B10" s="779"/>
      <c r="C10" s="1354" t="s">
        <v>884</v>
      </c>
      <c r="D10" s="1368" t="s">
        <v>885</v>
      </c>
      <c r="E10" s="1369"/>
      <c r="F10" s="1370"/>
      <c r="G10" s="805">
        <v>0.5</v>
      </c>
      <c r="H10" s="806"/>
      <c r="I10" s="807"/>
      <c r="J10" s="807"/>
      <c r="K10" s="807"/>
      <c r="L10" s="807"/>
      <c r="M10" s="807"/>
      <c r="N10" s="807"/>
      <c r="O10" s="807"/>
      <c r="P10" s="807"/>
      <c r="Q10" s="807"/>
      <c r="R10" s="807"/>
      <c r="S10" s="807"/>
      <c r="T10" s="808"/>
      <c r="U10" s="782"/>
    </row>
    <row r="11" spans="2:21" ht="28.9" customHeight="1">
      <c r="B11" s="779"/>
      <c r="C11" s="1355"/>
      <c r="D11" s="1371" t="s">
        <v>886</v>
      </c>
      <c r="E11" s="1372"/>
      <c r="F11" s="1373"/>
      <c r="G11" s="809">
        <v>0.75</v>
      </c>
      <c r="H11" s="810"/>
      <c r="I11" s="811"/>
      <c r="J11" s="811"/>
      <c r="K11" s="811"/>
      <c r="L11" s="811"/>
      <c r="M11" s="811"/>
      <c r="N11" s="811"/>
      <c r="O11" s="811"/>
      <c r="P11" s="811"/>
      <c r="Q11" s="811"/>
      <c r="R11" s="811"/>
      <c r="S11" s="811"/>
      <c r="T11" s="808"/>
      <c r="U11" s="782"/>
    </row>
    <row r="12" spans="2:21" ht="28.9" customHeight="1">
      <c r="B12" s="779"/>
      <c r="C12" s="1356"/>
      <c r="D12" s="1374" t="s">
        <v>887</v>
      </c>
      <c r="E12" s="1375"/>
      <c r="F12" s="1376"/>
      <c r="G12" s="812">
        <v>1</v>
      </c>
      <c r="H12" s="813"/>
      <c r="I12" s="814"/>
      <c r="J12" s="814"/>
      <c r="K12" s="814"/>
      <c r="L12" s="814"/>
      <c r="M12" s="814"/>
      <c r="N12" s="814"/>
      <c r="O12" s="814"/>
      <c r="P12" s="814"/>
      <c r="Q12" s="814"/>
      <c r="R12" s="814"/>
      <c r="S12" s="814"/>
      <c r="T12" s="808"/>
      <c r="U12" s="782"/>
    </row>
    <row r="13" spans="2:21" ht="31.15" customHeight="1">
      <c r="B13" s="779"/>
      <c r="C13" s="1354" t="s">
        <v>888</v>
      </c>
      <c r="D13" s="1357" t="s">
        <v>889</v>
      </c>
      <c r="E13" s="1360" t="s">
        <v>890</v>
      </c>
      <c r="F13" s="1361"/>
      <c r="G13" s="815">
        <v>0.5</v>
      </c>
      <c r="H13" s="816"/>
      <c r="I13" s="817"/>
      <c r="J13" s="816"/>
      <c r="K13" s="817"/>
      <c r="L13" s="817"/>
      <c r="M13" s="818"/>
      <c r="N13" s="816"/>
      <c r="O13" s="817"/>
      <c r="P13" s="819"/>
      <c r="Q13" s="816"/>
      <c r="R13" s="817"/>
      <c r="S13" s="817"/>
      <c r="T13" s="808"/>
      <c r="U13" s="782"/>
    </row>
    <row r="14" spans="2:21" ht="31.15" customHeight="1">
      <c r="B14" s="779"/>
      <c r="C14" s="1355"/>
      <c r="D14" s="1358"/>
      <c r="E14" s="1362" t="s">
        <v>886</v>
      </c>
      <c r="F14" s="1363"/>
      <c r="G14" s="820">
        <v>0.75</v>
      </c>
      <c r="H14" s="821"/>
      <c r="I14" s="811"/>
      <c r="J14" s="821"/>
      <c r="K14" s="811"/>
      <c r="L14" s="811"/>
      <c r="M14" s="810"/>
      <c r="N14" s="821"/>
      <c r="O14" s="811"/>
      <c r="P14" s="811"/>
      <c r="Q14" s="821"/>
      <c r="R14" s="811"/>
      <c r="S14" s="811"/>
      <c r="T14" s="808"/>
      <c r="U14" s="782"/>
    </row>
    <row r="15" spans="2:21" ht="31.15" customHeight="1">
      <c r="B15" s="779"/>
      <c r="C15" s="1355"/>
      <c r="D15" s="1359"/>
      <c r="E15" s="1364" t="s">
        <v>887</v>
      </c>
      <c r="F15" s="1365"/>
      <c r="G15" s="822">
        <v>1</v>
      </c>
      <c r="H15" s="823"/>
      <c r="I15" s="814"/>
      <c r="J15" s="823"/>
      <c r="K15" s="814"/>
      <c r="L15" s="814"/>
      <c r="M15" s="813"/>
      <c r="N15" s="823"/>
      <c r="O15" s="814"/>
      <c r="P15" s="814"/>
      <c r="Q15" s="823"/>
      <c r="R15" s="814"/>
      <c r="S15" s="814"/>
      <c r="T15" s="808"/>
      <c r="U15" s="782"/>
    </row>
    <row r="16" spans="2:21" ht="18" customHeight="1">
      <c r="B16" s="779"/>
      <c r="C16" s="1356"/>
      <c r="D16" s="824" t="s">
        <v>891</v>
      </c>
      <c r="E16" s="1366" t="s">
        <v>892</v>
      </c>
      <c r="F16" s="1367"/>
      <c r="G16" s="825">
        <v>1</v>
      </c>
      <c r="H16" s="816"/>
      <c r="I16" s="817"/>
      <c r="J16" s="816"/>
      <c r="K16" s="817"/>
      <c r="L16" s="817"/>
      <c r="M16" s="818"/>
      <c r="N16" s="816"/>
      <c r="O16" s="817"/>
      <c r="P16" s="817"/>
      <c r="Q16" s="816"/>
      <c r="R16" s="817"/>
      <c r="S16" s="817"/>
      <c r="T16" s="808"/>
      <c r="U16" s="782"/>
    </row>
    <row r="17" spans="2:21" ht="14.25">
      <c r="B17" s="779"/>
      <c r="C17" s="826"/>
      <c r="D17" s="827"/>
      <c r="E17" s="828"/>
      <c r="F17" s="828"/>
      <c r="G17" s="829"/>
      <c r="H17" s="830"/>
      <c r="I17" s="831"/>
      <c r="J17" s="831"/>
      <c r="K17" s="831"/>
      <c r="L17" s="831"/>
      <c r="M17" s="831"/>
      <c r="N17" s="831"/>
      <c r="O17" s="831"/>
      <c r="P17" s="831"/>
      <c r="Q17" s="831"/>
      <c r="R17" s="831"/>
      <c r="S17" s="831"/>
      <c r="T17" s="832"/>
      <c r="U17" s="782"/>
    </row>
    <row r="18" spans="2:21" ht="14.25">
      <c r="B18" s="779"/>
      <c r="C18" s="833"/>
      <c r="D18" s="1335" t="s">
        <v>893</v>
      </c>
      <c r="E18" s="1335"/>
      <c r="F18" s="1335"/>
      <c r="G18" s="834"/>
      <c r="H18" s="835">
        <f t="shared" ref="H18:S18" si="0">$G$10*H10+$G$11*H11+$G$12*H12+$G$13*H13+$G$14*H14+$G$15*H15+$G$16*H16</f>
        <v>0</v>
      </c>
      <c r="I18" s="835">
        <f t="shared" si="0"/>
        <v>0</v>
      </c>
      <c r="J18" s="835">
        <f t="shared" si="0"/>
        <v>0</v>
      </c>
      <c r="K18" s="835">
        <f t="shared" si="0"/>
        <v>0</v>
      </c>
      <c r="L18" s="835">
        <f t="shared" si="0"/>
        <v>0</v>
      </c>
      <c r="M18" s="835">
        <f t="shared" si="0"/>
        <v>0</v>
      </c>
      <c r="N18" s="835">
        <f t="shared" si="0"/>
        <v>0</v>
      </c>
      <c r="O18" s="835">
        <f t="shared" si="0"/>
        <v>0</v>
      </c>
      <c r="P18" s="835">
        <f t="shared" si="0"/>
        <v>0</v>
      </c>
      <c r="Q18" s="835">
        <f t="shared" si="0"/>
        <v>0</v>
      </c>
      <c r="R18" s="835">
        <f t="shared" si="0"/>
        <v>0</v>
      </c>
      <c r="S18" s="835">
        <f t="shared" si="0"/>
        <v>0</v>
      </c>
      <c r="T18" s="808"/>
      <c r="U18" s="782"/>
    </row>
    <row r="19" spans="2:21" ht="14.25">
      <c r="B19" s="779"/>
      <c r="C19" s="1336" t="s">
        <v>894</v>
      </c>
      <c r="D19" s="1337"/>
      <c r="E19" s="1337"/>
      <c r="F19" s="1338"/>
      <c r="G19" s="815">
        <v>0.8571428571428571</v>
      </c>
      <c r="H19" s="836"/>
      <c r="I19" s="836"/>
      <c r="J19" s="836"/>
      <c r="K19" s="836"/>
      <c r="L19" s="836"/>
      <c r="M19" s="836"/>
      <c r="N19" s="836"/>
      <c r="O19" s="836"/>
      <c r="P19" s="836"/>
      <c r="Q19" s="836"/>
      <c r="R19" s="836"/>
      <c r="S19" s="836"/>
      <c r="T19" s="837"/>
      <c r="U19" s="782"/>
    </row>
    <row r="20" spans="2:21" ht="13.5">
      <c r="B20" s="779"/>
      <c r="C20" s="833"/>
      <c r="D20" s="1335" t="s">
        <v>895</v>
      </c>
      <c r="E20" s="1335"/>
      <c r="F20" s="1335"/>
      <c r="G20" s="834"/>
      <c r="H20" s="835">
        <f t="shared" ref="H20:S20" si="1">IF(H19="",H18,ROUND(H18*6/7,2))</f>
        <v>0</v>
      </c>
      <c r="I20" s="835">
        <f t="shared" si="1"/>
        <v>0</v>
      </c>
      <c r="J20" s="835">
        <f t="shared" si="1"/>
        <v>0</v>
      </c>
      <c r="K20" s="835">
        <f t="shared" si="1"/>
        <v>0</v>
      </c>
      <c r="L20" s="835">
        <f t="shared" si="1"/>
        <v>0</v>
      </c>
      <c r="M20" s="835">
        <f t="shared" si="1"/>
        <v>0</v>
      </c>
      <c r="N20" s="835">
        <f t="shared" si="1"/>
        <v>0</v>
      </c>
      <c r="O20" s="835">
        <f t="shared" si="1"/>
        <v>0</v>
      </c>
      <c r="P20" s="835">
        <f t="shared" si="1"/>
        <v>0</v>
      </c>
      <c r="Q20" s="835">
        <f t="shared" si="1"/>
        <v>0</v>
      </c>
      <c r="R20" s="835">
        <f t="shared" si="1"/>
        <v>0</v>
      </c>
      <c r="S20" s="835">
        <f t="shared" si="1"/>
        <v>0</v>
      </c>
      <c r="T20" s="838">
        <f>SUM(H20:R20)</f>
        <v>0</v>
      </c>
      <c r="U20" s="839" t="s">
        <v>896</v>
      </c>
    </row>
    <row r="21" spans="2:21" ht="50.25" customHeight="1" thickBot="1">
      <c r="B21" s="779"/>
      <c r="C21" s="1339" t="s">
        <v>897</v>
      </c>
      <c r="D21" s="1340"/>
      <c r="E21" s="1340"/>
      <c r="F21" s="1340"/>
      <c r="G21" s="1340"/>
      <c r="H21" s="1340"/>
      <c r="I21" s="1340"/>
      <c r="J21" s="1340"/>
      <c r="K21" s="1340"/>
      <c r="L21" s="1340"/>
      <c r="M21" s="1340"/>
      <c r="N21" s="1340"/>
      <c r="O21" s="1340"/>
      <c r="P21" s="1341"/>
      <c r="Q21" s="1348" t="s">
        <v>898</v>
      </c>
      <c r="R21" s="1348"/>
      <c r="S21" s="1349"/>
      <c r="T21" s="840">
        <f>COUNTIF(H20:R20,"&gt;0")</f>
        <v>0</v>
      </c>
      <c r="U21" s="841" t="s">
        <v>899</v>
      </c>
    </row>
    <row r="22" spans="2:21" ht="50.25" customHeight="1" thickBot="1">
      <c r="B22" s="779"/>
      <c r="C22" s="1342"/>
      <c r="D22" s="1343"/>
      <c r="E22" s="1343"/>
      <c r="F22" s="1343"/>
      <c r="G22" s="1343"/>
      <c r="H22" s="1343"/>
      <c r="I22" s="1343"/>
      <c r="J22" s="1343"/>
      <c r="K22" s="1343"/>
      <c r="L22" s="1343"/>
      <c r="M22" s="1343"/>
      <c r="N22" s="1343"/>
      <c r="O22" s="1343"/>
      <c r="P22" s="1344"/>
      <c r="Q22" s="1350" t="s">
        <v>900</v>
      </c>
      <c r="R22" s="1350"/>
      <c r="S22" s="1351"/>
      <c r="T22" s="842" t="str">
        <f>IF(T21&lt;1,"",T20/T21)</f>
        <v/>
      </c>
      <c r="U22" s="843" t="s">
        <v>901</v>
      </c>
    </row>
    <row r="23" spans="2:21" ht="151.9" customHeight="1">
      <c r="B23" s="779"/>
      <c r="C23" s="1345"/>
      <c r="D23" s="1346"/>
      <c r="E23" s="1346"/>
      <c r="F23" s="1346"/>
      <c r="G23" s="1346"/>
      <c r="H23" s="1346"/>
      <c r="I23" s="1346"/>
      <c r="J23" s="1346"/>
      <c r="K23" s="1346"/>
      <c r="L23" s="1346"/>
      <c r="M23" s="1346"/>
      <c r="N23" s="1346"/>
      <c r="O23" s="1346"/>
      <c r="P23" s="1347"/>
      <c r="Q23" s="1352" t="s">
        <v>902</v>
      </c>
      <c r="R23" s="1353"/>
      <c r="S23" s="1353"/>
      <c r="T23" s="1353"/>
      <c r="U23" s="782"/>
    </row>
    <row r="24" spans="2:21" ht="7.5" customHeight="1">
      <c r="B24" s="779"/>
      <c r="C24" s="844"/>
      <c r="D24" s="844"/>
      <c r="E24" s="844"/>
      <c r="F24" s="844"/>
      <c r="G24" s="844"/>
      <c r="H24" s="844"/>
      <c r="I24" s="844"/>
      <c r="J24" s="844"/>
      <c r="K24" s="844"/>
      <c r="L24" s="844"/>
      <c r="M24" s="844"/>
      <c r="N24" s="844"/>
      <c r="O24" s="844"/>
      <c r="P24" s="845"/>
      <c r="Q24" s="779"/>
      <c r="R24" s="779"/>
      <c r="S24" s="779"/>
      <c r="T24" s="779"/>
      <c r="U24" s="779"/>
    </row>
    <row r="25" spans="2:21" ht="14.85" customHeight="1">
      <c r="B25" s="779"/>
      <c r="C25" s="1324" t="s">
        <v>903</v>
      </c>
      <c r="D25" s="1324"/>
      <c r="E25" s="1324"/>
      <c r="F25" s="1324"/>
      <c r="G25" s="1324"/>
      <c r="H25" s="1324"/>
      <c r="I25" s="1324"/>
      <c r="J25" s="1324"/>
      <c r="K25" s="1324"/>
      <c r="L25" s="1324"/>
      <c r="M25" s="1324"/>
      <c r="N25" s="1324"/>
      <c r="O25" s="1324"/>
      <c r="P25" s="1324"/>
      <c r="Q25" s="1324"/>
      <c r="R25" s="1324"/>
      <c r="S25" s="1324"/>
      <c r="T25" s="1324"/>
      <c r="U25" s="779"/>
    </row>
    <row r="26" spans="2:21" ht="14.25" thickBot="1">
      <c r="B26" s="779"/>
      <c r="C26" s="1324"/>
      <c r="D26" s="1324"/>
      <c r="E26" s="1324"/>
      <c r="F26" s="1324"/>
      <c r="G26" s="1324"/>
      <c r="H26" s="1324"/>
      <c r="I26" s="1324"/>
      <c r="J26" s="1324"/>
      <c r="K26" s="1324"/>
      <c r="L26" s="1324"/>
      <c r="M26" s="1324"/>
      <c r="N26" s="1324"/>
      <c r="O26" s="1324"/>
      <c r="P26" s="1324"/>
      <c r="Q26" s="1324"/>
      <c r="R26" s="1324"/>
      <c r="S26" s="1324"/>
      <c r="T26" s="1324"/>
      <c r="U26" s="779"/>
    </row>
    <row r="27" spans="2:21" ht="13.5">
      <c r="B27" s="779"/>
      <c r="C27" s="1325" t="s">
        <v>904</v>
      </c>
      <c r="D27" s="1326"/>
      <c r="E27" s="846"/>
      <c r="F27" s="846"/>
      <c r="G27" s="846"/>
      <c r="H27" s="1327" t="s">
        <v>905</v>
      </c>
      <c r="I27" s="1328"/>
      <c r="J27" s="846"/>
      <c r="K27" s="1329" t="s">
        <v>906</v>
      </c>
      <c r="L27" s="1330"/>
      <c r="M27" s="779"/>
      <c r="N27" s="846"/>
      <c r="O27" s="846"/>
      <c r="P27" s="779"/>
      <c r="Q27" s="779"/>
      <c r="R27" s="779"/>
      <c r="S27" s="779"/>
      <c r="T27" s="779"/>
      <c r="U27" s="779"/>
    </row>
    <row r="28" spans="2:21" ht="12" customHeight="1" thickBot="1">
      <c r="B28" s="779"/>
      <c r="C28" s="1331"/>
      <c r="D28" s="1332"/>
      <c r="E28" s="847" t="s">
        <v>907</v>
      </c>
      <c r="F28" s="848">
        <v>0.9</v>
      </c>
      <c r="G28" s="847" t="s">
        <v>907</v>
      </c>
      <c r="H28" s="1331"/>
      <c r="I28" s="1332"/>
      <c r="J28" s="847" t="s">
        <v>908</v>
      </c>
      <c r="K28" s="1333">
        <f>C28*F28*H28</f>
        <v>0</v>
      </c>
      <c r="L28" s="1334"/>
      <c r="M28" s="849" t="s">
        <v>909</v>
      </c>
      <c r="N28" s="846"/>
      <c r="O28" s="846"/>
      <c r="P28" s="779"/>
      <c r="Q28" s="779"/>
      <c r="R28" s="779"/>
      <c r="S28" s="779"/>
      <c r="T28" s="779"/>
      <c r="U28" s="779"/>
    </row>
    <row r="29" spans="2:21" ht="10.15" customHeight="1">
      <c r="B29" s="779"/>
      <c r="C29" s="1323"/>
      <c r="D29" s="1323"/>
      <c r="E29" s="1323"/>
      <c r="F29" s="1323"/>
      <c r="G29" s="1323"/>
      <c r="H29" s="1323"/>
      <c r="I29" s="1323"/>
      <c r="J29" s="1323"/>
      <c r="K29" s="1323"/>
      <c r="L29" s="1323"/>
      <c r="M29" s="1323"/>
      <c r="N29" s="1323"/>
      <c r="O29" s="1323"/>
      <c r="P29" s="1323"/>
      <c r="Q29" s="1323"/>
      <c r="R29" s="1323"/>
      <c r="S29" s="1323"/>
      <c r="T29" s="1323"/>
      <c r="U29" s="779"/>
    </row>
  </sheetData>
  <mergeCells count="30">
    <mergeCell ref="C10:C12"/>
    <mergeCell ref="D10:F10"/>
    <mergeCell ref="D11:F11"/>
    <mergeCell ref="D12:F12"/>
    <mergeCell ref="B3:U3"/>
    <mergeCell ref="C5:T5"/>
    <mergeCell ref="G8:G9"/>
    <mergeCell ref="Q8:S8"/>
    <mergeCell ref="T8:T9"/>
    <mergeCell ref="C13:C16"/>
    <mergeCell ref="D13:D15"/>
    <mergeCell ref="E13:F13"/>
    <mergeCell ref="E14:F14"/>
    <mergeCell ref="E15:F15"/>
    <mergeCell ref="E16:F16"/>
    <mergeCell ref="D18:F18"/>
    <mergeCell ref="C19:F19"/>
    <mergeCell ref="D20:F20"/>
    <mergeCell ref="C21:P23"/>
    <mergeCell ref="Q21:S21"/>
    <mergeCell ref="Q22:S22"/>
    <mergeCell ref="Q23:T23"/>
    <mergeCell ref="C29:T29"/>
    <mergeCell ref="C25:T26"/>
    <mergeCell ref="C27:D27"/>
    <mergeCell ref="H27:I27"/>
    <mergeCell ref="K27:L27"/>
    <mergeCell ref="C28:D28"/>
    <mergeCell ref="H28:I28"/>
    <mergeCell ref="K28:L28"/>
  </mergeCells>
  <phoneticPr fontId="2"/>
  <dataValidations count="1">
    <dataValidation type="list" allowBlank="1" showInputMessage="1" sqref="H19:S19">
      <formula1>"○, "</formula1>
    </dataValidation>
  </dataValidations>
  <printOptions horizontalCentered="1" verticalCentered="1"/>
  <pageMargins left="0.39370078740157483" right="0.39370078740157483" top="0.59055118110236227" bottom="0.39370078740157483" header="0.27559055118110237" footer="0.43307086614173229"/>
  <pageSetup paperSize="9" scale="76" orientation="landscape" blackAndWhite="1" r:id="rId1"/>
  <headerFooter alignWithMargins="0">
    <oddHeader>&amp;R&amp;A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1"/>
  <sheetViews>
    <sheetView view="pageBreakPreview" zoomScaleNormal="100" zoomScaleSheetLayoutView="100" workbookViewId="0">
      <selection activeCell="E3" sqref="E3:J3"/>
    </sheetView>
  </sheetViews>
  <sheetFormatPr defaultColWidth="7.25" defaultRowHeight="13.5"/>
  <cols>
    <col min="1" max="1" width="2.25" style="518" customWidth="1"/>
    <col min="2" max="2" width="8" style="518" customWidth="1"/>
    <col min="3" max="3" width="5" style="518" customWidth="1"/>
    <col min="4" max="4" width="8.625" style="518" customWidth="1"/>
    <col min="5" max="5" width="7.375" style="518" customWidth="1"/>
    <col min="6" max="6" width="9.625" style="518" customWidth="1"/>
    <col min="7" max="7" width="8.75" style="518" customWidth="1"/>
    <col min="8" max="8" width="10.875" style="518" customWidth="1"/>
    <col min="9" max="9" width="8.5" style="518" customWidth="1"/>
    <col min="10" max="10" width="25" style="518" customWidth="1"/>
    <col min="11" max="15" width="2.625" style="518" customWidth="1"/>
    <col min="16" max="16384" width="7.25" style="518"/>
  </cols>
  <sheetData>
    <row r="1" spans="2:15" ht="15.4" customHeight="1"/>
    <row r="2" spans="2:15" ht="21.4" customHeight="1" thickBot="1">
      <c r="B2" s="1423" t="s">
        <v>675</v>
      </c>
      <c r="C2" s="1423"/>
      <c r="D2" s="1423"/>
      <c r="E2" s="1423"/>
      <c r="F2" s="1423"/>
      <c r="G2" s="1423"/>
      <c r="H2" s="1423"/>
      <c r="I2" s="1423"/>
      <c r="J2" s="1423"/>
    </row>
    <row r="3" spans="2:15" ht="18" customHeight="1">
      <c r="B3" s="535" t="s">
        <v>335</v>
      </c>
      <c r="C3" s="534"/>
      <c r="D3" s="533"/>
      <c r="E3" s="1424"/>
      <c r="F3" s="1425"/>
      <c r="G3" s="1425"/>
      <c r="H3" s="1425"/>
      <c r="I3" s="1425"/>
      <c r="J3" s="1426"/>
    </row>
    <row r="4" spans="2:15" ht="15.4" customHeight="1">
      <c r="B4" s="603" t="s">
        <v>336</v>
      </c>
      <c r="C4" s="1415"/>
      <c r="D4" s="1416"/>
      <c r="E4" s="1416"/>
      <c r="F4" s="1416"/>
      <c r="G4" s="1416"/>
      <c r="H4" s="1397" t="s">
        <v>337</v>
      </c>
      <c r="I4" s="1397" t="s">
        <v>338</v>
      </c>
      <c r="J4" s="1398"/>
    </row>
    <row r="5" spans="2:15" ht="24" customHeight="1">
      <c r="B5" s="603" t="s">
        <v>339</v>
      </c>
      <c r="C5" s="1415"/>
      <c r="D5" s="1416"/>
      <c r="E5" s="1416"/>
      <c r="F5" s="1416"/>
      <c r="G5" s="1416"/>
      <c r="H5" s="1427"/>
      <c r="I5" s="1427"/>
      <c r="J5" s="1428"/>
      <c r="O5" s="532"/>
    </row>
    <row r="6" spans="2:15" ht="15.4" customHeight="1">
      <c r="B6" s="1419" t="s">
        <v>340</v>
      </c>
      <c r="C6" s="531" t="s">
        <v>341</v>
      </c>
      <c r="D6" s="531"/>
      <c r="E6" s="531"/>
      <c r="F6" s="531"/>
      <c r="G6" s="531"/>
      <c r="H6" s="531"/>
      <c r="I6" s="531"/>
      <c r="J6" s="530"/>
    </row>
    <row r="7" spans="2:15" ht="21.4" customHeight="1">
      <c r="B7" s="1420"/>
      <c r="C7" s="1421"/>
      <c r="D7" s="1421"/>
      <c r="E7" s="1421"/>
      <c r="F7" s="1421"/>
      <c r="G7" s="1421"/>
      <c r="H7" s="1421"/>
      <c r="I7" s="1421"/>
      <c r="J7" s="1422"/>
    </row>
    <row r="8" spans="2:15" ht="21.4" customHeight="1">
      <c r="B8" s="1410" t="s">
        <v>3</v>
      </c>
      <c r="C8" s="1411"/>
      <c r="D8" s="1415"/>
      <c r="E8" s="1416"/>
      <c r="F8" s="1416"/>
      <c r="G8" s="1416"/>
      <c r="H8" s="1416"/>
      <c r="I8" s="1416"/>
      <c r="J8" s="1417"/>
    </row>
    <row r="9" spans="2:15" ht="21.4" customHeight="1">
      <c r="B9" s="1410" t="s">
        <v>342</v>
      </c>
      <c r="C9" s="1411"/>
      <c r="D9" s="1411"/>
      <c r="E9" s="1411"/>
      <c r="F9" s="1411"/>
      <c r="G9" s="1411"/>
      <c r="H9" s="1411"/>
      <c r="I9" s="1411"/>
      <c r="J9" s="1412"/>
    </row>
    <row r="10" spans="2:15" ht="21.4" customHeight="1">
      <c r="B10" s="1410" t="s">
        <v>343</v>
      </c>
      <c r="C10" s="1411"/>
      <c r="D10" s="1411"/>
      <c r="E10" s="1411"/>
      <c r="F10" s="1418" t="s">
        <v>344</v>
      </c>
      <c r="G10" s="1411"/>
      <c r="H10" s="1411"/>
      <c r="I10" s="1411"/>
      <c r="J10" s="529" t="s">
        <v>345</v>
      </c>
    </row>
    <row r="11" spans="2:15" ht="21.4" customHeight="1">
      <c r="B11" s="1405"/>
      <c r="C11" s="1406"/>
      <c r="D11" s="1406"/>
      <c r="E11" s="1406"/>
      <c r="F11" s="1413"/>
      <c r="G11" s="1414"/>
      <c r="H11" s="1414"/>
      <c r="I11" s="1414"/>
      <c r="J11" s="528"/>
    </row>
    <row r="12" spans="2:15" ht="21.4" customHeight="1">
      <c r="B12" s="1399"/>
      <c r="C12" s="1400"/>
      <c r="D12" s="1400"/>
      <c r="E12" s="1401"/>
      <c r="F12" s="1402" t="s">
        <v>346</v>
      </c>
      <c r="G12" s="1403"/>
      <c r="H12" s="1403"/>
      <c r="I12" s="1404"/>
      <c r="J12" s="526" t="s">
        <v>347</v>
      </c>
    </row>
    <row r="13" spans="2:15" ht="21.4" customHeight="1">
      <c r="B13" s="1405"/>
      <c r="C13" s="1406"/>
      <c r="D13" s="1406"/>
      <c r="E13" s="1407"/>
      <c r="F13" s="1408"/>
      <c r="G13" s="1409"/>
      <c r="H13" s="1409"/>
      <c r="I13" s="1409"/>
      <c r="J13" s="527"/>
    </row>
    <row r="14" spans="2:15" ht="21.4" customHeight="1">
      <c r="B14" s="1399"/>
      <c r="C14" s="1400"/>
      <c r="D14" s="1400"/>
      <c r="E14" s="1401"/>
      <c r="F14" s="1402" t="s">
        <v>346</v>
      </c>
      <c r="G14" s="1403"/>
      <c r="H14" s="1403"/>
      <c r="I14" s="1404"/>
      <c r="J14" s="526" t="s">
        <v>347</v>
      </c>
    </row>
    <row r="15" spans="2:15" ht="21.4" customHeight="1">
      <c r="B15" s="1405"/>
      <c r="C15" s="1406"/>
      <c r="D15" s="1406"/>
      <c r="E15" s="1407"/>
      <c r="F15" s="1408"/>
      <c r="G15" s="1409"/>
      <c r="H15" s="1409"/>
      <c r="I15" s="1409"/>
      <c r="J15" s="527"/>
    </row>
    <row r="16" spans="2:15" ht="21.4" customHeight="1">
      <c r="B16" s="1399"/>
      <c r="C16" s="1400"/>
      <c r="D16" s="1400"/>
      <c r="E16" s="1401"/>
      <c r="F16" s="1402" t="s">
        <v>346</v>
      </c>
      <c r="G16" s="1403"/>
      <c r="H16" s="1403"/>
      <c r="I16" s="1404"/>
      <c r="J16" s="526" t="s">
        <v>347</v>
      </c>
    </row>
    <row r="17" spans="2:10" ht="21.4" customHeight="1">
      <c r="B17" s="1405"/>
      <c r="C17" s="1406"/>
      <c r="D17" s="1406"/>
      <c r="E17" s="1407"/>
      <c r="F17" s="1408"/>
      <c r="G17" s="1409"/>
      <c r="H17" s="1409"/>
      <c r="I17" s="1409"/>
      <c r="J17" s="527"/>
    </row>
    <row r="18" spans="2:10" ht="21.4" customHeight="1">
      <c r="B18" s="1399"/>
      <c r="C18" s="1400"/>
      <c r="D18" s="1400"/>
      <c r="E18" s="1401"/>
      <c r="F18" s="1402" t="s">
        <v>346</v>
      </c>
      <c r="G18" s="1403"/>
      <c r="H18" s="1403"/>
      <c r="I18" s="1404"/>
      <c r="J18" s="526" t="s">
        <v>347</v>
      </c>
    </row>
    <row r="19" spans="2:10" ht="21.4" customHeight="1">
      <c r="B19" s="1405"/>
      <c r="C19" s="1406"/>
      <c r="D19" s="1406"/>
      <c r="E19" s="1407"/>
      <c r="F19" s="1408"/>
      <c r="G19" s="1409"/>
      <c r="H19" s="1409"/>
      <c r="I19" s="1409"/>
      <c r="J19" s="527"/>
    </row>
    <row r="20" spans="2:10" ht="21.4" customHeight="1">
      <c r="B20" s="1399"/>
      <c r="C20" s="1400"/>
      <c r="D20" s="1400"/>
      <c r="E20" s="1401"/>
      <c r="F20" s="1402" t="s">
        <v>346</v>
      </c>
      <c r="G20" s="1403"/>
      <c r="H20" s="1403"/>
      <c r="I20" s="1404"/>
      <c r="J20" s="526" t="s">
        <v>347</v>
      </c>
    </row>
    <row r="21" spans="2:10" ht="21.4" customHeight="1">
      <c r="B21" s="1405"/>
      <c r="C21" s="1406"/>
      <c r="D21" s="1406"/>
      <c r="E21" s="1407"/>
      <c r="F21" s="1408"/>
      <c r="G21" s="1409"/>
      <c r="H21" s="1409"/>
      <c r="I21" s="1409"/>
      <c r="J21" s="527"/>
    </row>
    <row r="22" spans="2:10" ht="21.4" customHeight="1">
      <c r="B22" s="1399"/>
      <c r="C22" s="1400"/>
      <c r="D22" s="1400"/>
      <c r="E22" s="1401"/>
      <c r="F22" s="1402" t="s">
        <v>346</v>
      </c>
      <c r="G22" s="1403"/>
      <c r="H22" s="1403"/>
      <c r="I22" s="1404"/>
      <c r="J22" s="526" t="s">
        <v>347</v>
      </c>
    </row>
    <row r="23" spans="2:10" ht="21.4" customHeight="1">
      <c r="B23" s="1405"/>
      <c r="C23" s="1406"/>
      <c r="D23" s="1406"/>
      <c r="E23" s="1407"/>
      <c r="F23" s="1408"/>
      <c r="G23" s="1409"/>
      <c r="H23" s="1409"/>
      <c r="I23" s="1409"/>
      <c r="J23" s="527"/>
    </row>
    <row r="24" spans="2:10" ht="21.4" customHeight="1">
      <c r="B24" s="1399"/>
      <c r="C24" s="1400"/>
      <c r="D24" s="1400"/>
      <c r="E24" s="1401"/>
      <c r="F24" s="1402" t="s">
        <v>346</v>
      </c>
      <c r="G24" s="1403"/>
      <c r="H24" s="1403"/>
      <c r="I24" s="1404"/>
      <c r="J24" s="526" t="s">
        <v>347</v>
      </c>
    </row>
    <row r="25" spans="2:10" ht="21.4" customHeight="1">
      <c r="B25" s="1410" t="s">
        <v>348</v>
      </c>
      <c r="C25" s="1411"/>
      <c r="D25" s="1411"/>
      <c r="E25" s="1411"/>
      <c r="F25" s="1411"/>
      <c r="G25" s="1411"/>
      <c r="H25" s="1411"/>
      <c r="I25" s="1411"/>
      <c r="J25" s="1412"/>
    </row>
    <row r="26" spans="2:10" ht="21.4" customHeight="1">
      <c r="B26" s="1395" t="s">
        <v>349</v>
      </c>
      <c r="C26" s="1396"/>
      <c r="D26" s="1396"/>
      <c r="E26" s="1396"/>
      <c r="F26" s="1396"/>
      <c r="G26" s="1397" t="s">
        <v>350</v>
      </c>
      <c r="H26" s="1396"/>
      <c r="I26" s="1396"/>
      <c r="J26" s="1398"/>
    </row>
    <row r="27" spans="2:10" ht="21.4" customHeight="1">
      <c r="B27" s="1392"/>
      <c r="C27" s="1393"/>
      <c r="D27" s="1393"/>
      <c r="E27" s="1393"/>
      <c r="F27" s="1393"/>
      <c r="G27" s="1393"/>
      <c r="H27" s="1393"/>
      <c r="I27" s="1393"/>
      <c r="J27" s="1394"/>
    </row>
    <row r="28" spans="2:10" ht="21.4" customHeight="1">
      <c r="B28" s="1386"/>
      <c r="C28" s="1387"/>
      <c r="D28" s="1387"/>
      <c r="E28" s="1387"/>
      <c r="F28" s="1387"/>
      <c r="G28" s="1387"/>
      <c r="H28" s="1387"/>
      <c r="I28" s="1387"/>
      <c r="J28" s="1388"/>
    </row>
    <row r="29" spans="2:10" ht="21.4" customHeight="1">
      <c r="B29" s="1386"/>
      <c r="C29" s="1387"/>
      <c r="D29" s="1387"/>
      <c r="E29" s="1387"/>
      <c r="F29" s="1387"/>
      <c r="G29" s="1387"/>
      <c r="H29" s="1387"/>
      <c r="I29" s="1387"/>
      <c r="J29" s="1388"/>
    </row>
    <row r="30" spans="2:10" ht="21.4" customHeight="1">
      <c r="B30" s="1386"/>
      <c r="C30" s="1387"/>
      <c r="D30" s="1387"/>
      <c r="E30" s="1387"/>
      <c r="F30" s="1387"/>
      <c r="G30" s="1387"/>
      <c r="H30" s="1387"/>
      <c r="I30" s="1387"/>
      <c r="J30" s="1388"/>
    </row>
    <row r="31" spans="2:10" ht="21.4" customHeight="1">
      <c r="B31" s="1389"/>
      <c r="C31" s="1390"/>
      <c r="D31" s="1390"/>
      <c r="E31" s="1390"/>
      <c r="F31" s="1390"/>
      <c r="G31" s="1390"/>
      <c r="H31" s="1390"/>
      <c r="I31" s="1390"/>
      <c r="J31" s="1391"/>
    </row>
    <row r="32" spans="2:10" ht="21.4" customHeight="1">
      <c r="B32" s="525" t="s">
        <v>351</v>
      </c>
      <c r="C32" s="518" t="s">
        <v>352</v>
      </c>
      <c r="J32" s="524"/>
    </row>
    <row r="33" spans="2:10" ht="21.4" customHeight="1">
      <c r="B33" s="525"/>
      <c r="J33" s="524"/>
    </row>
    <row r="34" spans="2:10" ht="21.4" customHeight="1">
      <c r="B34" s="525"/>
      <c r="J34" s="524"/>
    </row>
    <row r="35" spans="2:10" ht="21.4" customHeight="1" thickBot="1">
      <c r="B35" s="523"/>
      <c r="C35" s="522"/>
      <c r="D35" s="522"/>
      <c r="E35" s="522"/>
      <c r="F35" s="522"/>
      <c r="G35" s="522"/>
      <c r="H35" s="522"/>
      <c r="I35" s="522"/>
      <c r="J35" s="521"/>
    </row>
    <row r="36" spans="2:10" ht="15.95" customHeight="1">
      <c r="B36" s="519" t="s">
        <v>353</v>
      </c>
      <c r="C36" s="518" t="s">
        <v>354</v>
      </c>
    </row>
    <row r="37" spans="2:10" ht="15.95" customHeight="1">
      <c r="B37" s="520">
        <v>2</v>
      </c>
      <c r="C37" s="518" t="s">
        <v>355</v>
      </c>
    </row>
    <row r="38" spans="2:10" ht="7.9" customHeight="1">
      <c r="B38" s="519"/>
    </row>
    <row r="39" spans="2:10" ht="15.95" customHeight="1">
      <c r="B39" s="519"/>
    </row>
    <row r="40" spans="2:10" ht="15.95" customHeight="1">
      <c r="B40" s="519"/>
    </row>
    <row r="41" spans="2:10" ht="15.95" customHeight="1">
      <c r="B41" s="519"/>
    </row>
  </sheetData>
  <mergeCells count="54">
    <mergeCell ref="B6:B7"/>
    <mergeCell ref="C7:J7"/>
    <mergeCell ref="B2:J2"/>
    <mergeCell ref="E3:J3"/>
    <mergeCell ref="C4:G4"/>
    <mergeCell ref="H4:H5"/>
    <mergeCell ref="I4:J5"/>
    <mergeCell ref="C5:G5"/>
    <mergeCell ref="B8:C8"/>
    <mergeCell ref="D8:J8"/>
    <mergeCell ref="B9:J9"/>
    <mergeCell ref="B10:E10"/>
    <mergeCell ref="F10:I10"/>
    <mergeCell ref="B16:E16"/>
    <mergeCell ref="F16:I16"/>
    <mergeCell ref="B11:E11"/>
    <mergeCell ref="F11:I11"/>
    <mergeCell ref="B12:E12"/>
    <mergeCell ref="F12:I12"/>
    <mergeCell ref="B13:E13"/>
    <mergeCell ref="F13:I13"/>
    <mergeCell ref="B14:E14"/>
    <mergeCell ref="F14:I14"/>
    <mergeCell ref="B15:E15"/>
    <mergeCell ref="F15:I15"/>
    <mergeCell ref="B17:E17"/>
    <mergeCell ref="F17:I17"/>
    <mergeCell ref="B18:E18"/>
    <mergeCell ref="F18:I18"/>
    <mergeCell ref="B19:E19"/>
    <mergeCell ref="F19:I19"/>
    <mergeCell ref="B26:F26"/>
    <mergeCell ref="G26:J26"/>
    <mergeCell ref="B20:E20"/>
    <mergeCell ref="F20:I20"/>
    <mergeCell ref="B21:E21"/>
    <mergeCell ref="F21:I21"/>
    <mergeCell ref="B22:E22"/>
    <mergeCell ref="F22:I22"/>
    <mergeCell ref="B23:E23"/>
    <mergeCell ref="F23:I23"/>
    <mergeCell ref="B24:E24"/>
    <mergeCell ref="F24:I24"/>
    <mergeCell ref="B25:J25"/>
    <mergeCell ref="B30:F30"/>
    <mergeCell ref="G30:J30"/>
    <mergeCell ref="B31:F31"/>
    <mergeCell ref="G31:J31"/>
    <mergeCell ref="B27:F27"/>
    <mergeCell ref="G27:J27"/>
    <mergeCell ref="B28:F28"/>
    <mergeCell ref="G28:J28"/>
    <mergeCell ref="B29:F29"/>
    <mergeCell ref="G29:J29"/>
  </mergeCells>
  <phoneticPr fontId="2"/>
  <printOptions horizontalCentered="1" verticalCentered="1"/>
  <pageMargins left="0.39370078740157483" right="0.39370078740157483" top="0.59055118110236227" bottom="0.39370078740157483" header="0.27559055118110237" footer="0.43307086614173229"/>
  <pageSetup paperSize="9" scale="94" orientation="portrait" blackAndWhite="1" r:id="rId1"/>
  <headerFooter alignWithMargins="0">
    <oddHeader>&amp;R&amp;A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view="pageBreakPreview" zoomScaleNormal="100" zoomScaleSheetLayoutView="100" workbookViewId="0">
      <selection activeCell="AO21" sqref="AO21"/>
    </sheetView>
  </sheetViews>
  <sheetFormatPr defaultColWidth="7.25" defaultRowHeight="13.5"/>
  <cols>
    <col min="1" max="28" width="3.75" style="853" customWidth="1"/>
    <col min="29" max="16384" width="7.25" style="853"/>
  </cols>
  <sheetData>
    <row r="1" spans="1:25">
      <c r="A1" s="850"/>
      <c r="B1" s="850"/>
      <c r="C1" s="850"/>
      <c r="D1" s="850"/>
      <c r="E1" s="851"/>
      <c r="F1" s="851"/>
      <c r="G1" s="851"/>
      <c r="H1" s="851"/>
      <c r="I1" s="851"/>
      <c r="J1" s="851"/>
      <c r="K1" s="851"/>
      <c r="L1" s="851"/>
      <c r="M1" s="851"/>
      <c r="N1" s="851"/>
      <c r="O1" s="851"/>
      <c r="P1" s="851"/>
      <c r="Q1" s="851"/>
      <c r="R1" s="851"/>
      <c r="S1" s="851"/>
      <c r="T1" s="851"/>
      <c r="U1" s="851"/>
      <c r="V1" s="851"/>
      <c r="W1" s="851"/>
      <c r="X1" s="851"/>
      <c r="Y1" s="852"/>
    </row>
    <row r="2" spans="1:25" ht="23.25" customHeight="1">
      <c r="A2" s="1431" t="s">
        <v>141</v>
      </c>
      <c r="B2" s="1432"/>
      <c r="C2" s="1432"/>
      <c r="D2" s="1432"/>
      <c r="E2" s="1431"/>
      <c r="F2" s="1432"/>
      <c r="G2" s="1432"/>
      <c r="H2" s="1432"/>
      <c r="I2" s="1432"/>
      <c r="J2" s="1432"/>
      <c r="K2" s="1433"/>
      <c r="L2" s="851"/>
      <c r="M2" s="1431" t="s">
        <v>140</v>
      </c>
      <c r="N2" s="1432"/>
      <c r="O2" s="1432"/>
      <c r="P2" s="1432"/>
      <c r="Q2" s="1433"/>
      <c r="R2" s="1431"/>
      <c r="S2" s="1432"/>
      <c r="T2" s="1432"/>
      <c r="U2" s="1432"/>
      <c r="V2" s="1432"/>
      <c r="W2" s="1432"/>
      <c r="X2" s="1432"/>
      <c r="Y2" s="1433"/>
    </row>
    <row r="3" spans="1:25">
      <c r="A3" s="851"/>
      <c r="B3" s="851"/>
      <c r="C3" s="851"/>
      <c r="D3" s="851"/>
      <c r="E3" s="851"/>
      <c r="F3" s="851"/>
      <c r="G3" s="851"/>
      <c r="H3" s="851"/>
      <c r="I3" s="851"/>
      <c r="J3" s="851"/>
      <c r="K3" s="851"/>
      <c r="L3" s="851"/>
      <c r="M3" s="851"/>
      <c r="N3" s="851"/>
      <c r="O3" s="851"/>
      <c r="P3" s="851"/>
      <c r="Q3" s="851"/>
      <c r="R3" s="851"/>
      <c r="S3" s="851"/>
      <c r="T3" s="851"/>
      <c r="U3" s="851"/>
      <c r="V3" s="851"/>
      <c r="W3" s="851"/>
      <c r="X3" s="851"/>
      <c r="Y3" s="851"/>
    </row>
    <row r="4" spans="1:25">
      <c r="A4" s="851"/>
      <c r="B4" s="851"/>
      <c r="C4" s="851"/>
      <c r="D4" s="851"/>
      <c r="E4" s="851"/>
      <c r="F4" s="851"/>
      <c r="G4" s="851"/>
      <c r="H4" s="851"/>
      <c r="I4" s="851"/>
      <c r="J4" s="851"/>
      <c r="K4" s="851"/>
      <c r="L4" s="851"/>
      <c r="M4" s="851"/>
      <c r="N4" s="851"/>
      <c r="O4" s="851"/>
      <c r="P4" s="851"/>
      <c r="Q4" s="851"/>
      <c r="R4" s="851"/>
      <c r="S4" s="851"/>
      <c r="T4" s="851"/>
      <c r="U4" s="851"/>
      <c r="V4" s="851"/>
      <c r="W4" s="851"/>
      <c r="X4" s="851"/>
      <c r="Y4" s="851"/>
    </row>
    <row r="5" spans="1:25">
      <c r="A5" s="1445" t="s">
        <v>911</v>
      </c>
      <c r="B5" s="1445"/>
      <c r="C5" s="1445"/>
      <c r="D5" s="1445"/>
      <c r="E5" s="1445"/>
      <c r="F5" s="1445"/>
      <c r="G5" s="1445"/>
      <c r="H5" s="1445"/>
      <c r="I5" s="1445"/>
      <c r="J5" s="1445"/>
      <c r="K5" s="1445"/>
      <c r="L5" s="1445"/>
      <c r="M5" s="1445"/>
      <c r="N5" s="1445"/>
      <c r="O5" s="1445"/>
      <c r="P5" s="1445"/>
      <c r="Q5" s="1445"/>
      <c r="R5" s="1445"/>
      <c r="S5" s="1445"/>
      <c r="T5" s="1445"/>
      <c r="U5" s="1445"/>
      <c r="V5" s="1445"/>
      <c r="W5" s="1445"/>
      <c r="X5" s="1445"/>
      <c r="Y5" s="1445"/>
    </row>
    <row r="6" spans="1:25">
      <c r="A6" s="851"/>
      <c r="B6" s="851"/>
      <c r="C6" s="851"/>
      <c r="D6" s="851"/>
      <c r="E6" s="851"/>
      <c r="F6" s="851"/>
      <c r="G6" s="851"/>
      <c r="H6" s="851"/>
      <c r="I6" s="851"/>
      <c r="J6" s="851"/>
      <c r="K6" s="851"/>
      <c r="L6" s="851"/>
      <c r="M6" s="851"/>
      <c r="N6" s="851"/>
      <c r="O6" s="851"/>
      <c r="P6" s="851"/>
      <c r="Q6" s="851"/>
      <c r="R6" s="851"/>
      <c r="S6" s="851"/>
      <c r="T6" s="851"/>
      <c r="U6" s="851"/>
      <c r="V6" s="851"/>
      <c r="W6" s="851"/>
      <c r="X6" s="851"/>
      <c r="Y6" s="851"/>
    </row>
    <row r="7" spans="1:25">
      <c r="A7" s="851" t="s">
        <v>912</v>
      </c>
      <c r="B7" s="851"/>
      <c r="C7" s="851"/>
      <c r="D7" s="851"/>
      <c r="E7" s="851"/>
      <c r="F7" s="851"/>
      <c r="G7" s="851"/>
      <c r="H7" s="851"/>
      <c r="I7" s="851"/>
      <c r="J7" s="851"/>
      <c r="K7" s="851"/>
      <c r="L7" s="851"/>
      <c r="M7" s="851"/>
      <c r="N7" s="851"/>
      <c r="O7" s="851"/>
      <c r="P7" s="851"/>
      <c r="Q7" s="851"/>
      <c r="R7" s="851"/>
      <c r="S7" s="851"/>
      <c r="T7" s="851"/>
      <c r="U7" s="851"/>
      <c r="V7" s="851"/>
      <c r="W7" s="851"/>
      <c r="X7" s="851"/>
      <c r="Y7" s="851"/>
    </row>
    <row r="8" spans="1:25" ht="7.5" customHeight="1">
      <c r="A8" s="851"/>
      <c r="B8" s="851"/>
      <c r="C8" s="851"/>
      <c r="D8" s="851"/>
      <c r="E8" s="851"/>
      <c r="F8" s="851"/>
      <c r="G8" s="851"/>
      <c r="H8" s="851"/>
      <c r="I8" s="851"/>
      <c r="J8" s="851"/>
      <c r="K8" s="851"/>
      <c r="L8" s="851"/>
      <c r="M8" s="851"/>
      <c r="N8" s="851"/>
      <c r="O8" s="851"/>
      <c r="P8" s="851"/>
      <c r="Q8" s="851"/>
      <c r="R8" s="851"/>
      <c r="S8" s="851"/>
      <c r="T8" s="851"/>
      <c r="U8" s="851"/>
      <c r="V8" s="851"/>
      <c r="W8" s="851"/>
      <c r="X8" s="851"/>
      <c r="Y8" s="851"/>
    </row>
    <row r="9" spans="1:25" ht="18" customHeight="1">
      <c r="A9" s="851"/>
      <c r="B9" s="1430" t="s">
        <v>686</v>
      </c>
      <c r="C9" s="1430"/>
      <c r="D9" s="1430"/>
      <c r="E9" s="1430"/>
      <c r="F9" s="1430"/>
      <c r="G9" s="1430"/>
      <c r="H9" s="1430"/>
      <c r="I9" s="1430"/>
      <c r="J9" s="1430"/>
      <c r="K9" s="1430"/>
      <c r="L9" s="1430"/>
      <c r="M9" s="1430" t="s">
        <v>913</v>
      </c>
      <c r="N9" s="1430"/>
      <c r="O9" s="1430"/>
      <c r="P9" s="1430"/>
      <c r="Q9" s="1430"/>
      <c r="R9" s="1431" t="s">
        <v>914</v>
      </c>
      <c r="S9" s="1432"/>
      <c r="T9" s="1432"/>
      <c r="U9" s="1432"/>
      <c r="V9" s="1432"/>
      <c r="W9" s="1432"/>
      <c r="X9" s="1432"/>
      <c r="Y9" s="1433"/>
    </row>
    <row r="10" spans="1:25" ht="18" customHeight="1">
      <c r="A10" s="851"/>
      <c r="B10" s="1429" t="s">
        <v>915</v>
      </c>
      <c r="C10" s="1429"/>
      <c r="D10" s="1429"/>
      <c r="E10" s="1429"/>
      <c r="F10" s="1429"/>
      <c r="G10" s="1429"/>
      <c r="H10" s="1429"/>
      <c r="I10" s="1429"/>
      <c r="J10" s="1429"/>
      <c r="K10" s="1429"/>
      <c r="L10" s="1429"/>
      <c r="M10" s="1430"/>
      <c r="N10" s="1430"/>
      <c r="O10" s="1430"/>
      <c r="P10" s="1430"/>
      <c r="Q10" s="1430"/>
      <c r="R10" s="1431"/>
      <c r="S10" s="1432"/>
      <c r="T10" s="1432"/>
      <c r="U10" s="1432"/>
      <c r="V10" s="1432"/>
      <c r="W10" s="1432"/>
      <c r="X10" s="1432"/>
      <c r="Y10" s="1433"/>
    </row>
    <row r="11" spans="1:25" ht="18" customHeight="1">
      <c r="A11" s="851"/>
      <c r="B11" s="1429" t="s">
        <v>916</v>
      </c>
      <c r="C11" s="1429"/>
      <c r="D11" s="1429"/>
      <c r="E11" s="1429"/>
      <c r="F11" s="1429"/>
      <c r="G11" s="1429"/>
      <c r="H11" s="1429"/>
      <c r="I11" s="1429"/>
      <c r="J11" s="1429"/>
      <c r="K11" s="1429"/>
      <c r="L11" s="1429"/>
      <c r="M11" s="1430"/>
      <c r="N11" s="1430"/>
      <c r="O11" s="1430"/>
      <c r="P11" s="1430"/>
      <c r="Q11" s="1430"/>
      <c r="R11" s="1431"/>
      <c r="S11" s="1432"/>
      <c r="T11" s="1432"/>
      <c r="U11" s="1432"/>
      <c r="V11" s="1432"/>
      <c r="W11" s="1432"/>
      <c r="X11" s="1432"/>
      <c r="Y11" s="1433"/>
    </row>
    <row r="12" spans="1:25" ht="18" customHeight="1">
      <c r="A12" s="851"/>
      <c r="B12" s="1429" t="s">
        <v>917</v>
      </c>
      <c r="C12" s="1429"/>
      <c r="D12" s="1429"/>
      <c r="E12" s="1429"/>
      <c r="F12" s="1429"/>
      <c r="G12" s="1429"/>
      <c r="H12" s="1429"/>
      <c r="I12" s="1429"/>
      <c r="J12" s="1429"/>
      <c r="K12" s="1429"/>
      <c r="L12" s="1429"/>
      <c r="M12" s="1430"/>
      <c r="N12" s="1430"/>
      <c r="O12" s="1430"/>
      <c r="P12" s="1430"/>
      <c r="Q12" s="1430"/>
      <c r="R12" s="1431"/>
      <c r="S12" s="1432"/>
      <c r="T12" s="1432"/>
      <c r="U12" s="1432"/>
      <c r="V12" s="1432"/>
      <c r="W12" s="1432"/>
      <c r="X12" s="1432"/>
      <c r="Y12" s="1433"/>
    </row>
    <row r="13" spans="1:25" ht="18" customHeight="1">
      <c r="A13" s="851"/>
      <c r="B13" s="1429" t="s">
        <v>918</v>
      </c>
      <c r="C13" s="1429"/>
      <c r="D13" s="1429"/>
      <c r="E13" s="1429"/>
      <c r="F13" s="1429"/>
      <c r="G13" s="1429"/>
      <c r="H13" s="1429"/>
      <c r="I13" s="1429"/>
      <c r="J13" s="1429"/>
      <c r="K13" s="1429"/>
      <c r="L13" s="1429"/>
      <c r="M13" s="1430"/>
      <c r="N13" s="1430"/>
      <c r="O13" s="1430"/>
      <c r="P13" s="1430"/>
      <c r="Q13" s="1430"/>
      <c r="R13" s="1431"/>
      <c r="S13" s="1432"/>
      <c r="T13" s="1432"/>
      <c r="U13" s="1432"/>
      <c r="V13" s="1432"/>
      <c r="W13" s="1432"/>
      <c r="X13" s="1432"/>
      <c r="Y13" s="1433"/>
    </row>
    <row r="14" spans="1:25" ht="18" customHeight="1">
      <c r="A14" s="851"/>
      <c r="B14" s="1440" t="s">
        <v>919</v>
      </c>
      <c r="C14" s="1441"/>
      <c r="D14" s="1441"/>
      <c r="E14" s="1441"/>
      <c r="F14" s="1441"/>
      <c r="G14" s="1441"/>
      <c r="H14" s="1441"/>
      <c r="I14" s="1441"/>
      <c r="J14" s="1441"/>
      <c r="K14" s="1441"/>
      <c r="L14" s="1442"/>
      <c r="M14" s="1431"/>
      <c r="N14" s="1443"/>
      <c r="O14" s="1443"/>
      <c r="P14" s="1443"/>
      <c r="Q14" s="1444"/>
      <c r="R14" s="1431"/>
      <c r="S14" s="1443"/>
      <c r="T14" s="1443"/>
      <c r="U14" s="1443"/>
      <c r="V14" s="1443"/>
      <c r="W14" s="1443"/>
      <c r="X14" s="1443"/>
      <c r="Y14" s="1444"/>
    </row>
    <row r="15" spans="1:25" ht="18" customHeight="1">
      <c r="A15" s="851"/>
      <c r="B15" s="1429" t="s">
        <v>920</v>
      </c>
      <c r="C15" s="1429"/>
      <c r="D15" s="1429"/>
      <c r="E15" s="1429"/>
      <c r="F15" s="1429"/>
      <c r="G15" s="1429"/>
      <c r="H15" s="1429"/>
      <c r="I15" s="1429"/>
      <c r="J15" s="1429"/>
      <c r="K15" s="1429"/>
      <c r="L15" s="1429"/>
      <c r="M15" s="1431"/>
      <c r="N15" s="1443"/>
      <c r="O15" s="1443"/>
      <c r="P15" s="1443"/>
      <c r="Q15" s="1444"/>
      <c r="R15" s="1431"/>
      <c r="S15" s="1443"/>
      <c r="T15" s="1443"/>
      <c r="U15" s="1443"/>
      <c r="V15" s="1443"/>
      <c r="W15" s="1443"/>
      <c r="X15" s="1443"/>
      <c r="Y15" s="1444"/>
    </row>
    <row r="16" spans="1:25" ht="18" customHeight="1">
      <c r="A16" s="851"/>
      <c r="B16" s="1429" t="s">
        <v>921</v>
      </c>
      <c r="C16" s="1429"/>
      <c r="D16" s="1429"/>
      <c r="E16" s="1429"/>
      <c r="F16" s="1429"/>
      <c r="G16" s="1429"/>
      <c r="H16" s="1429"/>
      <c r="I16" s="1429"/>
      <c r="J16" s="1429"/>
      <c r="K16" s="1429"/>
      <c r="L16" s="1429"/>
      <c r="M16" s="1430"/>
      <c r="N16" s="1430"/>
      <c r="O16" s="1430"/>
      <c r="P16" s="1430"/>
      <c r="Q16" s="1430"/>
      <c r="R16" s="1431"/>
      <c r="S16" s="1432"/>
      <c r="T16" s="1432"/>
      <c r="U16" s="1432"/>
      <c r="V16" s="1432"/>
      <c r="W16" s="1432"/>
      <c r="X16" s="1432"/>
      <c r="Y16" s="1433"/>
    </row>
    <row r="17" spans="1:25" ht="18" customHeight="1">
      <c r="A17" s="851"/>
      <c r="B17" s="1429" t="s">
        <v>922</v>
      </c>
      <c r="C17" s="1429"/>
      <c r="D17" s="1429"/>
      <c r="E17" s="1429"/>
      <c r="F17" s="1429"/>
      <c r="G17" s="1429"/>
      <c r="H17" s="1429"/>
      <c r="I17" s="1429"/>
      <c r="J17" s="1429"/>
      <c r="K17" s="1429"/>
      <c r="L17" s="1429"/>
      <c r="M17" s="1431"/>
      <c r="N17" s="1443"/>
      <c r="O17" s="1443"/>
      <c r="P17" s="1443"/>
      <c r="Q17" s="1444"/>
      <c r="R17" s="1431"/>
      <c r="S17" s="1443"/>
      <c r="T17" s="1443"/>
      <c r="U17" s="1443"/>
      <c r="V17" s="1443"/>
      <c r="W17" s="1443"/>
      <c r="X17" s="1443"/>
      <c r="Y17" s="1444"/>
    </row>
    <row r="18" spans="1:25" ht="18" customHeight="1">
      <c r="A18" s="851"/>
      <c r="B18" s="1429" t="s">
        <v>923</v>
      </c>
      <c r="C18" s="1429"/>
      <c r="D18" s="1429"/>
      <c r="E18" s="1429"/>
      <c r="F18" s="1429"/>
      <c r="G18" s="1429"/>
      <c r="H18" s="1429"/>
      <c r="I18" s="1429"/>
      <c r="J18" s="1429"/>
      <c r="K18" s="1429"/>
      <c r="L18" s="1429"/>
      <c r="M18" s="1430"/>
      <c r="N18" s="1430"/>
      <c r="O18" s="1430"/>
      <c r="P18" s="1430"/>
      <c r="Q18" s="1430"/>
      <c r="R18" s="1431"/>
      <c r="S18" s="1432"/>
      <c r="T18" s="1432"/>
      <c r="U18" s="1432"/>
      <c r="V18" s="1432"/>
      <c r="W18" s="1432"/>
      <c r="X18" s="1432"/>
      <c r="Y18" s="1433"/>
    </row>
    <row r="19" spans="1:25" ht="18" customHeight="1">
      <c r="A19" s="851"/>
      <c r="B19" s="1429" t="s">
        <v>924</v>
      </c>
      <c r="C19" s="1429"/>
      <c r="D19" s="1429"/>
      <c r="E19" s="1429"/>
      <c r="F19" s="1429"/>
      <c r="G19" s="1429"/>
      <c r="H19" s="1429"/>
      <c r="I19" s="1429"/>
      <c r="J19" s="1429"/>
      <c r="K19" s="1429"/>
      <c r="L19" s="1429"/>
      <c r="M19" s="1430"/>
      <c r="N19" s="1430"/>
      <c r="O19" s="1430"/>
      <c r="P19" s="1430"/>
      <c r="Q19" s="1430"/>
      <c r="R19" s="1431"/>
      <c r="S19" s="1432"/>
      <c r="T19" s="1432"/>
      <c r="U19" s="1432"/>
      <c r="V19" s="1432"/>
      <c r="W19" s="1432"/>
      <c r="X19" s="1432"/>
      <c r="Y19" s="1433"/>
    </row>
    <row r="20" spans="1:25" ht="18" customHeight="1">
      <c r="A20" s="851"/>
      <c r="B20" s="1429" t="s">
        <v>925</v>
      </c>
      <c r="C20" s="1429"/>
      <c r="D20" s="1429"/>
      <c r="E20" s="1429"/>
      <c r="F20" s="1429"/>
      <c r="G20" s="1429"/>
      <c r="H20" s="1429"/>
      <c r="I20" s="1429"/>
      <c r="J20" s="1429"/>
      <c r="K20" s="1429"/>
      <c r="L20" s="1429"/>
      <c r="M20" s="1430"/>
      <c r="N20" s="1430"/>
      <c r="O20" s="1430"/>
      <c r="P20" s="1430"/>
      <c r="Q20" s="1430"/>
      <c r="R20" s="1431"/>
      <c r="S20" s="1432"/>
      <c r="T20" s="1432"/>
      <c r="U20" s="1432"/>
      <c r="V20" s="1432"/>
      <c r="W20" s="1432"/>
      <c r="X20" s="1432"/>
      <c r="Y20" s="1433"/>
    </row>
    <row r="21" spans="1:25" ht="18" customHeight="1">
      <c r="A21" s="851"/>
      <c r="B21" s="1429" t="s">
        <v>926</v>
      </c>
      <c r="C21" s="1429"/>
      <c r="D21" s="1429"/>
      <c r="E21" s="1429"/>
      <c r="F21" s="1429"/>
      <c r="G21" s="1429"/>
      <c r="H21" s="1429"/>
      <c r="I21" s="1429"/>
      <c r="J21" s="1429"/>
      <c r="K21" s="1429"/>
      <c r="L21" s="1429"/>
      <c r="M21" s="1430"/>
      <c r="N21" s="1430"/>
      <c r="O21" s="1430"/>
      <c r="P21" s="1430"/>
      <c r="Q21" s="1430"/>
      <c r="R21" s="1431"/>
      <c r="S21" s="1432"/>
      <c r="T21" s="1432"/>
      <c r="U21" s="1432"/>
      <c r="V21" s="1432"/>
      <c r="W21" s="1432"/>
      <c r="X21" s="1432"/>
      <c r="Y21" s="1433"/>
    </row>
    <row r="22" spans="1:25" ht="18" customHeight="1">
      <c r="A22" s="851"/>
      <c r="B22" s="1429" t="s">
        <v>927</v>
      </c>
      <c r="C22" s="1429"/>
      <c r="D22" s="1429"/>
      <c r="E22" s="1429"/>
      <c r="F22" s="1429"/>
      <c r="G22" s="1429"/>
      <c r="H22" s="1429"/>
      <c r="I22" s="1429"/>
      <c r="J22" s="1429"/>
      <c r="K22" s="1429"/>
      <c r="L22" s="1429"/>
      <c r="M22" s="1430"/>
      <c r="N22" s="1430"/>
      <c r="O22" s="1430"/>
      <c r="P22" s="1430"/>
      <c r="Q22" s="1430"/>
      <c r="R22" s="1431"/>
      <c r="S22" s="1432"/>
      <c r="T22" s="1432"/>
      <c r="U22" s="1432"/>
      <c r="V22" s="1432"/>
      <c r="W22" s="1432"/>
      <c r="X22" s="1432"/>
      <c r="Y22" s="1433"/>
    </row>
    <row r="23" spans="1:25" ht="18" customHeight="1">
      <c r="A23" s="851"/>
      <c r="B23" s="1429" t="s">
        <v>928</v>
      </c>
      <c r="C23" s="1429"/>
      <c r="D23" s="1429"/>
      <c r="E23" s="1429"/>
      <c r="F23" s="1429"/>
      <c r="G23" s="1429"/>
      <c r="H23" s="1429"/>
      <c r="I23" s="1429"/>
      <c r="J23" s="1429"/>
      <c r="K23" s="1429"/>
      <c r="L23" s="1429"/>
      <c r="M23" s="1430"/>
      <c r="N23" s="1430"/>
      <c r="O23" s="1430"/>
      <c r="P23" s="1430"/>
      <c r="Q23" s="1430"/>
      <c r="R23" s="1431"/>
      <c r="S23" s="1432"/>
      <c r="T23" s="1432"/>
      <c r="U23" s="1432"/>
      <c r="V23" s="1432"/>
      <c r="W23" s="1432"/>
      <c r="X23" s="1432"/>
      <c r="Y23" s="1433"/>
    </row>
    <row r="24" spans="1:25" ht="18" customHeight="1">
      <c r="A24" s="851"/>
      <c r="B24" s="1429" t="s">
        <v>929</v>
      </c>
      <c r="C24" s="1429"/>
      <c r="D24" s="1429"/>
      <c r="E24" s="1429"/>
      <c r="F24" s="1429"/>
      <c r="G24" s="1429"/>
      <c r="H24" s="1429"/>
      <c r="I24" s="1429"/>
      <c r="J24" s="1429"/>
      <c r="K24" s="1429"/>
      <c r="L24" s="1429"/>
      <c r="M24" s="1430"/>
      <c r="N24" s="1430"/>
      <c r="O24" s="1430"/>
      <c r="P24" s="1430"/>
      <c r="Q24" s="1430"/>
      <c r="R24" s="1431"/>
      <c r="S24" s="1432"/>
      <c r="T24" s="1432"/>
      <c r="U24" s="1432"/>
      <c r="V24" s="1432"/>
      <c r="W24" s="1432"/>
      <c r="X24" s="1432"/>
      <c r="Y24" s="1433"/>
    </row>
    <row r="25" spans="1:25" ht="18" customHeight="1">
      <c r="A25" s="851"/>
      <c r="B25" s="1440" t="s">
        <v>930</v>
      </c>
      <c r="C25" s="1441"/>
      <c r="D25" s="1441"/>
      <c r="E25" s="1441"/>
      <c r="F25" s="1441"/>
      <c r="G25" s="1441"/>
      <c r="H25" s="1441"/>
      <c r="I25" s="1441"/>
      <c r="J25" s="1441"/>
      <c r="K25" s="1441"/>
      <c r="L25" s="1442"/>
      <c r="M25" s="1431"/>
      <c r="N25" s="1443"/>
      <c r="O25" s="1443"/>
      <c r="P25" s="1443"/>
      <c r="Q25" s="1444"/>
      <c r="R25" s="1431"/>
      <c r="S25" s="1443"/>
      <c r="T25" s="1443"/>
      <c r="U25" s="1443"/>
      <c r="V25" s="1443"/>
      <c r="W25" s="1443"/>
      <c r="X25" s="1443"/>
      <c r="Y25" s="1444"/>
    </row>
    <row r="26" spans="1:25" ht="18" customHeight="1">
      <c r="A26" s="851"/>
      <c r="B26" s="1429" t="s">
        <v>931</v>
      </c>
      <c r="C26" s="1429"/>
      <c r="D26" s="1429"/>
      <c r="E26" s="1429"/>
      <c r="F26" s="1429"/>
      <c r="G26" s="1429"/>
      <c r="H26" s="1429"/>
      <c r="I26" s="1429"/>
      <c r="J26" s="1429"/>
      <c r="K26" s="1429"/>
      <c r="L26" s="1429"/>
      <c r="M26" s="1430"/>
      <c r="N26" s="1430"/>
      <c r="O26" s="1430"/>
      <c r="P26" s="1430"/>
      <c r="Q26" s="1430"/>
      <c r="R26" s="1431"/>
      <c r="S26" s="1432"/>
      <c r="T26" s="1432"/>
      <c r="U26" s="1432"/>
      <c r="V26" s="1432"/>
      <c r="W26" s="1432"/>
      <c r="X26" s="1432"/>
      <c r="Y26" s="1433"/>
    </row>
    <row r="27" spans="1:25" ht="18" customHeight="1">
      <c r="A27" s="851"/>
      <c r="B27" s="1429" t="s">
        <v>932</v>
      </c>
      <c r="C27" s="1429"/>
      <c r="D27" s="1429"/>
      <c r="E27" s="1429"/>
      <c r="F27" s="1429"/>
      <c r="G27" s="1429"/>
      <c r="H27" s="1429"/>
      <c r="I27" s="1429"/>
      <c r="J27" s="1429"/>
      <c r="K27" s="1429"/>
      <c r="L27" s="1429"/>
      <c r="M27" s="1430"/>
      <c r="N27" s="1430"/>
      <c r="O27" s="1430"/>
      <c r="P27" s="1430"/>
      <c r="Q27" s="1430"/>
      <c r="R27" s="1431"/>
      <c r="S27" s="1432"/>
      <c r="T27" s="1432"/>
      <c r="U27" s="1432"/>
      <c r="V27" s="1432"/>
      <c r="W27" s="1432"/>
      <c r="X27" s="1432"/>
      <c r="Y27" s="1433"/>
    </row>
    <row r="28" spans="1:25" ht="18" customHeight="1">
      <c r="A28" s="851"/>
      <c r="B28" s="1429" t="s">
        <v>933</v>
      </c>
      <c r="C28" s="1429"/>
      <c r="D28" s="1429"/>
      <c r="E28" s="1429"/>
      <c r="F28" s="1429"/>
      <c r="G28" s="1429"/>
      <c r="H28" s="1429"/>
      <c r="I28" s="1429"/>
      <c r="J28" s="1429"/>
      <c r="K28" s="1429"/>
      <c r="L28" s="1429"/>
      <c r="M28" s="1430"/>
      <c r="N28" s="1430"/>
      <c r="O28" s="1430"/>
      <c r="P28" s="1430"/>
      <c r="Q28" s="1430"/>
      <c r="R28" s="1431"/>
      <c r="S28" s="1432"/>
      <c r="T28" s="1432"/>
      <c r="U28" s="1432"/>
      <c r="V28" s="1432"/>
      <c r="W28" s="1432"/>
      <c r="X28" s="1432"/>
      <c r="Y28" s="1433"/>
    </row>
    <row r="29" spans="1:25" ht="18" customHeight="1">
      <c r="A29" s="851"/>
      <c r="B29" s="1429" t="s">
        <v>934</v>
      </c>
      <c r="C29" s="1429"/>
      <c r="D29" s="1429"/>
      <c r="E29" s="1429"/>
      <c r="F29" s="1429"/>
      <c r="G29" s="1429"/>
      <c r="H29" s="1429"/>
      <c r="I29" s="1429"/>
      <c r="J29" s="1429"/>
      <c r="K29" s="1429"/>
      <c r="L29" s="1429"/>
      <c r="M29" s="1430"/>
      <c r="N29" s="1430"/>
      <c r="O29" s="1430"/>
      <c r="P29" s="1430"/>
      <c r="Q29" s="1430"/>
      <c r="R29" s="1431"/>
      <c r="S29" s="1432"/>
      <c r="T29" s="1432"/>
      <c r="U29" s="1432"/>
      <c r="V29" s="1432"/>
      <c r="W29" s="1432"/>
      <c r="X29" s="1432"/>
      <c r="Y29" s="1433"/>
    </row>
    <row r="30" spans="1:25" ht="18" customHeight="1">
      <c r="A30" s="851"/>
      <c r="B30" s="1429" t="s">
        <v>935</v>
      </c>
      <c r="C30" s="1429"/>
      <c r="D30" s="1429"/>
      <c r="E30" s="1429"/>
      <c r="F30" s="1429"/>
      <c r="G30" s="1429"/>
      <c r="H30" s="1429"/>
      <c r="I30" s="1429"/>
      <c r="J30" s="1429"/>
      <c r="K30" s="1429"/>
      <c r="L30" s="1429"/>
      <c r="M30" s="1430"/>
      <c r="N30" s="1430"/>
      <c r="O30" s="1430"/>
      <c r="P30" s="1430"/>
      <c r="Q30" s="1430"/>
      <c r="R30" s="1431"/>
      <c r="S30" s="1432"/>
      <c r="T30" s="1432"/>
      <c r="U30" s="1432"/>
      <c r="V30" s="1432"/>
      <c r="W30" s="1432"/>
      <c r="X30" s="1432"/>
      <c r="Y30" s="1433"/>
    </row>
    <row r="31" spans="1:25" ht="18" customHeight="1">
      <c r="A31" s="851"/>
      <c r="B31" s="1429" t="s">
        <v>936</v>
      </c>
      <c r="C31" s="1429"/>
      <c r="D31" s="1429"/>
      <c r="E31" s="1429"/>
      <c r="F31" s="1429"/>
      <c r="G31" s="1429"/>
      <c r="H31" s="1429"/>
      <c r="I31" s="1429"/>
      <c r="J31" s="1429"/>
      <c r="K31" s="1429"/>
      <c r="L31" s="1429"/>
      <c r="M31" s="1430"/>
      <c r="N31" s="1430"/>
      <c r="O31" s="1430"/>
      <c r="P31" s="1430"/>
      <c r="Q31" s="1430"/>
      <c r="R31" s="1431"/>
      <c r="S31" s="1432"/>
      <c r="T31" s="1432"/>
      <c r="U31" s="1432"/>
      <c r="V31" s="1432"/>
      <c r="W31" s="1432"/>
      <c r="X31" s="1432"/>
      <c r="Y31" s="1433"/>
    </row>
    <row r="32" spans="1:25" ht="18" customHeight="1">
      <c r="A32" s="851"/>
      <c r="B32" s="1429" t="s">
        <v>937</v>
      </c>
      <c r="C32" s="1429"/>
      <c r="D32" s="1429"/>
      <c r="E32" s="1429"/>
      <c r="F32" s="1429"/>
      <c r="G32" s="1429"/>
      <c r="H32" s="1429"/>
      <c r="I32" s="1429"/>
      <c r="J32" s="1429"/>
      <c r="K32" s="1429"/>
      <c r="L32" s="1429"/>
      <c r="M32" s="1430"/>
      <c r="N32" s="1430"/>
      <c r="O32" s="1430"/>
      <c r="P32" s="1430"/>
      <c r="Q32" s="1430"/>
      <c r="R32" s="1431"/>
      <c r="S32" s="1432"/>
      <c r="T32" s="1432"/>
      <c r="U32" s="1432"/>
      <c r="V32" s="1432"/>
      <c r="W32" s="1432"/>
      <c r="X32" s="1432"/>
      <c r="Y32" s="1433"/>
    </row>
    <row r="33" spans="1:25">
      <c r="A33" s="851"/>
      <c r="B33" s="851"/>
      <c r="C33" s="851"/>
      <c r="D33" s="851"/>
      <c r="E33" s="851"/>
      <c r="F33" s="851"/>
      <c r="G33" s="851"/>
      <c r="H33" s="851"/>
      <c r="I33" s="851"/>
      <c r="J33" s="851"/>
      <c r="K33" s="851"/>
      <c r="L33" s="851"/>
      <c r="M33" s="851"/>
      <c r="N33" s="851"/>
      <c r="O33" s="851"/>
      <c r="P33" s="851"/>
      <c r="Q33" s="851"/>
      <c r="R33" s="851"/>
      <c r="S33" s="851"/>
      <c r="T33" s="851"/>
      <c r="U33" s="851"/>
      <c r="V33" s="851"/>
      <c r="W33" s="851"/>
      <c r="X33" s="851"/>
      <c r="Y33" s="851"/>
    </row>
    <row r="34" spans="1:25" ht="13.5" customHeight="1">
      <c r="A34" s="851"/>
      <c r="B34" s="1434" t="s">
        <v>938</v>
      </c>
      <c r="C34" s="1435"/>
      <c r="D34" s="1435"/>
      <c r="E34" s="1435"/>
      <c r="F34" s="1435"/>
      <c r="G34" s="1435"/>
      <c r="H34" s="1435"/>
      <c r="I34" s="1435"/>
      <c r="J34" s="1435"/>
      <c r="K34" s="1435"/>
      <c r="L34" s="1435"/>
      <c r="M34" s="1435"/>
      <c r="N34" s="1435"/>
      <c r="O34" s="1435"/>
      <c r="P34" s="1435"/>
      <c r="Q34" s="1435"/>
      <c r="R34" s="1435"/>
      <c r="S34" s="1435"/>
      <c r="T34" s="1435"/>
      <c r="U34" s="1430" t="s">
        <v>939</v>
      </c>
      <c r="V34" s="1430"/>
      <c r="W34" s="1430"/>
      <c r="X34" s="1430"/>
      <c r="Y34" s="1430"/>
    </row>
    <row r="35" spans="1:25">
      <c r="A35" s="851"/>
      <c r="B35" s="1436"/>
      <c r="C35" s="1437"/>
      <c r="D35" s="1437"/>
      <c r="E35" s="1437"/>
      <c r="F35" s="1437"/>
      <c r="G35" s="1437"/>
      <c r="H35" s="1437"/>
      <c r="I35" s="1437"/>
      <c r="J35" s="1437"/>
      <c r="K35" s="1437"/>
      <c r="L35" s="1437"/>
      <c r="M35" s="1437"/>
      <c r="N35" s="1437"/>
      <c r="O35" s="1437"/>
      <c r="P35" s="1437"/>
      <c r="Q35" s="1437"/>
      <c r="R35" s="1437"/>
      <c r="S35" s="1437"/>
      <c r="T35" s="1437"/>
      <c r="U35" s="1430"/>
      <c r="V35" s="1430"/>
      <c r="W35" s="1430"/>
      <c r="X35" s="1430"/>
      <c r="Y35" s="1430"/>
    </row>
    <row r="36" spans="1:25">
      <c r="A36" s="851"/>
      <c r="B36" s="1438"/>
      <c r="C36" s="1439"/>
      <c r="D36" s="1439"/>
      <c r="E36" s="1439"/>
      <c r="F36" s="1439"/>
      <c r="G36" s="1439"/>
      <c r="H36" s="1439"/>
      <c r="I36" s="1439"/>
      <c r="J36" s="1439"/>
      <c r="K36" s="1439"/>
      <c r="L36" s="1439"/>
      <c r="M36" s="1439"/>
      <c r="N36" s="1439"/>
      <c r="O36" s="1439"/>
      <c r="P36" s="1439"/>
      <c r="Q36" s="1439"/>
      <c r="R36" s="1439"/>
      <c r="S36" s="1439"/>
      <c r="T36" s="1439"/>
      <c r="U36" s="1430"/>
      <c r="V36" s="1430"/>
      <c r="W36" s="1430"/>
      <c r="X36" s="1430"/>
      <c r="Y36" s="1430"/>
    </row>
    <row r="37" spans="1:25">
      <c r="A37" s="851"/>
      <c r="B37" s="851"/>
      <c r="C37" s="851"/>
      <c r="D37" s="851"/>
      <c r="E37" s="851"/>
      <c r="F37" s="851"/>
      <c r="G37" s="851"/>
      <c r="H37" s="851"/>
      <c r="I37" s="851"/>
      <c r="J37" s="851"/>
      <c r="K37" s="851"/>
      <c r="L37" s="851"/>
      <c r="M37" s="851"/>
      <c r="N37" s="851"/>
      <c r="O37" s="851"/>
      <c r="P37" s="851"/>
      <c r="Q37" s="851"/>
      <c r="R37" s="851"/>
      <c r="S37" s="851"/>
      <c r="T37" s="851"/>
      <c r="U37" s="851"/>
      <c r="V37" s="851"/>
      <c r="W37" s="851"/>
      <c r="X37" s="851"/>
      <c r="Y37" s="851"/>
    </row>
    <row r="38" spans="1:25">
      <c r="A38" s="851"/>
      <c r="B38" s="851"/>
      <c r="C38" s="851"/>
      <c r="D38" s="851"/>
      <c r="E38" s="851"/>
      <c r="F38" s="851"/>
      <c r="G38" s="851"/>
      <c r="H38" s="851"/>
      <c r="I38" s="851"/>
      <c r="J38" s="851"/>
      <c r="K38" s="851"/>
      <c r="L38" s="851"/>
      <c r="M38" s="851"/>
      <c r="N38" s="851"/>
      <c r="O38" s="851"/>
      <c r="P38" s="851"/>
      <c r="Q38" s="851"/>
      <c r="R38" s="851"/>
      <c r="S38" s="851"/>
      <c r="T38" s="851"/>
      <c r="U38" s="851"/>
      <c r="V38" s="851"/>
      <c r="W38" s="851"/>
      <c r="X38" s="851"/>
      <c r="Y38" s="851"/>
    </row>
  </sheetData>
  <mergeCells count="79">
    <mergeCell ref="B9:L9"/>
    <mergeCell ref="M9:Q9"/>
    <mergeCell ref="R9:Y9"/>
    <mergeCell ref="A2:D2"/>
    <mergeCell ref="E2:K2"/>
    <mergeCell ref="M2:Q2"/>
    <mergeCell ref="R2:Y2"/>
    <mergeCell ref="A5:Y5"/>
    <mergeCell ref="B10:L10"/>
    <mergeCell ref="M10:Q10"/>
    <mergeCell ref="R10:Y10"/>
    <mergeCell ref="B11:L11"/>
    <mergeCell ref="M11:Q11"/>
    <mergeCell ref="R11:Y11"/>
    <mergeCell ref="B12:L12"/>
    <mergeCell ref="M12:Q12"/>
    <mergeCell ref="R12:Y12"/>
    <mergeCell ref="B13:L13"/>
    <mergeCell ref="M13:Q13"/>
    <mergeCell ref="R13:Y13"/>
    <mergeCell ref="B14:L14"/>
    <mergeCell ref="M14:Q14"/>
    <mergeCell ref="R14:Y14"/>
    <mergeCell ref="B15:L15"/>
    <mergeCell ref="M15:Q15"/>
    <mergeCell ref="R15:Y15"/>
    <mergeCell ref="B16:L16"/>
    <mergeCell ref="M16:Q16"/>
    <mergeCell ref="R16:Y16"/>
    <mergeCell ref="B17:L17"/>
    <mergeCell ref="M17:Q17"/>
    <mergeCell ref="R17:Y17"/>
    <mergeCell ref="B18:L18"/>
    <mergeCell ref="M18:Q18"/>
    <mergeCell ref="R18:Y18"/>
    <mergeCell ref="B19:L19"/>
    <mergeCell ref="M19:Q19"/>
    <mergeCell ref="R19:Y19"/>
    <mergeCell ref="B20:L20"/>
    <mergeCell ref="M20:Q20"/>
    <mergeCell ref="R20:Y20"/>
    <mergeCell ref="B21:L21"/>
    <mergeCell ref="M21:Q21"/>
    <mergeCell ref="R21:Y21"/>
    <mergeCell ref="B22:L22"/>
    <mergeCell ref="M22:Q22"/>
    <mergeCell ref="R22:Y22"/>
    <mergeCell ref="B23:L23"/>
    <mergeCell ref="M23:Q23"/>
    <mergeCell ref="R23:Y23"/>
    <mergeCell ref="B24:L24"/>
    <mergeCell ref="M24:Q24"/>
    <mergeCell ref="R24:Y24"/>
    <mergeCell ref="B25:L25"/>
    <mergeCell ref="M25:Q25"/>
    <mergeCell ref="R25:Y25"/>
    <mergeCell ref="B26:L26"/>
    <mergeCell ref="M26:Q26"/>
    <mergeCell ref="R26:Y26"/>
    <mergeCell ref="B27:L27"/>
    <mergeCell ref="M27:Q27"/>
    <mergeCell ref="R27:Y27"/>
    <mergeCell ref="B28:L28"/>
    <mergeCell ref="M28:Q28"/>
    <mergeCell ref="R28:Y28"/>
    <mergeCell ref="B29:L29"/>
    <mergeCell ref="M29:Q29"/>
    <mergeCell ref="R29:Y29"/>
    <mergeCell ref="B30:L30"/>
    <mergeCell ref="M30:Q30"/>
    <mergeCell ref="R30:Y30"/>
    <mergeCell ref="B31:L31"/>
    <mergeCell ref="M31:Q31"/>
    <mergeCell ref="R31:Y31"/>
    <mergeCell ref="B32:L32"/>
    <mergeCell ref="M32:Q32"/>
    <mergeCell ref="R32:Y32"/>
    <mergeCell ref="B34:T36"/>
    <mergeCell ref="U34:Y36"/>
  </mergeCells>
  <phoneticPr fontId="2"/>
  <printOptions horizontalCentered="1" verticalCentered="1"/>
  <pageMargins left="0.39370078740157483" right="0.39370078740157483" top="0.59055118110236227" bottom="0.39370078740157483" header="0.27559055118110237" footer="0.43307086614173229"/>
  <pageSetup paperSize="9" scale="92" orientation="portrait" blackAndWhite="1" r:id="rId1"/>
  <headerFooter alignWithMargins="0">
    <oddHeader>&amp;R&amp;A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3"/>
  <sheetViews>
    <sheetView view="pageBreakPreview" zoomScaleNormal="100" zoomScaleSheetLayoutView="100" workbookViewId="0">
      <selection activeCell="D5" sqref="D5"/>
    </sheetView>
  </sheetViews>
  <sheetFormatPr defaultColWidth="9.375" defaultRowHeight="13.5"/>
  <cols>
    <col min="1" max="1" width="2" style="536" customWidth="1"/>
    <col min="2" max="15" width="7.875" style="536" customWidth="1"/>
    <col min="16" max="16" width="1.625" style="536" customWidth="1"/>
    <col min="17" max="16384" width="9.375" style="536"/>
  </cols>
  <sheetData>
    <row r="1" spans="2:16" ht="7.5" customHeight="1"/>
    <row r="2" spans="2:16">
      <c r="B2" s="1501" t="s">
        <v>356</v>
      </c>
      <c r="C2" s="1501"/>
      <c r="D2" s="1501"/>
      <c r="E2" s="1501"/>
      <c r="F2" s="1501"/>
      <c r="G2" s="1501"/>
      <c r="H2" s="1501"/>
      <c r="I2" s="1501"/>
      <c r="J2" s="1501"/>
      <c r="K2" s="1501"/>
      <c r="L2" s="1501"/>
      <c r="M2" s="1501"/>
      <c r="N2" s="1501"/>
      <c r="O2" s="1501"/>
    </row>
    <row r="3" spans="2:16" ht="7.5" customHeight="1">
      <c r="P3" s="540"/>
    </row>
    <row r="4" spans="2:16" ht="22.5" customHeight="1">
      <c r="B4" s="1468" t="s">
        <v>141</v>
      </c>
      <c r="C4" s="1468"/>
      <c r="D4" s="1469"/>
      <c r="E4" s="1469"/>
      <c r="F4" s="1469"/>
      <c r="G4" s="1469"/>
      <c r="H4" s="1469"/>
      <c r="I4" s="540"/>
      <c r="J4" s="1483" t="s">
        <v>140</v>
      </c>
      <c r="K4" s="1484"/>
      <c r="L4" s="1485"/>
      <c r="M4" s="1491"/>
      <c r="N4" s="1492"/>
      <c r="O4" s="1493"/>
      <c r="P4" s="540"/>
    </row>
    <row r="5" spans="2:16" ht="7.5" customHeight="1">
      <c r="B5" s="540"/>
      <c r="C5" s="540"/>
      <c r="D5" s="540"/>
      <c r="E5" s="540"/>
      <c r="F5" s="540"/>
      <c r="G5" s="540"/>
      <c r="H5" s="540"/>
      <c r="I5" s="540"/>
      <c r="J5" s="540"/>
      <c r="K5" s="540"/>
      <c r="L5" s="540"/>
      <c r="M5" s="540"/>
      <c r="N5" s="540"/>
      <c r="O5" s="540"/>
      <c r="P5" s="540"/>
    </row>
    <row r="6" spans="2:16" ht="15.4" customHeight="1">
      <c r="B6" s="1483" t="s">
        <v>357</v>
      </c>
      <c r="C6" s="1484"/>
      <c r="D6" s="1484"/>
      <c r="E6" s="1484"/>
      <c r="F6" s="1484"/>
      <c r="G6" s="1484"/>
      <c r="H6" s="1484"/>
      <c r="I6" s="1484"/>
      <c r="J6" s="1484"/>
      <c r="K6" s="1485"/>
      <c r="L6" s="1483" t="s">
        <v>358</v>
      </c>
      <c r="M6" s="1484"/>
      <c r="N6" s="1484"/>
      <c r="O6" s="1485"/>
      <c r="P6" s="540"/>
    </row>
    <row r="7" spans="2:16" ht="15.4" customHeight="1">
      <c r="B7" s="564" t="s">
        <v>199</v>
      </c>
      <c r="C7" s="561" t="s">
        <v>359</v>
      </c>
      <c r="D7" s="563"/>
      <c r="E7" s="563"/>
      <c r="F7" s="563"/>
      <c r="G7" s="562"/>
      <c r="H7" s="563"/>
      <c r="I7" s="562"/>
      <c r="J7" s="561"/>
      <c r="K7" s="560"/>
      <c r="L7" s="1502" t="s">
        <v>360</v>
      </c>
      <c r="M7" s="1503"/>
      <c r="N7" s="1503"/>
      <c r="O7" s="1504"/>
      <c r="P7" s="540"/>
    </row>
    <row r="8" spans="2:16" ht="15.4" customHeight="1">
      <c r="B8" s="559" t="s">
        <v>201</v>
      </c>
      <c r="C8" s="556" t="s">
        <v>361</v>
      </c>
      <c r="D8" s="558"/>
      <c r="E8" s="558"/>
      <c r="F8" s="558"/>
      <c r="G8" s="557"/>
      <c r="H8" s="558"/>
      <c r="I8" s="557"/>
      <c r="J8" s="556"/>
      <c r="K8" s="555"/>
      <c r="L8" s="1505"/>
      <c r="M8" s="1506"/>
      <c r="N8" s="1506"/>
      <c r="O8" s="1507"/>
      <c r="P8" s="540"/>
    </row>
    <row r="9" spans="2:16" ht="15.4" customHeight="1">
      <c r="B9" s="554" t="s">
        <v>202</v>
      </c>
      <c r="C9" s="551" t="s">
        <v>362</v>
      </c>
      <c r="D9" s="553"/>
      <c r="E9" s="553"/>
      <c r="F9" s="553"/>
      <c r="G9" s="552"/>
      <c r="H9" s="553"/>
      <c r="I9" s="552"/>
      <c r="J9" s="551"/>
      <c r="K9" s="550"/>
      <c r="L9" s="1508"/>
      <c r="M9" s="1509"/>
      <c r="N9" s="1509"/>
      <c r="O9" s="1510"/>
      <c r="P9" s="540"/>
    </row>
    <row r="10" spans="2:16" ht="7.9" customHeight="1">
      <c r="P10" s="540"/>
    </row>
    <row r="11" spans="2:16" ht="15.4" customHeight="1" thickBot="1">
      <c r="B11" s="1462" t="s">
        <v>363</v>
      </c>
      <c r="C11" s="1462"/>
      <c r="D11" s="1462"/>
      <c r="E11" s="1462"/>
      <c r="F11" s="1462"/>
      <c r="G11" s="1462"/>
      <c r="H11" s="1462"/>
      <c r="I11" s="1462"/>
      <c r="J11" s="1462"/>
      <c r="K11" s="1462"/>
      <c r="L11" s="1462"/>
      <c r="M11" s="1462"/>
      <c r="N11" s="1462"/>
      <c r="O11" s="1462"/>
      <c r="P11" s="540"/>
    </row>
    <row r="12" spans="2:16" ht="15.4" customHeight="1" thickBot="1">
      <c r="B12" s="1486" t="s">
        <v>364</v>
      </c>
      <c r="C12" s="1487"/>
      <c r="D12" s="1488"/>
      <c r="E12" s="1489"/>
      <c r="F12" s="1490"/>
      <c r="G12" s="549" t="s">
        <v>365</v>
      </c>
      <c r="H12" s="1494"/>
      <c r="I12" s="1490"/>
      <c r="J12" s="549" t="s">
        <v>365</v>
      </c>
      <c r="K12" s="1494"/>
      <c r="L12" s="1490"/>
      <c r="M12" s="548" t="s">
        <v>365</v>
      </c>
      <c r="N12" s="1473" t="s">
        <v>366</v>
      </c>
      <c r="O12" s="1474"/>
      <c r="P12" s="540"/>
    </row>
    <row r="13" spans="2:16" ht="15.4" customHeight="1" thickTop="1" thickBot="1">
      <c r="B13" s="1475" t="s">
        <v>367</v>
      </c>
      <c r="C13" s="1476"/>
      <c r="D13" s="1477"/>
      <c r="E13" s="1475"/>
      <c r="F13" s="1476"/>
      <c r="G13" s="1476"/>
      <c r="H13" s="1476"/>
      <c r="I13" s="1476"/>
      <c r="J13" s="1476"/>
      <c r="K13" s="1476"/>
      <c r="L13" s="1476"/>
      <c r="M13" s="1477"/>
      <c r="N13" s="1455"/>
      <c r="O13" s="1457"/>
      <c r="P13" s="540"/>
    </row>
    <row r="14" spans="2:16" ht="15.4" customHeight="1">
      <c r="P14" s="540"/>
    </row>
    <row r="15" spans="2:16" ht="15.4" customHeight="1" thickBot="1">
      <c r="B15" s="1462" t="s">
        <v>368</v>
      </c>
      <c r="C15" s="1462"/>
      <c r="D15" s="1462"/>
      <c r="E15" s="1462"/>
      <c r="F15" s="1462"/>
      <c r="G15" s="1462"/>
      <c r="H15" s="1462"/>
      <c r="I15" s="1462"/>
      <c r="J15" s="1462"/>
      <c r="K15" s="1462"/>
      <c r="L15" s="1462"/>
      <c r="M15" s="1462"/>
      <c r="N15" s="1462"/>
      <c r="O15" s="1462"/>
      <c r="P15" s="540"/>
    </row>
    <row r="16" spans="2:16" ht="15.4" customHeight="1" thickTop="1" thickBot="1">
      <c r="B16" s="589" t="s">
        <v>364</v>
      </c>
      <c r="C16" s="1478" t="s">
        <v>369</v>
      </c>
      <c r="D16" s="1478"/>
      <c r="E16" s="1478"/>
      <c r="F16" s="1478" t="s">
        <v>370</v>
      </c>
      <c r="G16" s="1478"/>
      <c r="H16" s="1478"/>
      <c r="I16" s="1478"/>
      <c r="J16" s="1478" t="s">
        <v>371</v>
      </c>
      <c r="K16" s="1478"/>
      <c r="L16" s="1478"/>
      <c r="M16" s="1478" t="s">
        <v>372</v>
      </c>
      <c r="N16" s="1478"/>
      <c r="O16" s="1479"/>
      <c r="P16" s="540"/>
    </row>
    <row r="17" spans="2:15" ht="15.4" customHeight="1" thickTop="1">
      <c r="B17" s="546"/>
      <c r="C17" s="1480" t="s">
        <v>373</v>
      </c>
      <c r="D17" s="1480"/>
      <c r="E17" s="1480"/>
      <c r="F17" s="1481"/>
      <c r="G17" s="1481"/>
      <c r="H17" s="1481"/>
      <c r="I17" s="1481"/>
      <c r="J17" s="1481"/>
      <c r="K17" s="1481"/>
      <c r="L17" s="1481"/>
      <c r="M17" s="1481"/>
      <c r="N17" s="1481"/>
      <c r="O17" s="1482"/>
    </row>
    <row r="18" spans="2:15" ht="15.4" customHeight="1">
      <c r="B18" s="543"/>
      <c r="C18" s="1468" t="s">
        <v>373</v>
      </c>
      <c r="D18" s="1468"/>
      <c r="E18" s="1468"/>
      <c r="F18" s="1469"/>
      <c r="G18" s="1469"/>
      <c r="H18" s="1469"/>
      <c r="I18" s="1469"/>
      <c r="J18" s="1469"/>
      <c r="K18" s="1469"/>
      <c r="L18" s="1469"/>
      <c r="M18" s="1469"/>
      <c r="N18" s="1469"/>
      <c r="O18" s="1472"/>
    </row>
    <row r="19" spans="2:15" ht="15.4" customHeight="1">
      <c r="B19" s="543"/>
      <c r="C19" s="1468" t="s">
        <v>373</v>
      </c>
      <c r="D19" s="1468"/>
      <c r="E19" s="1468"/>
      <c r="F19" s="1469"/>
      <c r="G19" s="1469"/>
      <c r="H19" s="1469"/>
      <c r="I19" s="1469"/>
      <c r="J19" s="1469"/>
      <c r="K19" s="1469"/>
      <c r="L19" s="1469"/>
      <c r="M19" s="1469"/>
      <c r="N19" s="1469"/>
      <c r="O19" s="1472"/>
    </row>
    <row r="20" spans="2:15" ht="15.4" customHeight="1">
      <c r="B20" s="1467"/>
      <c r="C20" s="1468" t="s">
        <v>373</v>
      </c>
      <c r="D20" s="1468"/>
      <c r="E20" s="1468"/>
      <c r="F20" s="1469"/>
      <c r="G20" s="1469"/>
      <c r="H20" s="1469"/>
      <c r="I20" s="1469"/>
      <c r="J20" s="1469"/>
      <c r="K20" s="1469"/>
      <c r="L20" s="1469"/>
      <c r="M20" s="1469"/>
      <c r="N20" s="1469"/>
      <c r="O20" s="1472"/>
    </row>
    <row r="21" spans="2:15" ht="15.4" customHeight="1">
      <c r="B21" s="1467"/>
      <c r="C21" s="1468" t="s">
        <v>373</v>
      </c>
      <c r="D21" s="1468"/>
      <c r="E21" s="1468"/>
      <c r="F21" s="1469"/>
      <c r="G21" s="1469"/>
      <c r="H21" s="1469"/>
      <c r="I21" s="1469"/>
      <c r="J21" s="1469"/>
      <c r="K21" s="1469"/>
      <c r="L21" s="1469"/>
      <c r="M21" s="1469"/>
      <c r="N21" s="1469"/>
      <c r="O21" s="1472"/>
    </row>
    <row r="22" spans="2:15" ht="15.4" customHeight="1">
      <c r="B22" s="1467"/>
      <c r="C22" s="1468" t="s">
        <v>373</v>
      </c>
      <c r="D22" s="1468"/>
      <c r="E22" s="1468"/>
      <c r="F22" s="1469"/>
      <c r="G22" s="1469"/>
      <c r="H22" s="1469"/>
      <c r="I22" s="1469"/>
      <c r="J22" s="1469"/>
      <c r="K22" s="1469"/>
      <c r="L22" s="1469"/>
      <c r="M22" s="1469"/>
      <c r="N22" s="1469"/>
      <c r="O22" s="1472"/>
    </row>
    <row r="23" spans="2:15" ht="15.4" customHeight="1">
      <c r="B23" s="545" t="s">
        <v>365</v>
      </c>
      <c r="C23" s="1468" t="s">
        <v>373</v>
      </c>
      <c r="D23" s="1468"/>
      <c r="E23" s="1468"/>
      <c r="F23" s="1469"/>
      <c r="G23" s="1469"/>
      <c r="H23" s="1469"/>
      <c r="I23" s="1469"/>
      <c r="J23" s="1469"/>
      <c r="K23" s="1469"/>
      <c r="L23" s="1469"/>
      <c r="M23" s="1469"/>
      <c r="N23" s="1469"/>
      <c r="O23" s="1472"/>
    </row>
    <row r="24" spans="2:15" ht="15.4" customHeight="1">
      <c r="B24" s="543"/>
      <c r="C24" s="1470" t="s">
        <v>373</v>
      </c>
      <c r="D24" s="1470"/>
      <c r="E24" s="1470"/>
      <c r="F24" s="1471"/>
      <c r="G24" s="1471"/>
      <c r="H24" s="1471"/>
      <c r="I24" s="1471"/>
      <c r="J24" s="1469"/>
      <c r="K24" s="1469"/>
      <c r="L24" s="1469"/>
      <c r="M24" s="1469"/>
      <c r="N24" s="1469"/>
      <c r="O24" s="1472"/>
    </row>
    <row r="25" spans="2:15" ht="15.4" customHeight="1" thickBot="1">
      <c r="B25" s="542"/>
      <c r="C25" s="1498"/>
      <c r="D25" s="1499"/>
      <c r="E25" s="1499"/>
      <c r="F25" s="1499"/>
      <c r="G25" s="1499"/>
      <c r="H25" s="1499"/>
      <c r="I25" s="1500"/>
      <c r="J25" s="1495" t="s">
        <v>374</v>
      </c>
      <c r="K25" s="1495"/>
      <c r="L25" s="1496"/>
      <c r="M25" s="1495"/>
      <c r="N25" s="1495"/>
      <c r="O25" s="1497"/>
    </row>
    <row r="26" spans="2:15" ht="15.4" customHeight="1" thickTop="1">
      <c r="B26" s="546"/>
      <c r="C26" s="1480" t="s">
        <v>373</v>
      </c>
      <c r="D26" s="1480"/>
      <c r="E26" s="1480"/>
      <c r="F26" s="1481"/>
      <c r="G26" s="1481"/>
      <c r="H26" s="1481"/>
      <c r="I26" s="1481"/>
      <c r="J26" s="1481"/>
      <c r="K26" s="1481"/>
      <c r="L26" s="1481"/>
      <c r="M26" s="1481"/>
      <c r="N26" s="1481"/>
      <c r="O26" s="1482"/>
    </row>
    <row r="27" spans="2:15" ht="15.4" customHeight="1">
      <c r="B27" s="543"/>
      <c r="C27" s="1468" t="s">
        <v>373</v>
      </c>
      <c r="D27" s="1468"/>
      <c r="E27" s="1468"/>
      <c r="F27" s="1469"/>
      <c r="G27" s="1469"/>
      <c r="H27" s="1469"/>
      <c r="I27" s="1469"/>
      <c r="J27" s="1469"/>
      <c r="K27" s="1469"/>
      <c r="L27" s="1469"/>
      <c r="M27" s="1469"/>
      <c r="N27" s="1469"/>
      <c r="O27" s="1472"/>
    </row>
    <row r="28" spans="2:15" ht="15.4" customHeight="1">
      <c r="B28" s="543"/>
      <c r="C28" s="1468" t="s">
        <v>373</v>
      </c>
      <c r="D28" s="1468"/>
      <c r="E28" s="1468"/>
      <c r="F28" s="1469"/>
      <c r="G28" s="1469"/>
      <c r="H28" s="1469"/>
      <c r="I28" s="1469"/>
      <c r="J28" s="1469"/>
      <c r="K28" s="1469"/>
      <c r="L28" s="1469"/>
      <c r="M28" s="1469"/>
      <c r="N28" s="1469"/>
      <c r="O28" s="1472"/>
    </row>
    <row r="29" spans="2:15" ht="15.4" customHeight="1">
      <c r="B29" s="1467"/>
      <c r="C29" s="1468" t="s">
        <v>373</v>
      </c>
      <c r="D29" s="1468"/>
      <c r="E29" s="1468"/>
      <c r="F29" s="1469"/>
      <c r="G29" s="1469"/>
      <c r="H29" s="1469"/>
      <c r="I29" s="1469"/>
      <c r="J29" s="1469"/>
      <c r="K29" s="1469"/>
      <c r="L29" s="1469"/>
      <c r="M29" s="1469"/>
      <c r="N29" s="1469"/>
      <c r="O29" s="1472"/>
    </row>
    <row r="30" spans="2:15" ht="15.4" customHeight="1">
      <c r="B30" s="1467"/>
      <c r="C30" s="1468" t="s">
        <v>373</v>
      </c>
      <c r="D30" s="1468"/>
      <c r="E30" s="1468"/>
      <c r="F30" s="1469"/>
      <c r="G30" s="1469"/>
      <c r="H30" s="1469"/>
      <c r="I30" s="1469"/>
      <c r="J30" s="1469"/>
      <c r="K30" s="1469"/>
      <c r="L30" s="1469"/>
      <c r="M30" s="1469"/>
      <c r="N30" s="1469"/>
      <c r="O30" s="1472"/>
    </row>
    <row r="31" spans="2:15" ht="15.4" customHeight="1">
      <c r="B31" s="1467"/>
      <c r="C31" s="1468" t="s">
        <v>373</v>
      </c>
      <c r="D31" s="1468"/>
      <c r="E31" s="1468"/>
      <c r="F31" s="1469"/>
      <c r="G31" s="1469"/>
      <c r="H31" s="1469"/>
      <c r="I31" s="1469"/>
      <c r="J31" s="1469"/>
      <c r="K31" s="1469"/>
      <c r="L31" s="1469"/>
      <c r="M31" s="1469"/>
      <c r="N31" s="1469"/>
      <c r="O31" s="1472"/>
    </row>
    <row r="32" spans="2:15" ht="15.4" customHeight="1">
      <c r="B32" s="545" t="s">
        <v>365</v>
      </c>
      <c r="C32" s="1468" t="s">
        <v>373</v>
      </c>
      <c r="D32" s="1468"/>
      <c r="E32" s="1468"/>
      <c r="F32" s="1469"/>
      <c r="G32" s="1469"/>
      <c r="H32" s="1469"/>
      <c r="I32" s="1469"/>
      <c r="J32" s="1469"/>
      <c r="K32" s="1469"/>
      <c r="L32" s="1469"/>
      <c r="M32" s="1469"/>
      <c r="N32" s="1469"/>
      <c r="O32" s="1472"/>
    </row>
    <row r="33" spans="2:15" ht="15.4" customHeight="1">
      <c r="B33" s="543"/>
      <c r="C33" s="1470" t="s">
        <v>373</v>
      </c>
      <c r="D33" s="1470"/>
      <c r="E33" s="1470"/>
      <c r="F33" s="1471"/>
      <c r="G33" s="1471"/>
      <c r="H33" s="1471"/>
      <c r="I33" s="1471"/>
      <c r="J33" s="1469"/>
      <c r="K33" s="1469"/>
      <c r="L33" s="1469"/>
      <c r="M33" s="1469"/>
      <c r="N33" s="1469"/>
      <c r="O33" s="1472"/>
    </row>
    <row r="34" spans="2:15" ht="15.4" customHeight="1" thickBot="1">
      <c r="B34" s="542"/>
      <c r="C34" s="1498"/>
      <c r="D34" s="1499"/>
      <c r="E34" s="1499"/>
      <c r="F34" s="1499"/>
      <c r="G34" s="1499"/>
      <c r="H34" s="1499"/>
      <c r="I34" s="1500"/>
      <c r="J34" s="1495" t="s">
        <v>374</v>
      </c>
      <c r="K34" s="1495"/>
      <c r="L34" s="1496"/>
      <c r="M34" s="1495"/>
      <c r="N34" s="1495"/>
      <c r="O34" s="1497"/>
    </row>
    <row r="35" spans="2:15" ht="15.4" customHeight="1" thickTop="1">
      <c r="B35" s="546"/>
      <c r="C35" s="1480" t="s">
        <v>373</v>
      </c>
      <c r="D35" s="1480"/>
      <c r="E35" s="1480"/>
      <c r="F35" s="1481"/>
      <c r="G35" s="1481"/>
      <c r="H35" s="1481"/>
      <c r="I35" s="1481"/>
      <c r="J35" s="1481"/>
      <c r="K35" s="1481"/>
      <c r="L35" s="1481"/>
      <c r="M35" s="1481"/>
      <c r="N35" s="1481"/>
      <c r="O35" s="1482"/>
    </row>
    <row r="36" spans="2:15" ht="15.4" customHeight="1">
      <c r="B36" s="543"/>
      <c r="C36" s="1468" t="s">
        <v>373</v>
      </c>
      <c r="D36" s="1468"/>
      <c r="E36" s="1468"/>
      <c r="F36" s="1469"/>
      <c r="G36" s="1469"/>
      <c r="H36" s="1469"/>
      <c r="I36" s="1469"/>
      <c r="J36" s="1469"/>
      <c r="K36" s="1469"/>
      <c r="L36" s="1469"/>
      <c r="M36" s="1469"/>
      <c r="N36" s="1469"/>
      <c r="O36" s="1472"/>
    </row>
    <row r="37" spans="2:15" ht="15.4" customHeight="1">
      <c r="B37" s="543"/>
      <c r="C37" s="1468" t="s">
        <v>373</v>
      </c>
      <c r="D37" s="1468"/>
      <c r="E37" s="1468"/>
      <c r="F37" s="1469"/>
      <c r="G37" s="1469"/>
      <c r="H37" s="1469"/>
      <c r="I37" s="1469"/>
      <c r="J37" s="1469"/>
      <c r="K37" s="1469"/>
      <c r="L37" s="1469"/>
      <c r="M37" s="1469"/>
      <c r="N37" s="1469"/>
      <c r="O37" s="1472"/>
    </row>
    <row r="38" spans="2:15" ht="15.4" customHeight="1">
      <c r="B38" s="1467"/>
      <c r="C38" s="1468" t="s">
        <v>373</v>
      </c>
      <c r="D38" s="1468"/>
      <c r="E38" s="1468"/>
      <c r="F38" s="1469"/>
      <c r="G38" s="1469"/>
      <c r="H38" s="1469"/>
      <c r="I38" s="1469"/>
      <c r="J38" s="1469"/>
      <c r="K38" s="1469"/>
      <c r="L38" s="1469"/>
      <c r="M38" s="1469"/>
      <c r="N38" s="1469"/>
      <c r="O38" s="1472"/>
    </row>
    <row r="39" spans="2:15" ht="15.4" customHeight="1">
      <c r="B39" s="1467"/>
      <c r="C39" s="1468" t="s">
        <v>373</v>
      </c>
      <c r="D39" s="1468"/>
      <c r="E39" s="1468"/>
      <c r="F39" s="1469"/>
      <c r="G39" s="1469"/>
      <c r="H39" s="1469"/>
      <c r="I39" s="1469"/>
      <c r="J39" s="1469"/>
      <c r="K39" s="1469"/>
      <c r="L39" s="1469"/>
      <c r="M39" s="1469"/>
      <c r="N39" s="1469"/>
      <c r="O39" s="1472"/>
    </row>
    <row r="40" spans="2:15" ht="15.4" customHeight="1">
      <c r="B40" s="1467"/>
      <c r="C40" s="1468" t="s">
        <v>373</v>
      </c>
      <c r="D40" s="1468"/>
      <c r="E40" s="1468"/>
      <c r="F40" s="1469"/>
      <c r="G40" s="1469"/>
      <c r="H40" s="1469"/>
      <c r="I40" s="1469"/>
      <c r="J40" s="1469"/>
      <c r="K40" s="1469"/>
      <c r="L40" s="1469"/>
      <c r="M40" s="1469"/>
      <c r="N40" s="1469"/>
      <c r="O40" s="1472"/>
    </row>
    <row r="41" spans="2:15" ht="15.4" customHeight="1">
      <c r="B41" s="545" t="s">
        <v>365</v>
      </c>
      <c r="C41" s="1468" t="s">
        <v>373</v>
      </c>
      <c r="D41" s="1468"/>
      <c r="E41" s="1468"/>
      <c r="F41" s="1469"/>
      <c r="G41" s="1469"/>
      <c r="H41" s="1469"/>
      <c r="I41" s="1469"/>
      <c r="J41" s="1469"/>
      <c r="K41" s="1469"/>
      <c r="L41" s="1469"/>
      <c r="M41" s="1469"/>
      <c r="N41" s="1469"/>
      <c r="O41" s="1472"/>
    </row>
    <row r="42" spans="2:15" ht="15.4" customHeight="1">
      <c r="B42" s="543"/>
      <c r="C42" s="1470" t="s">
        <v>373</v>
      </c>
      <c r="D42" s="1470"/>
      <c r="E42" s="1470"/>
      <c r="F42" s="1471"/>
      <c r="G42" s="1471"/>
      <c r="H42" s="1471"/>
      <c r="I42" s="1471"/>
      <c r="J42" s="1469"/>
      <c r="K42" s="1469"/>
      <c r="L42" s="1469"/>
      <c r="M42" s="1469"/>
      <c r="N42" s="1469"/>
      <c r="O42" s="1472"/>
    </row>
    <row r="43" spans="2:15" ht="15.4" customHeight="1" thickBot="1">
      <c r="B43" s="542"/>
      <c r="C43" s="1498"/>
      <c r="D43" s="1499"/>
      <c r="E43" s="1499"/>
      <c r="F43" s="1499"/>
      <c r="G43" s="1499"/>
      <c r="H43" s="1499"/>
      <c r="I43" s="1500"/>
      <c r="J43" s="1495" t="s">
        <v>374</v>
      </c>
      <c r="K43" s="1495"/>
      <c r="L43" s="1496"/>
      <c r="M43" s="1495"/>
      <c r="N43" s="1495"/>
      <c r="O43" s="1497"/>
    </row>
    <row r="44" spans="2:15" ht="14.25" customHeight="1" thickTop="1">
      <c r="J44" s="1463" t="s">
        <v>375</v>
      </c>
      <c r="K44" s="1447"/>
      <c r="L44" s="1464"/>
      <c r="M44" s="1447"/>
      <c r="N44" s="1447"/>
      <c r="O44" s="1448"/>
    </row>
    <row r="45" spans="2:15" ht="14.25" customHeight="1">
      <c r="J45" s="1465"/>
      <c r="K45" s="1449"/>
      <c r="L45" s="1466"/>
      <c r="M45" s="1449"/>
      <c r="N45" s="1449"/>
      <c r="O45" s="1450"/>
    </row>
    <row r="46" spans="2:15" ht="14.25" customHeight="1">
      <c r="B46" s="539" t="s">
        <v>105</v>
      </c>
      <c r="C46" s="1451" t="s">
        <v>376</v>
      </c>
      <c r="D46" s="1451"/>
      <c r="E46" s="1451"/>
      <c r="F46" s="1451"/>
      <c r="G46" s="1451"/>
      <c r="H46" s="1451"/>
      <c r="I46" s="1451"/>
      <c r="J46" s="1451"/>
      <c r="K46" s="1451"/>
      <c r="L46" s="1451"/>
      <c r="M46" s="1451"/>
      <c r="N46" s="1451"/>
      <c r="O46" s="1451"/>
    </row>
    <row r="47" spans="2:15" ht="14.25" customHeight="1">
      <c r="B47" s="539" t="s">
        <v>105</v>
      </c>
      <c r="C47" s="1451" t="s">
        <v>377</v>
      </c>
      <c r="D47" s="1451"/>
      <c r="E47" s="1451"/>
      <c r="F47" s="1451"/>
      <c r="G47" s="1451"/>
      <c r="H47" s="1451"/>
      <c r="I47" s="1451"/>
      <c r="J47" s="1451"/>
      <c r="K47" s="1451"/>
      <c r="L47" s="1451"/>
      <c r="M47" s="1451"/>
      <c r="N47" s="1451"/>
      <c r="O47" s="1451"/>
    </row>
    <row r="48" spans="2:15" ht="14.25" customHeight="1"/>
    <row r="49" spans="2:15" ht="14.25" customHeight="1" thickBot="1">
      <c r="B49" s="536" t="s">
        <v>378</v>
      </c>
    </row>
    <row r="50" spans="2:15" ht="15.4" customHeight="1">
      <c r="B50" s="1452" t="s">
        <v>379</v>
      </c>
      <c r="C50" s="1453"/>
      <c r="D50" s="1453"/>
      <c r="E50" s="1454"/>
    </row>
    <row r="51" spans="2:15" ht="15.4" customHeight="1" thickBot="1">
      <c r="B51" s="1455"/>
      <c r="C51" s="1456"/>
      <c r="D51" s="1456"/>
      <c r="E51" s="1457"/>
    </row>
    <row r="52" spans="2:15" ht="15.4" customHeight="1">
      <c r="B52" s="1458"/>
      <c r="C52" s="1459"/>
      <c r="D52" s="1459"/>
      <c r="E52" s="1460" t="s">
        <v>203</v>
      </c>
      <c r="F52" s="1452" t="s">
        <v>380</v>
      </c>
      <c r="G52" s="1453"/>
      <c r="H52" s="1454"/>
      <c r="I52" s="1461" t="s">
        <v>381</v>
      </c>
      <c r="J52" s="1462"/>
      <c r="K52" s="1462"/>
    </row>
    <row r="53" spans="2:15" s="537" customFormat="1" ht="12" customHeight="1" thickBot="1">
      <c r="B53" s="1455"/>
      <c r="C53" s="1456"/>
      <c r="D53" s="1456"/>
      <c r="E53" s="1457"/>
      <c r="F53" s="1455"/>
      <c r="G53" s="1456"/>
      <c r="H53" s="1457"/>
      <c r="I53" s="1461"/>
      <c r="J53" s="1462"/>
      <c r="K53" s="1462"/>
      <c r="L53" s="536"/>
      <c r="M53" s="536"/>
      <c r="N53" s="536"/>
      <c r="O53" s="536"/>
    </row>
    <row r="54" spans="2:15" s="537" customFormat="1" ht="12" customHeight="1">
      <c r="B54" s="538"/>
      <c r="C54" s="538"/>
      <c r="D54" s="538"/>
      <c r="E54" s="538"/>
      <c r="F54" s="538"/>
      <c r="G54" s="538"/>
      <c r="H54" s="538"/>
      <c r="I54" s="538"/>
      <c r="J54" s="538"/>
      <c r="K54" s="538"/>
      <c r="L54" s="538"/>
      <c r="M54" s="538"/>
      <c r="N54" s="538"/>
      <c r="O54" s="538"/>
    </row>
    <row r="55" spans="2:15">
      <c r="B55" s="537" t="s">
        <v>382</v>
      </c>
      <c r="C55" s="537"/>
      <c r="D55" s="537"/>
      <c r="E55" s="537"/>
      <c r="F55" s="537"/>
      <c r="G55" s="537"/>
      <c r="H55" s="537"/>
      <c r="I55" s="537"/>
      <c r="J55" s="537"/>
      <c r="K55" s="537"/>
      <c r="L55" s="537"/>
      <c r="M55" s="537"/>
      <c r="N55" s="537"/>
      <c r="O55" s="537"/>
    </row>
    <row r="56" spans="2:15" ht="15.4" customHeight="1">
      <c r="B56" s="539">
        <v>1</v>
      </c>
      <c r="C56" s="537" t="s">
        <v>383</v>
      </c>
      <c r="D56" s="537"/>
      <c r="E56" s="537"/>
      <c r="F56" s="537"/>
      <c r="G56" s="537"/>
      <c r="H56" s="537"/>
      <c r="I56" s="537"/>
      <c r="J56" s="537"/>
      <c r="K56" s="537"/>
      <c r="L56" s="537"/>
      <c r="M56" s="537"/>
      <c r="N56" s="537"/>
      <c r="O56" s="537"/>
    </row>
    <row r="57" spans="2:15" ht="15.4" customHeight="1">
      <c r="B57" s="539">
        <v>2</v>
      </c>
      <c r="C57" s="1446" t="s">
        <v>384</v>
      </c>
      <c r="D57" s="1446"/>
      <c r="E57" s="1446"/>
      <c r="F57" s="1446"/>
      <c r="G57" s="1446"/>
      <c r="H57" s="1446"/>
      <c r="I57" s="1446"/>
      <c r="J57" s="1446"/>
      <c r="K57" s="1446"/>
      <c r="L57" s="1446"/>
      <c r="M57" s="1446"/>
      <c r="N57" s="1446"/>
      <c r="O57" s="1446"/>
    </row>
    <row r="58" spans="2:15" ht="15.4" customHeight="1">
      <c r="B58" s="537"/>
      <c r="C58" s="1446"/>
      <c r="D58" s="1446"/>
      <c r="E58" s="1446"/>
      <c r="F58" s="1446"/>
      <c r="G58" s="1446"/>
      <c r="H58" s="1446"/>
      <c r="I58" s="1446"/>
      <c r="J58" s="1446"/>
      <c r="K58" s="1446"/>
      <c r="L58" s="1446"/>
      <c r="M58" s="1446"/>
      <c r="N58" s="1446"/>
      <c r="O58" s="1446"/>
    </row>
    <row r="59" spans="2:15" ht="6" customHeight="1"/>
    <row r="60" spans="2:15" ht="15.4" customHeight="1"/>
    <row r="61" spans="2:15" s="538" customFormat="1" ht="7.5" customHeight="1">
      <c r="B61" s="536"/>
      <c r="C61" s="536"/>
      <c r="D61" s="536"/>
      <c r="E61" s="536"/>
      <c r="F61" s="536"/>
      <c r="G61" s="536"/>
      <c r="H61" s="536"/>
      <c r="I61" s="536"/>
      <c r="J61" s="536"/>
      <c r="K61" s="536"/>
      <c r="L61" s="536"/>
      <c r="M61" s="536"/>
      <c r="N61" s="536"/>
      <c r="O61" s="536"/>
    </row>
    <row r="62" spans="2:15" s="537" customFormat="1" ht="12" customHeight="1">
      <c r="B62" s="536"/>
      <c r="C62" s="536"/>
      <c r="D62" s="536"/>
      <c r="E62" s="536"/>
      <c r="F62" s="536"/>
      <c r="G62" s="536"/>
      <c r="H62" s="536"/>
      <c r="I62" s="536"/>
      <c r="J62" s="536"/>
      <c r="K62" s="536"/>
      <c r="L62" s="536"/>
      <c r="M62" s="536"/>
      <c r="N62" s="536"/>
      <c r="O62" s="536"/>
    </row>
    <row r="63" spans="2:15" s="537" customFormat="1" ht="12" customHeight="1">
      <c r="B63" s="536"/>
      <c r="C63" s="536"/>
      <c r="D63" s="536"/>
      <c r="E63" s="536"/>
      <c r="F63" s="536"/>
      <c r="G63" s="536"/>
      <c r="H63" s="536"/>
      <c r="I63" s="536"/>
      <c r="J63" s="536"/>
      <c r="K63" s="536"/>
      <c r="L63" s="536"/>
      <c r="M63" s="536"/>
      <c r="N63" s="536"/>
      <c r="O63" s="536"/>
    </row>
    <row r="64" spans="2:15" s="537" customFormat="1" ht="12" customHeight="1">
      <c r="B64" s="536"/>
      <c r="C64" s="536"/>
      <c r="D64" s="536"/>
      <c r="E64" s="536"/>
      <c r="F64" s="536"/>
      <c r="G64" s="536"/>
      <c r="H64" s="536"/>
      <c r="I64" s="536"/>
      <c r="J64" s="536"/>
      <c r="K64" s="536"/>
      <c r="L64" s="536"/>
      <c r="M64" s="536"/>
      <c r="N64" s="536"/>
      <c r="O64" s="536"/>
    </row>
    <row r="65" spans="2:15" s="537" customFormat="1" ht="12" customHeight="1">
      <c r="B65" s="536"/>
      <c r="C65" s="536"/>
      <c r="D65" s="536"/>
      <c r="E65" s="536"/>
      <c r="F65" s="536"/>
      <c r="G65" s="536"/>
      <c r="H65" s="536"/>
      <c r="I65" s="536"/>
      <c r="J65" s="536"/>
      <c r="K65" s="536"/>
      <c r="L65" s="536"/>
      <c r="M65" s="536"/>
      <c r="N65" s="536"/>
      <c r="O65" s="536"/>
    </row>
    <row r="66" spans="2:15" ht="15.4" customHeight="1"/>
    <row r="67" spans="2:15" ht="15.4" customHeight="1"/>
    <row r="68" spans="2:15" ht="15.4" customHeight="1"/>
    <row r="69" spans="2:15" ht="15.4" customHeight="1"/>
    <row r="70" spans="2:15" ht="15.4" customHeight="1"/>
    <row r="71" spans="2:15" ht="15.4" customHeight="1"/>
    <row r="72" spans="2:15" ht="15.4" customHeight="1"/>
    <row r="73" spans="2:15" ht="15.4" customHeight="1"/>
  </sheetData>
  <mergeCells count="142">
    <mergeCell ref="C43:I43"/>
    <mergeCell ref="C42:E42"/>
    <mergeCell ref="C40:E40"/>
    <mergeCell ref="J41:L41"/>
    <mergeCell ref="M41:O41"/>
    <mergeCell ref="M40:O40"/>
    <mergeCell ref="M42:O42"/>
    <mergeCell ref="J42:L42"/>
    <mergeCell ref="J43:L43"/>
    <mergeCell ref="M43:O43"/>
    <mergeCell ref="M36:O36"/>
    <mergeCell ref="J37:L37"/>
    <mergeCell ref="M38:O38"/>
    <mergeCell ref="J38:L38"/>
    <mergeCell ref="B2:O2"/>
    <mergeCell ref="C29:E29"/>
    <mergeCell ref="J34:L34"/>
    <mergeCell ref="F42:I42"/>
    <mergeCell ref="C39:E39"/>
    <mergeCell ref="F39:I39"/>
    <mergeCell ref="J24:L24"/>
    <mergeCell ref="L7:O9"/>
    <mergeCell ref="C31:E31"/>
    <mergeCell ref="F31:I31"/>
    <mergeCell ref="M39:O39"/>
    <mergeCell ref="J40:L40"/>
    <mergeCell ref="J39:L39"/>
    <mergeCell ref="M32:O32"/>
    <mergeCell ref="M31:O31"/>
    <mergeCell ref="M34:O34"/>
    <mergeCell ref="M33:O33"/>
    <mergeCell ref="J36:L36"/>
    <mergeCell ref="M37:O37"/>
    <mergeCell ref="J35:L35"/>
    <mergeCell ref="M35:O35"/>
    <mergeCell ref="F30:I30"/>
    <mergeCell ref="J29:L29"/>
    <mergeCell ref="C34:I34"/>
    <mergeCell ref="J31:L31"/>
    <mergeCell ref="C33:E33"/>
    <mergeCell ref="F33:I33"/>
    <mergeCell ref="J33:L33"/>
    <mergeCell ref="J32:L32"/>
    <mergeCell ref="C35:E35"/>
    <mergeCell ref="F35:I35"/>
    <mergeCell ref="J26:L26"/>
    <mergeCell ref="F26:I26"/>
    <mergeCell ref="M26:O26"/>
    <mergeCell ref="J30:L30"/>
    <mergeCell ref="F29:I29"/>
    <mergeCell ref="J25:L25"/>
    <mergeCell ref="M23:O23"/>
    <mergeCell ref="M24:O24"/>
    <mergeCell ref="M25:O25"/>
    <mergeCell ref="M30:O30"/>
    <mergeCell ref="M29:O29"/>
    <mergeCell ref="J23:L23"/>
    <mergeCell ref="F23:I23"/>
    <mergeCell ref="C25:I25"/>
    <mergeCell ref="B6:K6"/>
    <mergeCell ref="C28:E28"/>
    <mergeCell ref="C23:E23"/>
    <mergeCell ref="B11:O11"/>
    <mergeCell ref="B12:D12"/>
    <mergeCell ref="E12:F12"/>
    <mergeCell ref="C26:E26"/>
    <mergeCell ref="L6:O6"/>
    <mergeCell ref="M4:O4"/>
    <mergeCell ref="J28:L28"/>
    <mergeCell ref="M28:O28"/>
    <mergeCell ref="J27:L27"/>
    <mergeCell ref="M27:O27"/>
    <mergeCell ref="B4:C4"/>
    <mergeCell ref="J4:L4"/>
    <mergeCell ref="D4:H4"/>
    <mergeCell ref="C27:E27"/>
    <mergeCell ref="F27:I27"/>
    <mergeCell ref="H12:I12"/>
    <mergeCell ref="K12:L12"/>
    <mergeCell ref="B15:O15"/>
    <mergeCell ref="C16:E16"/>
    <mergeCell ref="F16:I16"/>
    <mergeCell ref="J16:L16"/>
    <mergeCell ref="C38:E38"/>
    <mergeCell ref="F38:I38"/>
    <mergeCell ref="C37:E37"/>
    <mergeCell ref="F37:I37"/>
    <mergeCell ref="F36:I36"/>
    <mergeCell ref="C36:E36"/>
    <mergeCell ref="F40:I40"/>
    <mergeCell ref="B38:B40"/>
    <mergeCell ref="C41:E41"/>
    <mergeCell ref="F41:I41"/>
    <mergeCell ref="N12:O12"/>
    <mergeCell ref="B13:D13"/>
    <mergeCell ref="E13:G13"/>
    <mergeCell ref="H13:J13"/>
    <mergeCell ref="K13:M13"/>
    <mergeCell ref="N13:O13"/>
    <mergeCell ref="C19:E19"/>
    <mergeCell ref="F19:I19"/>
    <mergeCell ref="J19:L19"/>
    <mergeCell ref="M19:O19"/>
    <mergeCell ref="M16:O16"/>
    <mergeCell ref="C17:E17"/>
    <mergeCell ref="F17:I17"/>
    <mergeCell ref="J17:L17"/>
    <mergeCell ref="M17:O17"/>
    <mergeCell ref="C18:E18"/>
    <mergeCell ref="F18:I18"/>
    <mergeCell ref="J20:L20"/>
    <mergeCell ref="M20:O20"/>
    <mergeCell ref="J18:L18"/>
    <mergeCell ref="M18:O18"/>
    <mergeCell ref="J21:L21"/>
    <mergeCell ref="M21:O21"/>
    <mergeCell ref="F22:I22"/>
    <mergeCell ref="J22:L22"/>
    <mergeCell ref="M22:O22"/>
    <mergeCell ref="B29:B31"/>
    <mergeCell ref="C32:E32"/>
    <mergeCell ref="F32:I32"/>
    <mergeCell ref="B20:B22"/>
    <mergeCell ref="C20:E20"/>
    <mergeCell ref="F20:I20"/>
    <mergeCell ref="C21:E21"/>
    <mergeCell ref="F21:I21"/>
    <mergeCell ref="C30:E30"/>
    <mergeCell ref="C24:E24"/>
    <mergeCell ref="F24:I24"/>
    <mergeCell ref="F28:I28"/>
    <mergeCell ref="C22:E22"/>
    <mergeCell ref="C57:O58"/>
    <mergeCell ref="M44:O45"/>
    <mergeCell ref="C46:O46"/>
    <mergeCell ref="C47:O47"/>
    <mergeCell ref="B50:E51"/>
    <mergeCell ref="B52:D53"/>
    <mergeCell ref="E52:E53"/>
    <mergeCell ref="F52:H53"/>
    <mergeCell ref="I52:K53"/>
    <mergeCell ref="J44:L45"/>
  </mergeCells>
  <phoneticPr fontId="2"/>
  <printOptions horizontalCentered="1"/>
  <pageMargins left="0.39370078740157483" right="0.39370078740157483" top="0.59055118110236227" bottom="0.39370078740157483" header="0.27559055118110237" footer="0.43307086614173229"/>
  <pageSetup paperSize="9" scale="85" orientation="portrait" blackAndWhite="1" r:id="rId1"/>
  <headerFooter alignWithMargins="0">
    <oddHeader>&amp;R&amp;A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8"/>
  <sheetViews>
    <sheetView view="pageBreakPreview" zoomScaleNormal="100" zoomScaleSheetLayoutView="100" workbookViewId="0">
      <selection activeCell="C5" sqref="C5:G5"/>
    </sheetView>
  </sheetViews>
  <sheetFormatPr defaultColWidth="9.375" defaultRowHeight="13.5"/>
  <cols>
    <col min="1" max="14" width="7.875" style="536" customWidth="1"/>
    <col min="15" max="15" width="9.625" style="536" customWidth="1"/>
    <col min="16" max="16" width="1.625" style="536" customWidth="1"/>
    <col min="17" max="16384" width="9.375" style="536"/>
  </cols>
  <sheetData>
    <row r="1" spans="1:20" ht="15.4" customHeight="1">
      <c r="O1" s="557"/>
      <c r="P1" s="582"/>
      <c r="Q1" s="582"/>
      <c r="R1" s="582"/>
      <c r="S1" s="582"/>
      <c r="T1" s="582"/>
    </row>
    <row r="2" spans="1:20" ht="7.5" customHeight="1">
      <c r="P2" s="582"/>
      <c r="Q2" s="582"/>
      <c r="R2" s="582"/>
      <c r="S2" s="582"/>
      <c r="T2" s="582"/>
    </row>
    <row r="3" spans="1:20" ht="17.25">
      <c r="A3" s="1459" t="s">
        <v>385</v>
      </c>
      <c r="B3" s="1459"/>
      <c r="C3" s="1459"/>
      <c r="D3" s="1459"/>
      <c r="E3" s="1459"/>
      <c r="F3" s="1459"/>
      <c r="G3" s="1459"/>
      <c r="H3" s="1459"/>
      <c r="I3" s="1459"/>
      <c r="J3" s="1459"/>
      <c r="K3" s="1459"/>
      <c r="L3" s="1459"/>
      <c r="M3" s="1459"/>
      <c r="N3" s="1459"/>
      <c r="O3" s="1459"/>
      <c r="P3" s="581"/>
    </row>
    <row r="4" spans="1:20" ht="7.5" customHeight="1">
      <c r="P4" s="540"/>
    </row>
    <row r="5" spans="1:20" ht="19.5" customHeight="1">
      <c r="A5" s="1468" t="s">
        <v>141</v>
      </c>
      <c r="B5" s="1468"/>
      <c r="C5" s="1469"/>
      <c r="D5" s="1469"/>
      <c r="E5" s="1469"/>
      <c r="F5" s="1469"/>
      <c r="G5" s="1469"/>
      <c r="H5" s="540"/>
      <c r="I5" s="1483" t="s">
        <v>140</v>
      </c>
      <c r="J5" s="1484"/>
      <c r="K5" s="1485"/>
      <c r="L5" s="1491"/>
      <c r="M5" s="1492"/>
      <c r="N5" s="1492"/>
      <c r="O5" s="1493"/>
      <c r="P5" s="540"/>
    </row>
    <row r="6" spans="1:20" ht="7.5" customHeight="1">
      <c r="A6" s="540"/>
      <c r="B6" s="540"/>
      <c r="C6" s="540"/>
      <c r="D6" s="540"/>
      <c r="E6" s="540"/>
      <c r="F6" s="540"/>
      <c r="G6" s="540"/>
      <c r="H6" s="540"/>
      <c r="I6" s="540"/>
      <c r="J6" s="540"/>
      <c r="K6" s="540"/>
      <c r="L6" s="540"/>
      <c r="M6" s="540"/>
      <c r="N6" s="540"/>
      <c r="O6" s="540"/>
      <c r="P6" s="540"/>
    </row>
    <row r="7" spans="1:20" ht="15.4" customHeight="1">
      <c r="A7" s="1483" t="s">
        <v>357</v>
      </c>
      <c r="B7" s="1484"/>
      <c r="C7" s="1484"/>
      <c r="D7" s="1484"/>
      <c r="E7" s="1484"/>
      <c r="F7" s="1484"/>
      <c r="G7" s="1484"/>
      <c r="H7" s="1484"/>
      <c r="I7" s="1484"/>
      <c r="J7" s="1485"/>
      <c r="K7" s="1483" t="s">
        <v>386</v>
      </c>
      <c r="L7" s="1484"/>
      <c r="M7" s="1484"/>
      <c r="N7" s="1484"/>
      <c r="O7" s="1485"/>
      <c r="P7" s="540"/>
    </row>
    <row r="8" spans="1:20" ht="15.4" customHeight="1">
      <c r="A8" s="580" t="s">
        <v>199</v>
      </c>
      <c r="B8" s="578" t="s">
        <v>359</v>
      </c>
      <c r="C8" s="577"/>
      <c r="D8" s="577"/>
      <c r="E8" s="577"/>
      <c r="F8" s="579"/>
      <c r="G8" s="577"/>
      <c r="H8" s="579"/>
      <c r="I8" s="578"/>
      <c r="J8" s="577"/>
      <c r="K8" s="1524" t="s">
        <v>387</v>
      </c>
      <c r="L8" s="1525"/>
      <c r="M8" s="1525"/>
      <c r="N8" s="1525"/>
      <c r="O8" s="1526"/>
      <c r="P8" s="540"/>
    </row>
    <row r="9" spans="1:20" ht="15.4" customHeight="1">
      <c r="A9" s="576" t="s">
        <v>201</v>
      </c>
      <c r="B9" s="574" t="s">
        <v>361</v>
      </c>
      <c r="C9" s="573"/>
      <c r="D9" s="573"/>
      <c r="E9" s="573"/>
      <c r="F9" s="575"/>
      <c r="G9" s="573"/>
      <c r="H9" s="575"/>
      <c r="I9" s="574"/>
      <c r="J9" s="573"/>
      <c r="K9" s="1521" t="s">
        <v>388</v>
      </c>
      <c r="L9" s="1522"/>
      <c r="M9" s="1522"/>
      <c r="N9" s="1522"/>
      <c r="O9" s="1523"/>
      <c r="P9" s="540"/>
    </row>
    <row r="10" spans="1:20" ht="15.4" customHeight="1">
      <c r="A10" s="572" t="s">
        <v>202</v>
      </c>
      <c r="B10" s="570" t="s">
        <v>362</v>
      </c>
      <c r="C10" s="569"/>
      <c r="D10" s="569"/>
      <c r="E10" s="569"/>
      <c r="F10" s="571"/>
      <c r="G10" s="569"/>
      <c r="H10" s="571"/>
      <c r="I10" s="570"/>
      <c r="J10" s="569"/>
      <c r="K10" s="1527" t="s">
        <v>387</v>
      </c>
      <c r="L10" s="1528"/>
      <c r="M10" s="1528"/>
      <c r="N10" s="1528"/>
      <c r="O10" s="1529"/>
      <c r="P10" s="540"/>
    </row>
    <row r="11" spans="1:20" ht="15.4" customHeight="1">
      <c r="P11" s="540"/>
    </row>
    <row r="12" spans="1:20" ht="15.4" customHeight="1" thickBot="1">
      <c r="A12" s="1462" t="s">
        <v>389</v>
      </c>
      <c r="B12" s="1462"/>
      <c r="C12" s="1462"/>
      <c r="D12" s="1462"/>
      <c r="E12" s="1462"/>
      <c r="F12" s="1462"/>
      <c r="G12" s="1462"/>
      <c r="H12" s="1462"/>
      <c r="I12" s="1462"/>
      <c r="J12" s="1462"/>
      <c r="K12" s="1462"/>
      <c r="L12" s="1462"/>
      <c r="M12" s="1462"/>
      <c r="N12" s="1462"/>
      <c r="O12" s="1462"/>
      <c r="P12" s="540"/>
    </row>
    <row r="13" spans="1:20" ht="15.4" customHeight="1" thickBot="1">
      <c r="A13" s="1486" t="s">
        <v>364</v>
      </c>
      <c r="B13" s="1487"/>
      <c r="C13" s="1488"/>
      <c r="D13" s="1489"/>
      <c r="E13" s="1490"/>
      <c r="F13" s="549" t="s">
        <v>365</v>
      </c>
      <c r="G13" s="1494"/>
      <c r="H13" s="1490"/>
      <c r="I13" s="549" t="s">
        <v>365</v>
      </c>
      <c r="J13" s="1494"/>
      <c r="K13" s="1490"/>
      <c r="L13" s="548" t="s">
        <v>365</v>
      </c>
      <c r="M13" s="1518" t="s">
        <v>366</v>
      </c>
      <c r="N13" s="1519"/>
      <c r="O13" s="1520"/>
      <c r="P13" s="540"/>
    </row>
    <row r="14" spans="1:20" ht="30" customHeight="1" thickTop="1" thickBot="1">
      <c r="A14" s="1475" t="s">
        <v>367</v>
      </c>
      <c r="B14" s="1476"/>
      <c r="C14" s="1477"/>
      <c r="D14" s="1475"/>
      <c r="E14" s="1476"/>
      <c r="F14" s="1476"/>
      <c r="G14" s="1476"/>
      <c r="H14" s="1476"/>
      <c r="I14" s="1476"/>
      <c r="J14" s="1476"/>
      <c r="K14" s="1476"/>
      <c r="L14" s="1477"/>
      <c r="M14" s="1455"/>
      <c r="N14" s="1456"/>
      <c r="O14" s="1457"/>
      <c r="P14" s="540"/>
    </row>
    <row r="15" spans="1:20" ht="15.4" customHeight="1">
      <c r="P15" s="540"/>
    </row>
    <row r="16" spans="1:20" ht="15.4" customHeight="1">
      <c r="A16" s="1462" t="s">
        <v>390</v>
      </c>
      <c r="B16" s="1462"/>
      <c r="C16" s="1462"/>
      <c r="D16" s="1462"/>
      <c r="E16" s="1462"/>
      <c r="F16" s="1462"/>
      <c r="G16" s="1462"/>
      <c r="H16" s="1462"/>
      <c r="I16" s="1462"/>
      <c r="J16" s="1462"/>
      <c r="K16" s="1462"/>
      <c r="L16" s="1462"/>
      <c r="M16" s="1462"/>
      <c r="N16" s="1462"/>
      <c r="O16" s="1462"/>
      <c r="P16" s="540"/>
    </row>
    <row r="17" spans="1:16" ht="15.4" customHeight="1">
      <c r="A17" s="1462" t="s">
        <v>391</v>
      </c>
      <c r="B17" s="1462"/>
      <c r="C17" s="1462"/>
      <c r="D17" s="1462"/>
      <c r="E17" s="1462"/>
      <c r="F17" s="1462"/>
      <c r="G17" s="1462"/>
      <c r="H17" s="1462"/>
      <c r="I17" s="1462"/>
      <c r="J17" s="1462"/>
      <c r="K17" s="1462"/>
      <c r="L17" s="1462"/>
      <c r="M17" s="1462"/>
      <c r="N17" s="1462"/>
      <c r="O17" s="1462"/>
      <c r="P17" s="540"/>
    </row>
    <row r="18" spans="1:16" ht="15.4" customHeight="1" thickBot="1">
      <c r="A18" s="547" t="s">
        <v>364</v>
      </c>
      <c r="B18" s="1470" t="s">
        <v>392</v>
      </c>
      <c r="C18" s="1470"/>
      <c r="D18" s="1470"/>
      <c r="E18" s="1470" t="s">
        <v>370</v>
      </c>
      <c r="F18" s="1470"/>
      <c r="G18" s="1470"/>
      <c r="H18" s="1470"/>
      <c r="I18" s="1515" t="s">
        <v>393</v>
      </c>
      <c r="J18" s="1516"/>
      <c r="K18" s="1516"/>
      <c r="L18" s="1516"/>
      <c r="M18" s="1516"/>
      <c r="N18" s="1470" t="s">
        <v>394</v>
      </c>
      <c r="O18" s="1517"/>
      <c r="P18" s="540"/>
    </row>
    <row r="19" spans="1:16" ht="15.4" customHeight="1" thickTop="1">
      <c r="A19" s="546"/>
      <c r="B19" s="1481"/>
      <c r="C19" s="1481"/>
      <c r="D19" s="1481"/>
      <c r="E19" s="1481"/>
      <c r="F19" s="1481"/>
      <c r="G19" s="1481"/>
      <c r="H19" s="1481"/>
      <c r="I19" s="1463"/>
      <c r="J19" s="1447"/>
      <c r="K19" s="541" t="s">
        <v>395</v>
      </c>
      <c r="L19" s="1447"/>
      <c r="M19" s="1447"/>
      <c r="N19" s="1481"/>
      <c r="O19" s="1482"/>
    </row>
    <row r="20" spans="1:16" ht="15.4" customHeight="1">
      <c r="A20" s="543"/>
      <c r="B20" s="1469"/>
      <c r="C20" s="1469"/>
      <c r="D20" s="1469"/>
      <c r="E20" s="1469"/>
      <c r="F20" s="1469"/>
      <c r="G20" s="1469"/>
      <c r="H20" s="1469"/>
      <c r="I20" s="1491"/>
      <c r="J20" s="1492"/>
      <c r="K20" s="566" t="s">
        <v>395</v>
      </c>
      <c r="L20" s="1492"/>
      <c r="M20" s="1492"/>
      <c r="N20" s="1469"/>
      <c r="O20" s="1472"/>
    </row>
    <row r="21" spans="1:16" ht="15.4" customHeight="1">
      <c r="A21" s="543"/>
      <c r="B21" s="1469"/>
      <c r="C21" s="1469"/>
      <c r="D21" s="1469"/>
      <c r="E21" s="1469"/>
      <c r="F21" s="1469"/>
      <c r="G21" s="1469"/>
      <c r="H21" s="1469"/>
      <c r="I21" s="1491"/>
      <c r="J21" s="1492"/>
      <c r="K21" s="566" t="s">
        <v>395</v>
      </c>
      <c r="L21" s="1492"/>
      <c r="M21" s="1492"/>
      <c r="N21" s="1469"/>
      <c r="O21" s="1472"/>
    </row>
    <row r="22" spans="1:16" ht="15.4" customHeight="1">
      <c r="A22" s="1467"/>
      <c r="B22" s="1469"/>
      <c r="C22" s="1469"/>
      <c r="D22" s="1469"/>
      <c r="E22" s="1469"/>
      <c r="F22" s="1469"/>
      <c r="G22" s="1469"/>
      <c r="H22" s="1469"/>
      <c r="I22" s="1491"/>
      <c r="J22" s="1492"/>
      <c r="K22" s="566" t="s">
        <v>395</v>
      </c>
      <c r="L22" s="1492"/>
      <c r="M22" s="1492"/>
      <c r="N22" s="1469"/>
      <c r="O22" s="1472"/>
    </row>
    <row r="23" spans="1:16" ht="15.4" customHeight="1">
      <c r="A23" s="1467"/>
      <c r="B23" s="1469"/>
      <c r="C23" s="1469"/>
      <c r="D23" s="1469"/>
      <c r="E23" s="1469"/>
      <c r="F23" s="1469"/>
      <c r="G23" s="1469"/>
      <c r="H23" s="1469"/>
      <c r="I23" s="1491"/>
      <c r="J23" s="1492"/>
      <c r="K23" s="566" t="s">
        <v>395</v>
      </c>
      <c r="L23" s="1492"/>
      <c r="M23" s="1492"/>
      <c r="N23" s="1469"/>
      <c r="O23" s="1472"/>
    </row>
    <row r="24" spans="1:16" ht="15.4" customHeight="1">
      <c r="A24" s="1467"/>
      <c r="B24" s="1469"/>
      <c r="C24" s="1469"/>
      <c r="D24" s="1469"/>
      <c r="E24" s="1469"/>
      <c r="F24" s="1469"/>
      <c r="G24" s="1469"/>
      <c r="H24" s="1469"/>
      <c r="I24" s="1491"/>
      <c r="J24" s="1492"/>
      <c r="K24" s="566" t="s">
        <v>395</v>
      </c>
      <c r="L24" s="1492"/>
      <c r="M24" s="1492"/>
      <c r="N24" s="1469"/>
      <c r="O24" s="1472"/>
    </row>
    <row r="25" spans="1:16" ht="15.4" customHeight="1">
      <c r="A25" s="545" t="s">
        <v>365</v>
      </c>
      <c r="B25" s="1469"/>
      <c r="C25" s="1469"/>
      <c r="D25" s="1469"/>
      <c r="E25" s="1469"/>
      <c r="F25" s="1469"/>
      <c r="G25" s="1469"/>
      <c r="H25" s="1469"/>
      <c r="I25" s="1491"/>
      <c r="J25" s="1492"/>
      <c r="K25" s="566" t="s">
        <v>395</v>
      </c>
      <c r="L25" s="1492"/>
      <c r="M25" s="1492"/>
      <c r="N25" s="1469"/>
      <c r="O25" s="1472"/>
    </row>
    <row r="26" spans="1:16" ht="15.4" customHeight="1">
      <c r="A26" s="543"/>
      <c r="B26" s="1471"/>
      <c r="C26" s="1471"/>
      <c r="D26" s="1471"/>
      <c r="E26" s="1471"/>
      <c r="F26" s="1471"/>
      <c r="G26" s="1471"/>
      <c r="H26" s="1471"/>
      <c r="I26" s="1491"/>
      <c r="J26" s="1492"/>
      <c r="K26" s="566" t="s">
        <v>395</v>
      </c>
      <c r="L26" s="1492"/>
      <c r="M26" s="1492"/>
      <c r="N26" s="1469"/>
      <c r="O26" s="1472"/>
    </row>
    <row r="27" spans="1:16" ht="15.4" customHeight="1" thickBot="1">
      <c r="A27" s="542"/>
      <c r="B27" s="1511"/>
      <c r="C27" s="1512"/>
      <c r="D27" s="1512"/>
      <c r="E27" s="1512"/>
      <c r="F27" s="1512"/>
      <c r="G27" s="1512"/>
      <c r="H27" s="1513"/>
      <c r="I27" s="1514" t="s">
        <v>396</v>
      </c>
      <c r="J27" s="1495"/>
      <c r="K27" s="1495"/>
      <c r="L27" s="1495"/>
      <c r="M27" s="1496"/>
      <c r="N27" s="1514"/>
      <c r="O27" s="1497"/>
    </row>
    <row r="28" spans="1:16" ht="15.4" customHeight="1" thickTop="1">
      <c r="A28" s="546"/>
      <c r="B28" s="1481"/>
      <c r="C28" s="1481"/>
      <c r="D28" s="1481"/>
      <c r="E28" s="1481"/>
      <c r="F28" s="1481"/>
      <c r="G28" s="1481"/>
      <c r="H28" s="1481"/>
      <c r="I28" s="1463"/>
      <c r="J28" s="1447"/>
      <c r="K28" s="541" t="s">
        <v>395</v>
      </c>
      <c r="L28" s="1447"/>
      <c r="M28" s="1447"/>
      <c r="N28" s="1481"/>
      <c r="O28" s="1482"/>
    </row>
    <row r="29" spans="1:16" ht="15.4" customHeight="1">
      <c r="A29" s="543"/>
      <c r="B29" s="1469"/>
      <c r="C29" s="1469"/>
      <c r="D29" s="1469"/>
      <c r="E29" s="1469"/>
      <c r="F29" s="1469"/>
      <c r="G29" s="1469"/>
      <c r="H29" s="1469"/>
      <c r="I29" s="1491"/>
      <c r="J29" s="1492"/>
      <c r="K29" s="566" t="s">
        <v>395</v>
      </c>
      <c r="L29" s="1492"/>
      <c r="M29" s="1492"/>
      <c r="N29" s="1469"/>
      <c r="O29" s="1472"/>
    </row>
    <row r="30" spans="1:16" ht="15.4" customHeight="1">
      <c r="A30" s="543"/>
      <c r="B30" s="1469"/>
      <c r="C30" s="1469"/>
      <c r="D30" s="1469"/>
      <c r="E30" s="1469"/>
      <c r="F30" s="1469"/>
      <c r="G30" s="1469"/>
      <c r="H30" s="1469"/>
      <c r="I30" s="1491"/>
      <c r="J30" s="1492"/>
      <c r="K30" s="566" t="s">
        <v>395</v>
      </c>
      <c r="L30" s="1492"/>
      <c r="M30" s="1492"/>
      <c r="N30" s="1469"/>
      <c r="O30" s="1472"/>
    </row>
    <row r="31" spans="1:16" ht="15.4" customHeight="1">
      <c r="A31" s="1467"/>
      <c r="B31" s="1469"/>
      <c r="C31" s="1469"/>
      <c r="D31" s="1469"/>
      <c r="E31" s="1469"/>
      <c r="F31" s="1469"/>
      <c r="G31" s="1469"/>
      <c r="H31" s="1469"/>
      <c r="I31" s="1491"/>
      <c r="J31" s="1492"/>
      <c r="K31" s="566" t="s">
        <v>395</v>
      </c>
      <c r="L31" s="1492"/>
      <c r="M31" s="1492"/>
      <c r="N31" s="1469"/>
      <c r="O31" s="1472"/>
    </row>
    <row r="32" spans="1:16" ht="15.4" customHeight="1">
      <c r="A32" s="1467"/>
      <c r="B32" s="1469"/>
      <c r="C32" s="1469"/>
      <c r="D32" s="1469"/>
      <c r="E32" s="1469"/>
      <c r="F32" s="1469"/>
      <c r="G32" s="1469"/>
      <c r="H32" s="1469"/>
      <c r="I32" s="1491"/>
      <c r="J32" s="1492"/>
      <c r="K32" s="566" t="s">
        <v>395</v>
      </c>
      <c r="L32" s="1492"/>
      <c r="M32" s="1492"/>
      <c r="N32" s="1469"/>
      <c r="O32" s="1472"/>
    </row>
    <row r="33" spans="1:15" ht="15.4" customHeight="1">
      <c r="A33" s="1467"/>
      <c r="B33" s="1469"/>
      <c r="C33" s="1469"/>
      <c r="D33" s="1469"/>
      <c r="E33" s="1469"/>
      <c r="F33" s="1469"/>
      <c r="G33" s="1469"/>
      <c r="H33" s="1469"/>
      <c r="I33" s="1491"/>
      <c r="J33" s="1492"/>
      <c r="K33" s="566" t="s">
        <v>395</v>
      </c>
      <c r="L33" s="1492"/>
      <c r="M33" s="1492"/>
      <c r="N33" s="1469"/>
      <c r="O33" s="1472"/>
    </row>
    <row r="34" spans="1:15" ht="15.4" customHeight="1">
      <c r="A34" s="545" t="s">
        <v>365</v>
      </c>
      <c r="B34" s="1469"/>
      <c r="C34" s="1469"/>
      <c r="D34" s="1469"/>
      <c r="E34" s="1469"/>
      <c r="F34" s="1469"/>
      <c r="G34" s="1469"/>
      <c r="H34" s="1469"/>
      <c r="I34" s="1491"/>
      <c r="J34" s="1492"/>
      <c r="K34" s="566" t="s">
        <v>395</v>
      </c>
      <c r="L34" s="1492"/>
      <c r="M34" s="1492"/>
      <c r="N34" s="1469"/>
      <c r="O34" s="1472"/>
    </row>
    <row r="35" spans="1:15" ht="15.4" customHeight="1">
      <c r="A35" s="543"/>
      <c r="B35" s="1471"/>
      <c r="C35" s="1471"/>
      <c r="D35" s="1471"/>
      <c r="E35" s="1471"/>
      <c r="F35" s="1471"/>
      <c r="G35" s="1471"/>
      <c r="H35" s="1471"/>
      <c r="I35" s="1491"/>
      <c r="J35" s="1492"/>
      <c r="K35" s="566" t="s">
        <v>395</v>
      </c>
      <c r="L35" s="1492"/>
      <c r="M35" s="1492"/>
      <c r="N35" s="1469"/>
      <c r="O35" s="1472"/>
    </row>
    <row r="36" spans="1:15" ht="15.4" customHeight="1" thickBot="1">
      <c r="A36" s="542"/>
      <c r="B36" s="1511"/>
      <c r="C36" s="1512"/>
      <c r="D36" s="1512"/>
      <c r="E36" s="1512"/>
      <c r="F36" s="1512"/>
      <c r="G36" s="1512"/>
      <c r="H36" s="1513"/>
      <c r="I36" s="1514" t="s">
        <v>396</v>
      </c>
      <c r="J36" s="1495"/>
      <c r="K36" s="1495"/>
      <c r="L36" s="1495"/>
      <c r="M36" s="1496"/>
      <c r="N36" s="1514"/>
      <c r="O36" s="1497"/>
    </row>
    <row r="37" spans="1:15" ht="15.4" customHeight="1" thickTop="1">
      <c r="A37" s="546"/>
      <c r="B37" s="1481"/>
      <c r="C37" s="1481"/>
      <c r="D37" s="1481"/>
      <c r="E37" s="1481"/>
      <c r="F37" s="1481"/>
      <c r="G37" s="1481"/>
      <c r="H37" s="1481"/>
      <c r="I37" s="1463"/>
      <c r="J37" s="1447"/>
      <c r="K37" s="541" t="s">
        <v>395</v>
      </c>
      <c r="L37" s="1447"/>
      <c r="M37" s="1447"/>
      <c r="N37" s="1481"/>
      <c r="O37" s="1482"/>
    </row>
    <row r="38" spans="1:15" ht="15.4" customHeight="1">
      <c r="A38" s="543"/>
      <c r="B38" s="1469"/>
      <c r="C38" s="1469"/>
      <c r="D38" s="1469"/>
      <c r="E38" s="1469"/>
      <c r="F38" s="1469"/>
      <c r="G38" s="1469"/>
      <c r="H38" s="1469"/>
      <c r="I38" s="1491"/>
      <c r="J38" s="1492"/>
      <c r="K38" s="566" t="s">
        <v>395</v>
      </c>
      <c r="L38" s="1492"/>
      <c r="M38" s="1492"/>
      <c r="N38" s="1469"/>
      <c r="O38" s="1472"/>
    </row>
    <row r="39" spans="1:15" ht="15.4" customHeight="1">
      <c r="A39" s="543"/>
      <c r="B39" s="1469"/>
      <c r="C39" s="1469"/>
      <c r="D39" s="1469"/>
      <c r="E39" s="1469"/>
      <c r="F39" s="1469"/>
      <c r="G39" s="1469"/>
      <c r="H39" s="1469"/>
      <c r="I39" s="1491"/>
      <c r="J39" s="1492"/>
      <c r="K39" s="566" t="s">
        <v>395</v>
      </c>
      <c r="L39" s="1492"/>
      <c r="M39" s="1492"/>
      <c r="N39" s="1469"/>
      <c r="O39" s="1472"/>
    </row>
    <row r="40" spans="1:15" ht="15.4" customHeight="1">
      <c r="A40" s="1467"/>
      <c r="B40" s="1469"/>
      <c r="C40" s="1469"/>
      <c r="D40" s="1469"/>
      <c r="E40" s="1469"/>
      <c r="F40" s="1469"/>
      <c r="G40" s="1469"/>
      <c r="H40" s="1469"/>
      <c r="I40" s="1491"/>
      <c r="J40" s="1492"/>
      <c r="K40" s="566" t="s">
        <v>395</v>
      </c>
      <c r="L40" s="1492"/>
      <c r="M40" s="1492"/>
      <c r="N40" s="1469"/>
      <c r="O40" s="1472"/>
    </row>
    <row r="41" spans="1:15" ht="15.4" customHeight="1">
      <c r="A41" s="1467"/>
      <c r="B41" s="1469"/>
      <c r="C41" s="1469"/>
      <c r="D41" s="1469"/>
      <c r="E41" s="1469"/>
      <c r="F41" s="1469"/>
      <c r="G41" s="1469"/>
      <c r="H41" s="1469"/>
      <c r="I41" s="1491"/>
      <c r="J41" s="1492"/>
      <c r="K41" s="566" t="s">
        <v>395</v>
      </c>
      <c r="L41" s="1492"/>
      <c r="M41" s="1492"/>
      <c r="N41" s="1469"/>
      <c r="O41" s="1472"/>
    </row>
    <row r="42" spans="1:15" ht="15.4" customHeight="1">
      <c r="A42" s="1467"/>
      <c r="B42" s="1469"/>
      <c r="C42" s="1469"/>
      <c r="D42" s="1469"/>
      <c r="E42" s="1469"/>
      <c r="F42" s="1469"/>
      <c r="G42" s="1469"/>
      <c r="H42" s="1469"/>
      <c r="I42" s="1491"/>
      <c r="J42" s="1492"/>
      <c r="K42" s="566" t="s">
        <v>395</v>
      </c>
      <c r="L42" s="1492"/>
      <c r="M42" s="1492"/>
      <c r="N42" s="1469"/>
      <c r="O42" s="1472"/>
    </row>
    <row r="43" spans="1:15" ht="15.4" customHeight="1">
      <c r="A43" s="545" t="s">
        <v>365</v>
      </c>
      <c r="B43" s="1469"/>
      <c r="C43" s="1469"/>
      <c r="D43" s="1469"/>
      <c r="E43" s="1469"/>
      <c r="F43" s="1469"/>
      <c r="G43" s="1469"/>
      <c r="H43" s="1469"/>
      <c r="I43" s="1491"/>
      <c r="J43" s="1492"/>
      <c r="K43" s="566" t="s">
        <v>395</v>
      </c>
      <c r="L43" s="1492"/>
      <c r="M43" s="1492"/>
      <c r="N43" s="1469"/>
      <c r="O43" s="1472"/>
    </row>
    <row r="44" spans="1:15" ht="15.4" customHeight="1">
      <c r="A44" s="543"/>
      <c r="B44" s="1471"/>
      <c r="C44" s="1471"/>
      <c r="D44" s="1471"/>
      <c r="E44" s="1471"/>
      <c r="F44" s="1471"/>
      <c r="G44" s="1471"/>
      <c r="H44" s="1471"/>
      <c r="I44" s="1491"/>
      <c r="J44" s="1492"/>
      <c r="K44" s="566" t="s">
        <v>395</v>
      </c>
      <c r="L44" s="1492"/>
      <c r="M44" s="1492"/>
      <c r="N44" s="1469"/>
      <c r="O44" s="1472"/>
    </row>
    <row r="45" spans="1:15" ht="14.25" customHeight="1" thickBot="1">
      <c r="A45" s="542"/>
      <c r="B45" s="1511"/>
      <c r="C45" s="1512"/>
      <c r="D45" s="1512"/>
      <c r="E45" s="1512"/>
      <c r="F45" s="1512"/>
      <c r="G45" s="1512"/>
      <c r="H45" s="1513"/>
      <c r="I45" s="1514" t="s">
        <v>396</v>
      </c>
      <c r="J45" s="1495"/>
      <c r="K45" s="1495"/>
      <c r="L45" s="1495"/>
      <c r="M45" s="1496"/>
      <c r="N45" s="1514"/>
      <c r="O45" s="1497"/>
    </row>
    <row r="46" spans="1:15" ht="14.25" customHeight="1" thickTop="1">
      <c r="I46" s="1463" t="s">
        <v>375</v>
      </c>
      <c r="J46" s="1447"/>
      <c r="K46" s="1447"/>
      <c r="L46" s="1447"/>
      <c r="M46" s="1464"/>
      <c r="N46" s="1463"/>
      <c r="O46" s="1448"/>
    </row>
    <row r="47" spans="1:15" ht="14.25" customHeight="1">
      <c r="I47" s="1465"/>
      <c r="J47" s="1449"/>
      <c r="K47" s="1449"/>
      <c r="L47" s="1449"/>
      <c r="M47" s="1466"/>
      <c r="N47" s="1465"/>
      <c r="O47" s="1450"/>
    </row>
    <row r="48" spans="1:15" ht="14.25" customHeight="1">
      <c r="A48" s="539" t="s">
        <v>105</v>
      </c>
      <c r="B48" s="1451" t="s">
        <v>397</v>
      </c>
      <c r="C48" s="1451"/>
      <c r="D48" s="1451"/>
      <c r="E48" s="1451"/>
      <c r="F48" s="1451"/>
      <c r="G48" s="1451"/>
      <c r="H48" s="1451"/>
      <c r="I48" s="1451"/>
      <c r="J48" s="1451"/>
      <c r="K48" s="1451"/>
      <c r="L48" s="1451"/>
      <c r="M48" s="1451"/>
      <c r="N48" s="1451"/>
      <c r="O48" s="1451"/>
    </row>
    <row r="49" spans="1:15" ht="14.25" customHeight="1">
      <c r="A49" s="539" t="s">
        <v>105</v>
      </c>
      <c r="B49" s="1451" t="s">
        <v>377</v>
      </c>
      <c r="C49" s="1451"/>
      <c r="D49" s="1451"/>
      <c r="E49" s="1451"/>
      <c r="F49" s="1451"/>
      <c r="G49" s="1451"/>
      <c r="H49" s="1451"/>
      <c r="I49" s="1451"/>
      <c r="J49" s="1451"/>
      <c r="K49" s="1451"/>
      <c r="L49" s="1451"/>
      <c r="M49" s="1451"/>
      <c r="N49" s="1451"/>
      <c r="O49" s="1451"/>
    </row>
    <row r="50" spans="1:15" ht="14.25" customHeight="1">
      <c r="A50" s="567"/>
      <c r="B50" s="567"/>
      <c r="C50" s="567"/>
      <c r="D50" s="567"/>
      <c r="E50" s="567"/>
      <c r="F50" s="567"/>
      <c r="G50" s="567"/>
      <c r="H50" s="567"/>
      <c r="I50" s="567"/>
      <c r="J50" s="567"/>
      <c r="K50" s="567"/>
      <c r="L50" s="567"/>
      <c r="M50" s="567"/>
      <c r="N50" s="567"/>
      <c r="O50" s="567"/>
    </row>
    <row r="51" spans="1:15" ht="15.4" customHeight="1" thickBot="1"/>
    <row r="52" spans="1:15" ht="11.25" customHeight="1">
      <c r="A52" s="1452" t="s">
        <v>379</v>
      </c>
      <c r="B52" s="1453"/>
      <c r="C52" s="1453"/>
      <c r="D52" s="1454"/>
    </row>
    <row r="53" spans="1:15" ht="11.25" customHeight="1" thickBot="1">
      <c r="A53" s="1455"/>
      <c r="B53" s="1456"/>
      <c r="C53" s="1456"/>
      <c r="D53" s="1457"/>
    </row>
    <row r="54" spans="1:15" s="537" customFormat="1" ht="12" customHeight="1">
      <c r="A54" s="1458"/>
      <c r="B54" s="1459"/>
      <c r="C54" s="1459"/>
      <c r="D54" s="1460" t="s">
        <v>203</v>
      </c>
      <c r="E54" s="1452" t="s">
        <v>380</v>
      </c>
      <c r="F54" s="1453"/>
      <c r="G54" s="1454"/>
      <c r="H54" s="1458" t="s">
        <v>398</v>
      </c>
      <c r="I54" s="1530" t="s">
        <v>399</v>
      </c>
      <c r="J54" s="1462"/>
      <c r="K54" s="1462"/>
      <c r="L54" s="1462"/>
      <c r="M54" s="1462"/>
      <c r="N54" s="1462"/>
      <c r="O54" s="1462"/>
    </row>
    <row r="55" spans="1:15" s="537" customFormat="1" ht="15.2" customHeight="1" thickBot="1">
      <c r="A55" s="1455"/>
      <c r="B55" s="1456"/>
      <c r="C55" s="1456"/>
      <c r="D55" s="1457"/>
      <c r="E55" s="1455"/>
      <c r="F55" s="1456"/>
      <c r="G55" s="1457"/>
      <c r="H55" s="1458"/>
      <c r="I55" s="1462"/>
      <c r="J55" s="1462"/>
      <c r="K55" s="1462"/>
      <c r="L55" s="1462"/>
      <c r="M55" s="1462"/>
      <c r="N55" s="1462"/>
      <c r="O55" s="1462"/>
    </row>
    <row r="56" spans="1:15" s="567" customFormat="1">
      <c r="A56" s="568"/>
      <c r="B56" s="568"/>
      <c r="C56" s="568"/>
      <c r="D56" s="568"/>
      <c r="E56" s="568"/>
      <c r="F56" s="568"/>
      <c r="G56" s="568"/>
      <c r="H56" s="568"/>
      <c r="I56" s="568"/>
      <c r="J56" s="568"/>
      <c r="K56" s="568"/>
      <c r="L56" s="568"/>
      <c r="M56" s="568"/>
      <c r="N56" s="568"/>
      <c r="O56" s="568"/>
    </row>
    <row r="57" spans="1:15" ht="15.4" customHeight="1">
      <c r="A57" s="537" t="s">
        <v>382</v>
      </c>
      <c r="B57" s="537"/>
      <c r="C57" s="537"/>
      <c r="D57" s="537"/>
      <c r="E57" s="537"/>
      <c r="F57" s="537"/>
      <c r="G57" s="537"/>
      <c r="H57" s="537"/>
      <c r="I57" s="537"/>
      <c r="J57" s="537"/>
      <c r="K57" s="537"/>
      <c r="L57" s="537"/>
      <c r="M57" s="537"/>
      <c r="N57" s="537"/>
      <c r="O57" s="537"/>
    </row>
    <row r="58" spans="1:15" ht="11.25" customHeight="1">
      <c r="A58" s="539">
        <v>1</v>
      </c>
      <c r="B58" s="537" t="s">
        <v>383</v>
      </c>
      <c r="C58" s="537"/>
      <c r="D58" s="537"/>
      <c r="E58" s="537"/>
      <c r="F58" s="537"/>
      <c r="G58" s="537"/>
      <c r="H58" s="537"/>
      <c r="I58" s="537"/>
      <c r="J58" s="537"/>
      <c r="K58" s="537"/>
      <c r="L58" s="537"/>
      <c r="M58" s="537"/>
      <c r="N58" s="537"/>
      <c r="O58" s="537"/>
    </row>
    <row r="59" spans="1:15" ht="11.25" customHeight="1">
      <c r="A59" s="539">
        <v>2</v>
      </c>
      <c r="B59" s="1446" t="s">
        <v>384</v>
      </c>
      <c r="C59" s="1446"/>
      <c r="D59" s="1446"/>
      <c r="E59" s="1446"/>
      <c r="F59" s="1446"/>
      <c r="G59" s="1446"/>
      <c r="H59" s="1446"/>
      <c r="I59" s="1446"/>
      <c r="J59" s="1446"/>
      <c r="K59" s="1446"/>
      <c r="L59" s="1446"/>
      <c r="M59" s="1446"/>
      <c r="N59" s="1446"/>
      <c r="O59" s="1446"/>
    </row>
    <row r="60" spans="1:15" ht="11.25" customHeight="1">
      <c r="A60" s="537"/>
      <c r="B60" s="1446"/>
      <c r="C60" s="1446"/>
      <c r="D60" s="1446"/>
      <c r="E60" s="1446"/>
      <c r="F60" s="1446"/>
      <c r="G60" s="1446"/>
      <c r="H60" s="1446"/>
      <c r="I60" s="1446"/>
      <c r="J60" s="1446"/>
      <c r="K60" s="1446"/>
      <c r="L60" s="1446"/>
      <c r="M60" s="1446"/>
      <c r="N60" s="1446"/>
      <c r="O60" s="1446"/>
    </row>
    <row r="61" spans="1:15" ht="11.25" customHeight="1">
      <c r="A61" s="539">
        <v>3</v>
      </c>
      <c r="B61" s="537" t="s">
        <v>400</v>
      </c>
      <c r="C61" s="537"/>
      <c r="D61" s="537"/>
      <c r="E61" s="537"/>
      <c r="F61" s="537"/>
      <c r="G61" s="537"/>
      <c r="H61" s="537"/>
      <c r="I61" s="537"/>
      <c r="J61" s="537"/>
      <c r="K61" s="537"/>
      <c r="L61" s="537"/>
      <c r="M61" s="537"/>
      <c r="N61" s="537"/>
      <c r="O61" s="537"/>
    </row>
    <row r="62" spans="1:15" s="568" customFormat="1" ht="12">
      <c r="A62" s="537"/>
      <c r="B62" s="537" t="s">
        <v>401</v>
      </c>
      <c r="C62" s="537"/>
      <c r="D62" s="537"/>
      <c r="E62" s="537"/>
      <c r="F62" s="537"/>
      <c r="G62" s="537"/>
      <c r="H62" s="537"/>
      <c r="I62" s="537"/>
      <c r="J62" s="537"/>
      <c r="K62" s="537"/>
      <c r="L62" s="537"/>
      <c r="M62" s="537"/>
      <c r="N62" s="537"/>
      <c r="O62" s="537"/>
    </row>
    <row r="63" spans="1:15" s="537" customFormat="1" ht="12" customHeight="1">
      <c r="A63" s="539">
        <v>4</v>
      </c>
      <c r="B63" s="1446" t="s">
        <v>402</v>
      </c>
      <c r="C63" s="1446"/>
      <c r="D63" s="1446"/>
      <c r="E63" s="1446"/>
      <c r="F63" s="1446"/>
      <c r="G63" s="1446"/>
      <c r="H63" s="1446"/>
      <c r="I63" s="1446"/>
      <c r="J63" s="1446"/>
      <c r="K63" s="1446"/>
      <c r="L63" s="1446"/>
      <c r="M63" s="1446"/>
      <c r="N63" s="1446"/>
      <c r="O63" s="1446"/>
    </row>
    <row r="64" spans="1:15" s="537" customFormat="1" ht="12" customHeight="1">
      <c r="B64" s="1446"/>
      <c r="C64" s="1446"/>
      <c r="D64" s="1446"/>
      <c r="E64" s="1446"/>
      <c r="F64" s="1446"/>
      <c r="G64" s="1446"/>
      <c r="H64" s="1446"/>
      <c r="I64" s="1446"/>
      <c r="J64" s="1446"/>
      <c r="K64" s="1446"/>
      <c r="L64" s="1446"/>
      <c r="M64" s="1446"/>
      <c r="N64" s="1446"/>
      <c r="O64" s="1446"/>
    </row>
    <row r="65" spans="1:15" s="537" customFormat="1" ht="12" customHeight="1">
      <c r="A65" s="567"/>
      <c r="B65" s="567"/>
      <c r="C65" s="567"/>
      <c r="D65" s="567"/>
      <c r="E65" s="567"/>
      <c r="F65" s="567"/>
      <c r="G65" s="567"/>
      <c r="H65" s="567"/>
      <c r="I65" s="567"/>
      <c r="J65" s="567"/>
      <c r="K65" s="567"/>
      <c r="L65" s="567"/>
      <c r="M65" s="567"/>
      <c r="N65" s="567"/>
      <c r="O65" s="567"/>
    </row>
    <row r="66" spans="1:15" s="537" customFormat="1" ht="12" customHeight="1">
      <c r="A66" s="567"/>
      <c r="B66" s="567"/>
      <c r="C66" s="567"/>
      <c r="D66" s="567"/>
      <c r="E66" s="567"/>
      <c r="F66" s="567"/>
      <c r="G66" s="567"/>
      <c r="H66" s="567"/>
      <c r="I66" s="567"/>
      <c r="J66" s="567"/>
      <c r="K66" s="567"/>
      <c r="L66" s="567"/>
      <c r="M66" s="567"/>
      <c r="N66" s="567"/>
      <c r="O66" s="567"/>
    </row>
    <row r="67" spans="1:15" s="537" customFormat="1" ht="12" customHeight="1">
      <c r="A67" s="567"/>
      <c r="B67" s="567"/>
      <c r="C67" s="567"/>
      <c r="D67" s="567"/>
      <c r="E67" s="567"/>
      <c r="F67" s="567"/>
      <c r="G67" s="567"/>
      <c r="H67" s="567"/>
      <c r="I67" s="567"/>
      <c r="J67" s="567"/>
      <c r="K67" s="567"/>
      <c r="L67" s="567"/>
      <c r="M67" s="567"/>
      <c r="N67" s="567"/>
      <c r="O67" s="567"/>
    </row>
    <row r="68" spans="1:15" s="537" customFormat="1" ht="12" customHeight="1">
      <c r="A68" s="567"/>
      <c r="B68" s="567"/>
      <c r="C68" s="567"/>
      <c r="D68" s="567"/>
      <c r="E68" s="567"/>
      <c r="F68" s="567"/>
      <c r="G68" s="567"/>
      <c r="H68" s="567"/>
      <c r="I68" s="567"/>
      <c r="J68" s="567"/>
      <c r="K68" s="567"/>
      <c r="L68" s="567"/>
      <c r="M68" s="567"/>
      <c r="N68" s="567"/>
      <c r="O68" s="567"/>
    </row>
    <row r="69" spans="1:15" s="537" customFormat="1" ht="12" customHeight="1">
      <c r="A69" s="567"/>
      <c r="B69" s="567"/>
      <c r="C69" s="567"/>
      <c r="D69" s="567"/>
      <c r="E69" s="567"/>
      <c r="F69" s="567"/>
      <c r="G69" s="567"/>
      <c r="H69" s="567"/>
      <c r="I69" s="567"/>
      <c r="J69" s="567"/>
      <c r="K69" s="567"/>
      <c r="L69" s="567"/>
      <c r="M69" s="567"/>
      <c r="N69" s="567"/>
      <c r="O69" s="567"/>
    </row>
    <row r="70" spans="1:15" s="537" customFormat="1" ht="12" customHeight="1">
      <c r="A70" s="536"/>
      <c r="B70" s="536"/>
      <c r="C70" s="536"/>
      <c r="D70" s="536"/>
      <c r="E70" s="536"/>
      <c r="F70" s="536"/>
      <c r="G70" s="536"/>
      <c r="H70" s="536"/>
      <c r="I70" s="536"/>
      <c r="J70" s="536"/>
      <c r="K70" s="536"/>
      <c r="L70" s="536"/>
      <c r="M70" s="536"/>
      <c r="N70" s="536"/>
      <c r="O70" s="536"/>
    </row>
    <row r="71" spans="1:15" s="567" customFormat="1" ht="15.4" customHeight="1">
      <c r="A71" s="536"/>
      <c r="B71" s="536"/>
      <c r="C71" s="536"/>
      <c r="D71" s="536"/>
      <c r="E71" s="536"/>
      <c r="F71" s="536"/>
      <c r="G71" s="536"/>
      <c r="H71" s="536"/>
      <c r="I71" s="536"/>
      <c r="J71" s="536"/>
      <c r="K71" s="536"/>
      <c r="L71" s="536"/>
      <c r="M71" s="536"/>
      <c r="N71" s="536"/>
      <c r="O71" s="536"/>
    </row>
    <row r="72" spans="1:15" s="567" customFormat="1" ht="15.4" customHeight="1">
      <c r="A72" s="536"/>
      <c r="B72" s="536"/>
      <c r="C72" s="536"/>
      <c r="D72" s="536"/>
      <c r="E72" s="536"/>
      <c r="F72" s="536"/>
      <c r="G72" s="536"/>
      <c r="H72" s="536"/>
      <c r="I72" s="536"/>
      <c r="J72" s="536"/>
      <c r="K72" s="536"/>
      <c r="L72" s="536"/>
      <c r="M72" s="536"/>
      <c r="N72" s="536"/>
      <c r="O72" s="536"/>
    </row>
    <row r="73" spans="1:15" s="567" customFormat="1" ht="15.4" customHeight="1">
      <c r="A73" s="536"/>
      <c r="B73" s="536"/>
      <c r="C73" s="536"/>
      <c r="D73" s="536"/>
      <c r="E73" s="536"/>
      <c r="F73" s="536"/>
      <c r="G73" s="536"/>
      <c r="H73" s="536"/>
      <c r="I73" s="536"/>
      <c r="J73" s="536"/>
      <c r="K73" s="536"/>
      <c r="L73" s="536"/>
      <c r="M73" s="536"/>
      <c r="N73" s="536"/>
      <c r="O73" s="536"/>
    </row>
    <row r="74" spans="1:15" s="567" customFormat="1" ht="15.4" customHeight="1">
      <c r="A74" s="536"/>
      <c r="B74" s="536"/>
      <c r="C74" s="536"/>
      <c r="D74" s="536"/>
      <c r="E74" s="536"/>
      <c r="F74" s="536"/>
      <c r="G74" s="536"/>
      <c r="H74" s="536"/>
      <c r="I74" s="536"/>
      <c r="J74" s="536"/>
      <c r="K74" s="536"/>
      <c r="L74" s="536"/>
      <c r="M74" s="536"/>
      <c r="N74" s="536"/>
      <c r="O74" s="536"/>
    </row>
    <row r="75" spans="1:15" s="567" customFormat="1" ht="15.4" customHeight="1">
      <c r="A75" s="536"/>
      <c r="B75" s="536"/>
      <c r="C75" s="536"/>
      <c r="D75" s="536"/>
      <c r="E75" s="536"/>
      <c r="F75" s="536"/>
      <c r="G75" s="536"/>
      <c r="H75" s="536"/>
      <c r="I75" s="536"/>
      <c r="J75" s="536"/>
      <c r="K75" s="536"/>
      <c r="L75" s="536"/>
      <c r="M75" s="536"/>
      <c r="N75" s="536"/>
      <c r="O75" s="536"/>
    </row>
    <row r="76" spans="1:15" ht="15.4" customHeight="1"/>
    <row r="77" spans="1:15" ht="15.4" customHeight="1"/>
    <row r="78" spans="1:15" ht="15.4" customHeight="1"/>
  </sheetData>
  <mergeCells count="171">
    <mergeCell ref="N45:O45"/>
    <mergeCell ref="B38:D38"/>
    <mergeCell ref="E38:H38"/>
    <mergeCell ref="I38:J38"/>
    <mergeCell ref="N40:O40"/>
    <mergeCell ref="N42:O42"/>
    <mergeCell ref="B42:D42"/>
    <mergeCell ref="E42:H42"/>
    <mergeCell ref="L33:M33"/>
    <mergeCell ref="N35:O35"/>
    <mergeCell ref="N44:O44"/>
    <mergeCell ref="B33:D33"/>
    <mergeCell ref="E33:H33"/>
    <mergeCell ref="E35:H35"/>
    <mergeCell ref="B36:H36"/>
    <mergeCell ref="B35:D35"/>
    <mergeCell ref="B40:D40"/>
    <mergeCell ref="E40:H40"/>
    <mergeCell ref="A7:J7"/>
    <mergeCell ref="K7:O7"/>
    <mergeCell ref="B59:O60"/>
    <mergeCell ref="B63:O64"/>
    <mergeCell ref="N38:O38"/>
    <mergeCell ref="L38:M38"/>
    <mergeCell ref="I44:J44"/>
    <mergeCell ref="E44:H44"/>
    <mergeCell ref="A17:O17"/>
    <mergeCell ref="I54:O55"/>
    <mergeCell ref="E29:H29"/>
    <mergeCell ref="I29:J29"/>
    <mergeCell ref="B31:D31"/>
    <mergeCell ref="E31:H31"/>
    <mergeCell ref="I31:J31"/>
    <mergeCell ref="B30:D30"/>
    <mergeCell ref="E30:H30"/>
    <mergeCell ref="I30:J30"/>
    <mergeCell ref="B29:D29"/>
    <mergeCell ref="N36:O36"/>
    <mergeCell ref="L29:M29"/>
    <mergeCell ref="N29:O29"/>
    <mergeCell ref="L35:M35"/>
    <mergeCell ref="L30:M30"/>
    <mergeCell ref="A3:O3"/>
    <mergeCell ref="I5:K5"/>
    <mergeCell ref="L5:O5"/>
    <mergeCell ref="A5:B5"/>
    <mergeCell ref="C5:G5"/>
    <mergeCell ref="K9:O9"/>
    <mergeCell ref="K8:O8"/>
    <mergeCell ref="K10:O10"/>
    <mergeCell ref="B28:D28"/>
    <mergeCell ref="E28:H28"/>
    <mergeCell ref="I28:J28"/>
    <mergeCell ref="B27:H27"/>
    <mergeCell ref="I27:M27"/>
    <mergeCell ref="N26:O26"/>
    <mergeCell ref="N27:O27"/>
    <mergeCell ref="E26:H26"/>
    <mergeCell ref="I26:J26"/>
    <mergeCell ref="B25:D25"/>
    <mergeCell ref="E25:H25"/>
    <mergeCell ref="N25:O25"/>
    <mergeCell ref="B26:D26"/>
    <mergeCell ref="L26:M26"/>
    <mergeCell ref="I25:J25"/>
    <mergeCell ref="L25:M25"/>
    <mergeCell ref="N30:O30"/>
    <mergeCell ref="N43:O43"/>
    <mergeCell ref="N41:O41"/>
    <mergeCell ref="I39:J39"/>
    <mergeCell ref="L40:M40"/>
    <mergeCell ref="L39:M39"/>
    <mergeCell ref="I40:J40"/>
    <mergeCell ref="I42:J42"/>
    <mergeCell ref="M13:O13"/>
    <mergeCell ref="L28:M28"/>
    <mergeCell ref="N28:O28"/>
    <mergeCell ref="I37:J37"/>
    <mergeCell ref="N37:O37"/>
    <mergeCell ref="L37:M37"/>
    <mergeCell ref="L42:M42"/>
    <mergeCell ref="N39:O39"/>
    <mergeCell ref="I41:J41"/>
    <mergeCell ref="I33:J33"/>
    <mergeCell ref="I35:J35"/>
    <mergeCell ref="I36:M36"/>
    <mergeCell ref="N32:O32"/>
    <mergeCell ref="L31:M31"/>
    <mergeCell ref="N33:O33"/>
    <mergeCell ref="N34:O34"/>
    <mergeCell ref="A14:C14"/>
    <mergeCell ref="D14:F14"/>
    <mergeCell ref="G14:I14"/>
    <mergeCell ref="J14:L14"/>
    <mergeCell ref="M14:O14"/>
    <mergeCell ref="A12:O12"/>
    <mergeCell ref="A13:C13"/>
    <mergeCell ref="D13:E13"/>
    <mergeCell ref="G13:H13"/>
    <mergeCell ref="J13:K13"/>
    <mergeCell ref="B18:D18"/>
    <mergeCell ref="E18:H18"/>
    <mergeCell ref="I18:M18"/>
    <mergeCell ref="N18:O18"/>
    <mergeCell ref="B19:D19"/>
    <mergeCell ref="E19:H19"/>
    <mergeCell ref="I19:J19"/>
    <mergeCell ref="L19:M19"/>
    <mergeCell ref="N19:O19"/>
    <mergeCell ref="B20:D20"/>
    <mergeCell ref="E20:H20"/>
    <mergeCell ref="I20:J20"/>
    <mergeCell ref="L20:M20"/>
    <mergeCell ref="N20:O20"/>
    <mergeCell ref="B21:D21"/>
    <mergeCell ref="E21:H21"/>
    <mergeCell ref="I21:J21"/>
    <mergeCell ref="L21:M21"/>
    <mergeCell ref="N21:O21"/>
    <mergeCell ref="N22:O22"/>
    <mergeCell ref="B23:D23"/>
    <mergeCell ref="E23:H23"/>
    <mergeCell ref="I23:J23"/>
    <mergeCell ref="L23:M23"/>
    <mergeCell ref="N23:O23"/>
    <mergeCell ref="B24:D24"/>
    <mergeCell ref="E24:H24"/>
    <mergeCell ref="I24:J24"/>
    <mergeCell ref="L24:M24"/>
    <mergeCell ref="N24:O24"/>
    <mergeCell ref="I46:M47"/>
    <mergeCell ref="I43:J43"/>
    <mergeCell ref="L43:M43"/>
    <mergeCell ref="L41:M41"/>
    <mergeCell ref="B41:D41"/>
    <mergeCell ref="A22:A24"/>
    <mergeCell ref="B22:D22"/>
    <mergeCell ref="E22:H22"/>
    <mergeCell ref="I22:J22"/>
    <mergeCell ref="L22:M22"/>
    <mergeCell ref="B37:D37"/>
    <mergeCell ref="E37:H37"/>
    <mergeCell ref="B32:D32"/>
    <mergeCell ref="I32:J32"/>
    <mergeCell ref="B39:D39"/>
    <mergeCell ref="E39:H39"/>
    <mergeCell ref="L32:M32"/>
    <mergeCell ref="A16:O16"/>
    <mergeCell ref="B48:O48"/>
    <mergeCell ref="B49:O49"/>
    <mergeCell ref="A52:D53"/>
    <mergeCell ref="A54:C55"/>
    <mergeCell ref="D54:D55"/>
    <mergeCell ref="E54:G55"/>
    <mergeCell ref="H54:H55"/>
    <mergeCell ref="B45:H45"/>
    <mergeCell ref="I45:M45"/>
    <mergeCell ref="N31:O31"/>
    <mergeCell ref="N46:O47"/>
    <mergeCell ref="A31:A33"/>
    <mergeCell ref="B34:D34"/>
    <mergeCell ref="E34:H34"/>
    <mergeCell ref="I34:J34"/>
    <mergeCell ref="L34:M34"/>
    <mergeCell ref="E32:H32"/>
    <mergeCell ref="A40:A42"/>
    <mergeCell ref="B43:D43"/>
    <mergeCell ref="E43:H43"/>
    <mergeCell ref="L44:M44"/>
    <mergeCell ref="E41:H41"/>
    <mergeCell ref="B44:D44"/>
  </mergeCells>
  <phoneticPr fontId="2"/>
  <printOptions horizontalCentered="1"/>
  <pageMargins left="0.39370078740157483" right="0.39370078740157483" top="0.59055118110236227" bottom="0.39370078740157483" header="0.27559055118110237" footer="0.43307086614173229"/>
  <pageSetup paperSize="9" scale="81" fitToHeight="0" orientation="portrait" blackAndWhite="1" r:id="rId1"/>
  <headerFooter alignWithMargins="0">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0"/>
  <sheetViews>
    <sheetView view="pageBreakPreview" zoomScaleNormal="100" zoomScaleSheetLayoutView="100" workbookViewId="0">
      <selection activeCell="F48" sqref="F48:G48"/>
    </sheetView>
  </sheetViews>
  <sheetFormatPr defaultColWidth="9.375" defaultRowHeight="11.25"/>
  <cols>
    <col min="1" max="1" width="1.25" style="365" customWidth="1"/>
    <col min="2" max="2" width="1.625" style="365" customWidth="1"/>
    <col min="3" max="3" width="16.25" style="365" customWidth="1"/>
    <col min="4" max="4" width="4.5" style="365" customWidth="1"/>
    <col min="5" max="5" width="2.5" style="368" customWidth="1"/>
    <col min="6" max="6" width="2.5" style="367" customWidth="1"/>
    <col min="7" max="7" width="43.375" style="365" customWidth="1"/>
    <col min="8" max="8" width="26.375" style="366" customWidth="1"/>
    <col min="9" max="9" width="3" style="365" customWidth="1"/>
    <col min="10" max="16384" width="9.375" style="365"/>
  </cols>
  <sheetData>
    <row r="2" spans="2:8" ht="30" customHeight="1">
      <c r="B2" s="942" t="s">
        <v>809</v>
      </c>
      <c r="C2" s="943"/>
      <c r="D2" s="943"/>
      <c r="E2" s="943"/>
      <c r="F2" s="943"/>
      <c r="G2" s="943"/>
      <c r="H2" s="943"/>
    </row>
    <row r="3" spans="2:8" ht="30" customHeight="1">
      <c r="G3" s="713"/>
      <c r="H3" s="714"/>
    </row>
    <row r="4" spans="2:8" ht="12" customHeight="1">
      <c r="B4" s="381" t="s">
        <v>96</v>
      </c>
    </row>
    <row r="5" spans="2:8" ht="60" customHeight="1">
      <c r="B5" s="944" t="s">
        <v>97</v>
      </c>
      <c r="C5" s="945"/>
      <c r="D5" s="380" t="s">
        <v>98</v>
      </c>
      <c r="E5" s="944" t="s">
        <v>99</v>
      </c>
      <c r="F5" s="946"/>
      <c r="G5" s="945"/>
      <c r="H5" s="379" t="s">
        <v>100</v>
      </c>
    </row>
    <row r="6" spans="2:8" ht="23.25" customHeight="1">
      <c r="B6" s="949" t="s">
        <v>101</v>
      </c>
      <c r="C6" s="950"/>
      <c r="D6" s="375" t="s">
        <v>102</v>
      </c>
      <c r="E6" s="715" t="s">
        <v>103</v>
      </c>
      <c r="F6" s="947" t="s">
        <v>777</v>
      </c>
      <c r="G6" s="948"/>
      <c r="H6" s="716" t="s">
        <v>662</v>
      </c>
    </row>
    <row r="7" spans="2:8" ht="25.15" customHeight="1">
      <c r="B7" s="951"/>
      <c r="C7" s="952"/>
      <c r="D7" s="375" t="s">
        <v>102</v>
      </c>
      <c r="E7" s="715" t="s">
        <v>103</v>
      </c>
      <c r="F7" s="953" t="s">
        <v>104</v>
      </c>
      <c r="G7" s="954"/>
      <c r="H7" s="717" t="s">
        <v>663</v>
      </c>
    </row>
    <row r="8" spans="2:8" ht="33.75" customHeight="1">
      <c r="B8" s="951"/>
      <c r="C8" s="952"/>
      <c r="D8" s="378" t="s">
        <v>102</v>
      </c>
      <c r="E8" s="715" t="s">
        <v>103</v>
      </c>
      <c r="F8" s="955" t="s">
        <v>778</v>
      </c>
      <c r="G8" s="954"/>
      <c r="H8" s="717"/>
    </row>
    <row r="9" spans="2:8" ht="24" customHeight="1">
      <c r="B9" s="951"/>
      <c r="C9" s="952"/>
      <c r="D9" s="958" t="s">
        <v>102</v>
      </c>
      <c r="E9" s="964" t="s">
        <v>103</v>
      </c>
      <c r="F9" s="960" t="s">
        <v>671</v>
      </c>
      <c r="G9" s="961"/>
      <c r="H9" s="956" t="s">
        <v>667</v>
      </c>
    </row>
    <row r="10" spans="2:8" ht="18" customHeight="1">
      <c r="B10" s="951"/>
      <c r="C10" s="952"/>
      <c r="D10" s="959"/>
      <c r="E10" s="965"/>
      <c r="F10" s="962"/>
      <c r="G10" s="963"/>
      <c r="H10" s="957"/>
    </row>
    <row r="11" spans="2:8" ht="30" customHeight="1">
      <c r="B11" s="377"/>
      <c r="C11" s="376" t="s">
        <v>106</v>
      </c>
      <c r="D11" s="375" t="s">
        <v>102</v>
      </c>
      <c r="E11" s="715" t="s">
        <v>103</v>
      </c>
      <c r="F11" s="955" t="s">
        <v>779</v>
      </c>
      <c r="G11" s="966"/>
      <c r="H11" s="717"/>
    </row>
    <row r="12" spans="2:8" ht="18" customHeight="1">
      <c r="B12" s="371"/>
      <c r="C12" s="967" t="s">
        <v>107</v>
      </c>
      <c r="D12" s="374" t="s">
        <v>102</v>
      </c>
      <c r="E12" s="718" t="s">
        <v>103</v>
      </c>
      <c r="F12" s="940" t="s">
        <v>108</v>
      </c>
      <c r="G12" s="941"/>
      <c r="H12" s="719" t="s">
        <v>664</v>
      </c>
    </row>
    <row r="13" spans="2:8" ht="24" customHeight="1">
      <c r="B13" s="371"/>
      <c r="C13" s="968"/>
      <c r="D13" s="374" t="s">
        <v>102</v>
      </c>
      <c r="E13" s="718" t="s">
        <v>103</v>
      </c>
      <c r="F13" s="940" t="s">
        <v>679</v>
      </c>
      <c r="G13" s="941"/>
      <c r="H13" s="720" t="s">
        <v>673</v>
      </c>
    </row>
    <row r="14" spans="2:8" ht="18" customHeight="1">
      <c r="B14" s="371"/>
      <c r="C14" s="968"/>
      <c r="D14" s="374" t="s">
        <v>102</v>
      </c>
      <c r="E14" s="721" t="s">
        <v>103</v>
      </c>
      <c r="F14" s="940" t="s">
        <v>109</v>
      </c>
      <c r="G14" s="941"/>
      <c r="H14" s="722" t="s">
        <v>664</v>
      </c>
    </row>
    <row r="15" spans="2:8" ht="18" customHeight="1">
      <c r="B15" s="371"/>
      <c r="C15" s="969"/>
      <c r="D15" s="372" t="s">
        <v>102</v>
      </c>
      <c r="E15" s="721" t="s">
        <v>103</v>
      </c>
      <c r="F15" s="940" t="s">
        <v>110</v>
      </c>
      <c r="G15" s="941"/>
      <c r="H15" s="722" t="s">
        <v>665</v>
      </c>
    </row>
    <row r="16" spans="2:8" ht="35.25" customHeight="1">
      <c r="B16" s="371"/>
      <c r="C16" s="614" t="s">
        <v>111</v>
      </c>
      <c r="D16" s="615" t="s">
        <v>102</v>
      </c>
      <c r="E16" s="937"/>
      <c r="F16" s="938"/>
      <c r="G16" s="939"/>
      <c r="H16" s="722"/>
    </row>
    <row r="17" spans="2:8" ht="30.75" customHeight="1">
      <c r="B17" s="371"/>
      <c r="C17" s="597" t="s">
        <v>112</v>
      </c>
      <c r="D17" s="616" t="s">
        <v>102</v>
      </c>
      <c r="E17" s="937"/>
      <c r="F17" s="938"/>
      <c r="G17" s="939"/>
      <c r="H17" s="722"/>
    </row>
    <row r="18" spans="2:8" ht="28.5" customHeight="1">
      <c r="B18" s="371"/>
      <c r="C18" s="595" t="s">
        <v>113</v>
      </c>
      <c r="D18" s="372" t="s">
        <v>102</v>
      </c>
      <c r="E18" s="718" t="s">
        <v>103</v>
      </c>
      <c r="F18" s="940" t="s">
        <v>680</v>
      </c>
      <c r="G18" s="941"/>
      <c r="H18" s="720" t="s">
        <v>673</v>
      </c>
    </row>
    <row r="19" spans="2:8" ht="18" customHeight="1">
      <c r="B19" s="371"/>
      <c r="C19" s="931" t="s">
        <v>115</v>
      </c>
      <c r="D19" s="372" t="s">
        <v>22</v>
      </c>
      <c r="E19" s="723" t="s">
        <v>116</v>
      </c>
      <c r="F19" s="920" t="s">
        <v>117</v>
      </c>
      <c r="G19" s="921"/>
      <c r="H19" s="724"/>
    </row>
    <row r="20" spans="2:8" ht="18" customHeight="1">
      <c r="B20" s="371"/>
      <c r="C20" s="932"/>
      <c r="D20" s="372" t="s">
        <v>22</v>
      </c>
      <c r="E20" s="723" t="s">
        <v>116</v>
      </c>
      <c r="F20" s="920" t="s">
        <v>672</v>
      </c>
      <c r="G20" s="921"/>
      <c r="H20" s="724" t="s">
        <v>683</v>
      </c>
    </row>
    <row r="21" spans="2:8" ht="28.5" customHeight="1">
      <c r="B21" s="593"/>
      <c r="C21" s="614" t="s">
        <v>118</v>
      </c>
      <c r="D21" s="616" t="s">
        <v>102</v>
      </c>
      <c r="E21" s="937"/>
      <c r="F21" s="938"/>
      <c r="G21" s="939"/>
      <c r="H21" s="724"/>
    </row>
    <row r="22" spans="2:8" ht="28.5" customHeight="1">
      <c r="B22" s="371"/>
      <c r="C22" s="597" t="s">
        <v>119</v>
      </c>
      <c r="D22" s="372" t="s">
        <v>102</v>
      </c>
      <c r="E22" s="725" t="s">
        <v>103</v>
      </c>
      <c r="F22" s="935" t="s">
        <v>780</v>
      </c>
      <c r="G22" s="936"/>
      <c r="H22" s="726"/>
    </row>
    <row r="23" spans="2:8" ht="22.5" customHeight="1">
      <c r="B23" s="596"/>
      <c r="C23" s="933" t="s">
        <v>120</v>
      </c>
      <c r="D23" s="372" t="s">
        <v>102</v>
      </c>
      <c r="E23" s="725" t="s">
        <v>103</v>
      </c>
      <c r="F23" s="920" t="s">
        <v>781</v>
      </c>
      <c r="G23" s="922"/>
      <c r="H23" s="720" t="s">
        <v>673</v>
      </c>
    </row>
    <row r="24" spans="2:8" ht="34.5" customHeight="1">
      <c r="B24" s="596"/>
      <c r="C24" s="934"/>
      <c r="D24" s="372" t="s">
        <v>102</v>
      </c>
      <c r="E24" s="725" t="s">
        <v>103</v>
      </c>
      <c r="F24" s="920" t="s">
        <v>782</v>
      </c>
      <c r="G24" s="922"/>
      <c r="H24" s="720" t="s">
        <v>121</v>
      </c>
    </row>
    <row r="25" spans="2:8" ht="32.25" customHeight="1">
      <c r="B25" s="591"/>
      <c r="C25" s="926"/>
      <c r="D25" s="372" t="s">
        <v>102</v>
      </c>
      <c r="E25" s="725" t="s">
        <v>103</v>
      </c>
      <c r="F25" s="920" t="s">
        <v>783</v>
      </c>
      <c r="G25" s="930"/>
      <c r="H25" s="720"/>
    </row>
    <row r="26" spans="2:8" ht="39.950000000000003" customHeight="1">
      <c r="B26" s="592"/>
      <c r="C26" s="601" t="s">
        <v>122</v>
      </c>
      <c r="D26" s="373" t="s">
        <v>102</v>
      </c>
      <c r="E26" s="723" t="s">
        <v>123</v>
      </c>
      <c r="F26" s="920" t="s">
        <v>124</v>
      </c>
      <c r="G26" s="921"/>
      <c r="H26" s="727" t="s">
        <v>666</v>
      </c>
    </row>
    <row r="27" spans="2:8" ht="28.5" customHeight="1">
      <c r="B27" s="371"/>
      <c r="C27" s="915" t="s">
        <v>674</v>
      </c>
      <c r="D27" s="374" t="s">
        <v>102</v>
      </c>
      <c r="E27" s="723" t="s">
        <v>103</v>
      </c>
      <c r="F27" s="920" t="s">
        <v>681</v>
      </c>
      <c r="G27" s="921"/>
      <c r="H27" s="720" t="s">
        <v>673</v>
      </c>
    </row>
    <row r="28" spans="2:8" ht="43.15" customHeight="1">
      <c r="B28" s="371"/>
      <c r="C28" s="915"/>
      <c r="D28" s="374" t="s">
        <v>102</v>
      </c>
      <c r="E28" s="723" t="s">
        <v>103</v>
      </c>
      <c r="F28" s="920" t="s">
        <v>808</v>
      </c>
      <c r="G28" s="921"/>
      <c r="H28" s="724" t="s">
        <v>668</v>
      </c>
    </row>
    <row r="29" spans="2:8" ht="36.6" customHeight="1">
      <c r="B29" s="371"/>
      <c r="C29" s="919"/>
      <c r="D29" s="372" t="s">
        <v>102</v>
      </c>
      <c r="E29" s="725" t="s">
        <v>103</v>
      </c>
      <c r="F29" s="923" t="s">
        <v>125</v>
      </c>
      <c r="G29" s="924"/>
      <c r="H29" s="720"/>
    </row>
    <row r="30" spans="2:8" ht="27" customHeight="1">
      <c r="B30" s="371"/>
      <c r="C30" s="598" t="s">
        <v>126</v>
      </c>
      <c r="D30" s="372" t="s">
        <v>102</v>
      </c>
      <c r="E30" s="927"/>
      <c r="F30" s="928"/>
      <c r="G30" s="929"/>
      <c r="H30" s="720"/>
    </row>
    <row r="31" spans="2:8" ht="30.6" customHeight="1">
      <c r="B31" s="371"/>
      <c r="C31" s="914" t="s">
        <v>67</v>
      </c>
      <c r="D31" s="373" t="s">
        <v>102</v>
      </c>
      <c r="E31" s="723" t="s">
        <v>103</v>
      </c>
      <c r="F31" s="920" t="s">
        <v>781</v>
      </c>
      <c r="G31" s="922"/>
      <c r="H31" s="720" t="s">
        <v>673</v>
      </c>
    </row>
    <row r="32" spans="2:8" ht="25.9" customHeight="1">
      <c r="B32" s="371"/>
      <c r="C32" s="915"/>
      <c r="D32" s="372" t="s">
        <v>102</v>
      </c>
      <c r="E32" s="725" t="s">
        <v>103</v>
      </c>
      <c r="F32" s="920" t="s">
        <v>784</v>
      </c>
      <c r="G32" s="922"/>
      <c r="H32" s="720"/>
    </row>
    <row r="33" spans="2:8" ht="30" customHeight="1">
      <c r="B33" s="371"/>
      <c r="C33" s="925"/>
      <c r="D33" s="372" t="s">
        <v>102</v>
      </c>
      <c r="E33" s="725" t="s">
        <v>103</v>
      </c>
      <c r="F33" s="920" t="s">
        <v>785</v>
      </c>
      <c r="G33" s="930"/>
      <c r="H33" s="720"/>
    </row>
    <row r="34" spans="2:8" ht="37.5" customHeight="1">
      <c r="B34" s="371"/>
      <c r="C34" s="926"/>
      <c r="D34" s="373" t="s">
        <v>102</v>
      </c>
      <c r="E34" s="723" t="s">
        <v>103</v>
      </c>
      <c r="F34" s="920" t="s">
        <v>676</v>
      </c>
      <c r="G34" s="922"/>
      <c r="H34" s="722" t="s">
        <v>669</v>
      </c>
    </row>
    <row r="35" spans="2:8" ht="27" customHeight="1">
      <c r="B35" s="371"/>
      <c r="C35" s="597" t="s">
        <v>127</v>
      </c>
      <c r="D35" s="372" t="s">
        <v>102</v>
      </c>
      <c r="E35" s="723" t="s">
        <v>103</v>
      </c>
      <c r="F35" s="912" t="s">
        <v>940</v>
      </c>
      <c r="G35" s="913"/>
      <c r="H35" s="728"/>
    </row>
    <row r="36" spans="2:8" ht="26.45" customHeight="1">
      <c r="B36" s="371"/>
      <c r="C36" s="914" t="s">
        <v>128</v>
      </c>
      <c r="D36" s="372" t="s">
        <v>102</v>
      </c>
      <c r="E36" s="723" t="s">
        <v>103</v>
      </c>
      <c r="F36" s="920" t="s">
        <v>786</v>
      </c>
      <c r="G36" s="921"/>
      <c r="H36" s="724"/>
    </row>
    <row r="37" spans="2:8" ht="32.450000000000003" customHeight="1">
      <c r="B37" s="371"/>
      <c r="C37" s="915"/>
      <c r="D37" s="372" t="s">
        <v>102</v>
      </c>
      <c r="E37" s="723" t="s">
        <v>103</v>
      </c>
      <c r="F37" s="920" t="s">
        <v>681</v>
      </c>
      <c r="G37" s="921"/>
      <c r="H37" s="724" t="s">
        <v>129</v>
      </c>
    </row>
    <row r="38" spans="2:8" ht="30.6" customHeight="1">
      <c r="B38" s="371"/>
      <c r="C38" s="915"/>
      <c r="D38" s="372" t="s">
        <v>102</v>
      </c>
      <c r="E38" s="723" t="s">
        <v>103</v>
      </c>
      <c r="F38" s="920" t="s">
        <v>130</v>
      </c>
      <c r="G38" s="921"/>
      <c r="H38" s="724" t="s">
        <v>131</v>
      </c>
    </row>
    <row r="39" spans="2:8" ht="41.25" customHeight="1">
      <c r="B39" s="371"/>
      <c r="C39" s="915"/>
      <c r="D39" s="372" t="s">
        <v>102</v>
      </c>
      <c r="E39" s="723" t="s">
        <v>103</v>
      </c>
      <c r="F39" s="920" t="s">
        <v>132</v>
      </c>
      <c r="G39" s="921"/>
      <c r="H39" s="720"/>
    </row>
    <row r="40" spans="2:8" ht="28.5" customHeight="1">
      <c r="B40" s="590"/>
      <c r="C40" s="916"/>
      <c r="D40" s="369" t="s">
        <v>102</v>
      </c>
      <c r="E40" s="729" t="s">
        <v>123</v>
      </c>
      <c r="F40" s="917" t="s">
        <v>133</v>
      </c>
      <c r="G40" s="918"/>
      <c r="H40" s="730" t="s">
        <v>134</v>
      </c>
    </row>
    <row r="41" spans="2:8" ht="29.25" customHeight="1">
      <c r="B41" s="371"/>
      <c r="C41" s="915" t="s">
        <v>677</v>
      </c>
      <c r="D41" s="372" t="s">
        <v>102</v>
      </c>
      <c r="E41" s="723" t="s">
        <v>103</v>
      </c>
      <c r="F41" s="920" t="s">
        <v>681</v>
      </c>
      <c r="G41" s="921"/>
      <c r="H41" s="724" t="s">
        <v>114</v>
      </c>
    </row>
    <row r="42" spans="2:8" ht="24" customHeight="1">
      <c r="B42" s="371"/>
      <c r="C42" s="915"/>
      <c r="D42" s="372" t="s">
        <v>102</v>
      </c>
      <c r="E42" s="725" t="s">
        <v>103</v>
      </c>
      <c r="F42" s="923" t="s">
        <v>130</v>
      </c>
      <c r="G42" s="924"/>
      <c r="H42" s="726" t="s">
        <v>678</v>
      </c>
    </row>
    <row r="43" spans="2:8" ht="37.15" customHeight="1">
      <c r="B43" s="371"/>
      <c r="C43" s="919"/>
      <c r="D43" s="372" t="s">
        <v>102</v>
      </c>
      <c r="E43" s="725" t="s">
        <v>103</v>
      </c>
      <c r="F43" s="923" t="s">
        <v>135</v>
      </c>
      <c r="G43" s="924"/>
      <c r="H43" s="720"/>
    </row>
    <row r="44" spans="2:8" ht="28.15" customHeight="1">
      <c r="B44" s="371"/>
      <c r="C44" s="600" t="s">
        <v>136</v>
      </c>
      <c r="D44" s="372" t="s">
        <v>102</v>
      </c>
      <c r="E44" s="927" t="s">
        <v>103</v>
      </c>
      <c r="F44" s="928"/>
      <c r="G44" s="929"/>
      <c r="H44" s="724"/>
    </row>
    <row r="45" spans="2:8" ht="31.15" customHeight="1">
      <c r="B45" s="371"/>
      <c r="C45" s="914" t="s">
        <v>137</v>
      </c>
      <c r="D45" s="373" t="s">
        <v>102</v>
      </c>
      <c r="E45" s="723" t="s">
        <v>103</v>
      </c>
      <c r="F45" s="920" t="s">
        <v>787</v>
      </c>
      <c r="G45" s="921"/>
      <c r="H45" s="724"/>
    </row>
    <row r="46" spans="2:8" ht="30.6" customHeight="1">
      <c r="B46" s="371"/>
      <c r="C46" s="915"/>
      <c r="D46" s="372" t="s">
        <v>102</v>
      </c>
      <c r="E46" s="723" t="s">
        <v>103</v>
      </c>
      <c r="F46" s="920" t="s">
        <v>682</v>
      </c>
      <c r="G46" s="921"/>
      <c r="H46" s="724" t="s">
        <v>670</v>
      </c>
    </row>
    <row r="47" spans="2:8" ht="30" customHeight="1">
      <c r="B47" s="593"/>
      <c r="C47" s="919"/>
      <c r="D47" s="372" t="s">
        <v>102</v>
      </c>
      <c r="E47" s="725" t="s">
        <v>103</v>
      </c>
      <c r="F47" s="923" t="s">
        <v>941</v>
      </c>
      <c r="G47" s="924"/>
      <c r="H47" s="720" t="s">
        <v>138</v>
      </c>
    </row>
    <row r="48" spans="2:8" ht="51.75" customHeight="1">
      <c r="B48" s="370"/>
      <c r="C48" s="599" t="s">
        <v>139</v>
      </c>
      <c r="D48" s="369" t="s">
        <v>102</v>
      </c>
      <c r="E48" s="731" t="s">
        <v>103</v>
      </c>
      <c r="F48" s="917" t="s">
        <v>910</v>
      </c>
      <c r="G48" s="918"/>
      <c r="H48" s="732"/>
    </row>
    <row r="49" ht="7.9" customHeight="1"/>
    <row r="50" ht="15" customHeight="1"/>
  </sheetData>
  <mergeCells count="57">
    <mergeCell ref="F38:G38"/>
    <mergeCell ref="F34:G34"/>
    <mergeCell ref="B2:H2"/>
    <mergeCell ref="B5:C5"/>
    <mergeCell ref="E5:G5"/>
    <mergeCell ref="F6:G6"/>
    <mergeCell ref="B6:C10"/>
    <mergeCell ref="F7:G7"/>
    <mergeCell ref="F8:G8"/>
    <mergeCell ref="H9:H10"/>
    <mergeCell ref="D9:D10"/>
    <mergeCell ref="F9:G10"/>
    <mergeCell ref="E9:E10"/>
    <mergeCell ref="F14:G14"/>
    <mergeCell ref="F11:G11"/>
    <mergeCell ref="C12:C15"/>
    <mergeCell ref="F12:G12"/>
    <mergeCell ref="F13:G13"/>
    <mergeCell ref="F18:G18"/>
    <mergeCell ref="F15:G15"/>
    <mergeCell ref="E16:G16"/>
    <mergeCell ref="E17:G17"/>
    <mergeCell ref="C19:C20"/>
    <mergeCell ref="F19:G19"/>
    <mergeCell ref="C23:C25"/>
    <mergeCell ref="F20:G20"/>
    <mergeCell ref="F25:G25"/>
    <mergeCell ref="F23:G23"/>
    <mergeCell ref="F24:G24"/>
    <mergeCell ref="F22:G22"/>
    <mergeCell ref="E21:G21"/>
    <mergeCell ref="C41:C43"/>
    <mergeCell ref="F48:G48"/>
    <mergeCell ref="F43:G43"/>
    <mergeCell ref="F47:G47"/>
    <mergeCell ref="F46:G46"/>
    <mergeCell ref="C45:C47"/>
    <mergeCell ref="F45:G45"/>
    <mergeCell ref="E44:G44"/>
    <mergeCell ref="F42:G42"/>
    <mergeCell ref="F41:G41"/>
    <mergeCell ref="F35:G35"/>
    <mergeCell ref="C36:C40"/>
    <mergeCell ref="F40:G40"/>
    <mergeCell ref="C27:C29"/>
    <mergeCell ref="F26:G26"/>
    <mergeCell ref="F27:G27"/>
    <mergeCell ref="F31:G31"/>
    <mergeCell ref="F29:G29"/>
    <mergeCell ref="C31:C34"/>
    <mergeCell ref="F39:G39"/>
    <mergeCell ref="F37:G37"/>
    <mergeCell ref="F32:G32"/>
    <mergeCell ref="E30:G30"/>
    <mergeCell ref="F33:G33"/>
    <mergeCell ref="F28:G28"/>
    <mergeCell ref="F36:G36"/>
  </mergeCells>
  <phoneticPr fontId="2"/>
  <printOptions horizontalCentered="1"/>
  <pageMargins left="0.23622047244094491" right="0.23622047244094491" top="0.59055118110236227" bottom="0.74803149606299213" header="0.31496062992125984" footer="0.31496062992125984"/>
  <pageSetup paperSize="9" fitToHeight="0" orientation="portrait" r:id="rId1"/>
  <headerFooter alignWithMargins="0">
    <oddHeader>&amp;R&amp;A</oddHeader>
    <oddFooter>&amp;P / &amp;N ページ</oddFooter>
  </headerFooter>
  <rowBreaks count="1" manualBreakCount="1">
    <brk id="26"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1"/>
  <sheetViews>
    <sheetView view="pageBreakPreview" zoomScaleNormal="100" zoomScaleSheetLayoutView="100" workbookViewId="0">
      <selection activeCell="C4" sqref="C4:G4"/>
    </sheetView>
  </sheetViews>
  <sheetFormatPr defaultColWidth="9.375" defaultRowHeight="13.5"/>
  <cols>
    <col min="1" max="13" width="7" style="536" customWidth="1"/>
    <col min="14" max="14" width="17.375" style="536" customWidth="1"/>
    <col min="15" max="15" width="1.625" style="536" customWidth="1"/>
    <col min="16" max="16" width="5.75" style="536" customWidth="1"/>
    <col min="17" max="16384" width="9.375" style="536"/>
  </cols>
  <sheetData>
    <row r="1" spans="1:15" ht="15.4" customHeight="1">
      <c r="N1" s="557"/>
    </row>
    <row r="2" spans="1:15">
      <c r="A2" s="1459" t="s">
        <v>403</v>
      </c>
      <c r="B2" s="1459"/>
      <c r="C2" s="1459"/>
      <c r="D2" s="1459"/>
      <c r="E2" s="1459"/>
      <c r="F2" s="1459"/>
      <c r="G2" s="1459"/>
      <c r="H2" s="1459"/>
      <c r="I2" s="1459"/>
      <c r="J2" s="1459"/>
      <c r="K2" s="1459"/>
      <c r="L2" s="1459"/>
      <c r="M2" s="1459"/>
      <c r="N2" s="1459"/>
    </row>
    <row r="3" spans="1:15" ht="7.5" customHeight="1">
      <c r="A3" s="540"/>
      <c r="B3" s="540"/>
      <c r="C3" s="540"/>
      <c r="D3" s="540"/>
      <c r="E3" s="540"/>
      <c r="F3" s="540"/>
      <c r="G3" s="540"/>
      <c r="H3" s="540"/>
      <c r="I3" s="540"/>
      <c r="J3" s="540"/>
      <c r="K3" s="540"/>
      <c r="L3" s="540"/>
      <c r="M3" s="540"/>
      <c r="N3" s="540"/>
      <c r="O3" s="540"/>
    </row>
    <row r="4" spans="1:15" ht="22.5" customHeight="1">
      <c r="A4" s="1468" t="s">
        <v>141</v>
      </c>
      <c r="B4" s="1468"/>
      <c r="C4" s="1469"/>
      <c r="D4" s="1469"/>
      <c r="E4" s="1469"/>
      <c r="F4" s="1469"/>
      <c r="G4" s="1469"/>
      <c r="H4" s="540"/>
      <c r="I4" s="1483" t="s">
        <v>140</v>
      </c>
      <c r="J4" s="1484"/>
      <c r="K4" s="1485"/>
      <c r="L4" s="1491"/>
      <c r="M4" s="1492"/>
      <c r="N4" s="1493"/>
      <c r="O4" s="540"/>
    </row>
    <row r="5" spans="1:15" ht="7.5" customHeight="1">
      <c r="A5" s="540"/>
      <c r="B5" s="540"/>
      <c r="C5" s="540"/>
      <c r="D5" s="540"/>
      <c r="E5" s="540"/>
      <c r="F5" s="540"/>
      <c r="G5" s="540"/>
      <c r="H5" s="540"/>
      <c r="I5" s="540"/>
      <c r="J5" s="540"/>
      <c r="K5" s="540"/>
      <c r="L5" s="540"/>
      <c r="M5" s="540"/>
      <c r="N5" s="540"/>
      <c r="O5" s="540"/>
    </row>
    <row r="6" spans="1:15" ht="15.4" customHeight="1">
      <c r="A6" s="1483" t="s">
        <v>357</v>
      </c>
      <c r="B6" s="1484"/>
      <c r="C6" s="1484"/>
      <c r="D6" s="1484"/>
      <c r="E6" s="1484"/>
      <c r="F6" s="1484"/>
      <c r="G6" s="1484"/>
      <c r="H6" s="1484"/>
      <c r="I6" s="1484"/>
      <c r="J6" s="1485"/>
      <c r="K6" s="1483" t="s">
        <v>358</v>
      </c>
      <c r="L6" s="1484"/>
      <c r="M6" s="1484"/>
      <c r="N6" s="1485"/>
      <c r="O6" s="540"/>
    </row>
    <row r="7" spans="1:15" ht="15.4" customHeight="1">
      <c r="A7" s="564" t="s">
        <v>199</v>
      </c>
      <c r="B7" s="561" t="s">
        <v>359</v>
      </c>
      <c r="C7" s="563"/>
      <c r="D7" s="563"/>
      <c r="E7" s="563"/>
      <c r="F7" s="562"/>
      <c r="G7" s="563"/>
      <c r="H7" s="562"/>
      <c r="I7" s="561"/>
      <c r="J7" s="560"/>
      <c r="K7" s="1502" t="s">
        <v>360</v>
      </c>
      <c r="L7" s="1503"/>
      <c r="M7" s="1503"/>
      <c r="N7" s="1504"/>
      <c r="O7" s="540"/>
    </row>
    <row r="8" spans="1:15" ht="15.4" customHeight="1">
      <c r="A8" s="559" t="s">
        <v>201</v>
      </c>
      <c r="B8" s="556" t="s">
        <v>361</v>
      </c>
      <c r="C8" s="558"/>
      <c r="D8" s="558"/>
      <c r="E8" s="558"/>
      <c r="F8" s="557"/>
      <c r="G8" s="558"/>
      <c r="H8" s="557"/>
      <c r="I8" s="556"/>
      <c r="J8" s="555"/>
      <c r="K8" s="1505"/>
      <c r="L8" s="1506"/>
      <c r="M8" s="1506"/>
      <c r="N8" s="1507"/>
      <c r="O8" s="540"/>
    </row>
    <row r="9" spans="1:15" ht="15.4" customHeight="1">
      <c r="A9" s="554" t="s">
        <v>202</v>
      </c>
      <c r="B9" s="551" t="s">
        <v>362</v>
      </c>
      <c r="C9" s="553"/>
      <c r="D9" s="553"/>
      <c r="E9" s="553"/>
      <c r="F9" s="552"/>
      <c r="G9" s="553"/>
      <c r="H9" s="552"/>
      <c r="I9" s="551"/>
      <c r="J9" s="550"/>
      <c r="K9" s="1508"/>
      <c r="L9" s="1509"/>
      <c r="M9" s="1509"/>
      <c r="N9" s="1510"/>
      <c r="O9" s="540"/>
    </row>
    <row r="10" spans="1:15" ht="15.4" customHeight="1">
      <c r="O10" s="540"/>
    </row>
    <row r="11" spans="1:15" ht="15.4" customHeight="1" thickBot="1">
      <c r="A11" s="1542" t="s">
        <v>404</v>
      </c>
      <c r="B11" s="1542"/>
      <c r="C11" s="1542"/>
      <c r="D11" s="1542"/>
      <c r="E11" s="1542"/>
      <c r="F11" s="1542"/>
      <c r="G11" s="1542"/>
      <c r="H11" s="1542"/>
      <c r="I11" s="1542"/>
      <c r="J11" s="1542"/>
      <c r="K11" s="1542"/>
      <c r="L11" s="1542"/>
      <c r="M11" s="1542"/>
      <c r="N11" s="1462"/>
      <c r="O11" s="540"/>
    </row>
    <row r="12" spans="1:15" ht="15.4" customHeight="1">
      <c r="A12" s="1468" t="s">
        <v>364</v>
      </c>
      <c r="B12" s="1468"/>
      <c r="C12" s="544" t="s">
        <v>207</v>
      </c>
      <c r="D12" s="544" t="s">
        <v>405</v>
      </c>
      <c r="E12" s="544" t="s">
        <v>406</v>
      </c>
      <c r="F12" s="544" t="s">
        <v>407</v>
      </c>
      <c r="G12" s="544" t="s">
        <v>408</v>
      </c>
      <c r="H12" s="544" t="s">
        <v>409</v>
      </c>
      <c r="I12" s="544" t="s">
        <v>410</v>
      </c>
      <c r="J12" s="544" t="s">
        <v>411</v>
      </c>
      <c r="K12" s="544" t="s">
        <v>412</v>
      </c>
      <c r="L12" s="544" t="s">
        <v>413</v>
      </c>
      <c r="M12" s="565" t="s">
        <v>414</v>
      </c>
      <c r="N12" s="586" t="s">
        <v>415</v>
      </c>
      <c r="O12" s="540"/>
    </row>
    <row r="13" spans="1:15" ht="15.4" customHeight="1" thickBot="1">
      <c r="A13" s="1468" t="s">
        <v>367</v>
      </c>
      <c r="B13" s="1468"/>
      <c r="C13" s="585"/>
      <c r="D13" s="585"/>
      <c r="E13" s="585"/>
      <c r="F13" s="585"/>
      <c r="G13" s="585"/>
      <c r="H13" s="585"/>
      <c r="I13" s="585"/>
      <c r="J13" s="585"/>
      <c r="K13" s="585"/>
      <c r="L13" s="585"/>
      <c r="M13" s="584"/>
      <c r="N13" s="583"/>
      <c r="O13" s="540"/>
    </row>
    <row r="14" spans="1:15" ht="15.4" customHeight="1">
      <c r="O14" s="540"/>
    </row>
    <row r="15" spans="1:15" ht="15.4" customHeight="1">
      <c r="A15" s="1462" t="s">
        <v>416</v>
      </c>
      <c r="B15" s="1462"/>
      <c r="C15" s="1462"/>
      <c r="D15" s="1462"/>
      <c r="E15" s="1462"/>
      <c r="F15" s="1462"/>
      <c r="G15" s="1462"/>
      <c r="H15" s="1462"/>
      <c r="I15" s="1462"/>
      <c r="J15" s="1462"/>
      <c r="K15" s="1462"/>
      <c r="L15" s="1462"/>
      <c r="M15" s="1462"/>
      <c r="N15" s="1462"/>
      <c r="O15" s="540"/>
    </row>
    <row r="16" spans="1:15" ht="15.4" customHeight="1" thickBot="1">
      <c r="A16" s="547" t="s">
        <v>364</v>
      </c>
      <c r="B16" s="1470" t="s">
        <v>369</v>
      </c>
      <c r="C16" s="1470"/>
      <c r="D16" s="1470"/>
      <c r="E16" s="1470" t="s">
        <v>370</v>
      </c>
      <c r="F16" s="1470"/>
      <c r="G16" s="1470"/>
      <c r="H16" s="1470"/>
      <c r="I16" s="1470" t="s">
        <v>371</v>
      </c>
      <c r="J16" s="1470"/>
      <c r="K16" s="1470"/>
      <c r="L16" s="1470" t="s">
        <v>372</v>
      </c>
      <c r="M16" s="1470"/>
      <c r="N16" s="1517"/>
      <c r="O16" s="540"/>
    </row>
    <row r="17" spans="1:14" ht="14.25" customHeight="1" thickTop="1">
      <c r="A17" s="1535" t="s">
        <v>207</v>
      </c>
      <c r="B17" s="1480" t="s">
        <v>373</v>
      </c>
      <c r="C17" s="1480"/>
      <c r="D17" s="1480"/>
      <c r="E17" s="1481"/>
      <c r="F17" s="1481"/>
      <c r="G17" s="1481"/>
      <c r="H17" s="1481"/>
      <c r="I17" s="1481"/>
      <c r="J17" s="1481"/>
      <c r="K17" s="1481"/>
      <c r="L17" s="1481"/>
      <c r="M17" s="1481"/>
      <c r="N17" s="1482"/>
    </row>
    <row r="18" spans="1:14" ht="14.25" customHeight="1">
      <c r="A18" s="1536"/>
      <c r="B18" s="1468" t="s">
        <v>373</v>
      </c>
      <c r="C18" s="1468"/>
      <c r="D18" s="1468"/>
      <c r="E18" s="1469"/>
      <c r="F18" s="1469"/>
      <c r="G18" s="1469"/>
      <c r="H18" s="1469"/>
      <c r="I18" s="1469"/>
      <c r="J18" s="1469"/>
      <c r="K18" s="1469"/>
      <c r="L18" s="1469"/>
      <c r="M18" s="1469"/>
      <c r="N18" s="1472"/>
    </row>
    <row r="19" spans="1:14" ht="14.25" customHeight="1">
      <c r="A19" s="1536"/>
      <c r="B19" s="1468" t="s">
        <v>373</v>
      </c>
      <c r="C19" s="1468"/>
      <c r="D19" s="1468"/>
      <c r="E19" s="1469"/>
      <c r="F19" s="1469"/>
      <c r="G19" s="1469"/>
      <c r="H19" s="1469"/>
      <c r="I19" s="1469"/>
      <c r="J19" s="1469"/>
      <c r="K19" s="1469"/>
      <c r="L19" s="1469"/>
      <c r="M19" s="1469"/>
      <c r="N19" s="1472"/>
    </row>
    <row r="20" spans="1:14" ht="14.25" customHeight="1">
      <c r="A20" s="1536"/>
      <c r="B20" s="1468" t="s">
        <v>373</v>
      </c>
      <c r="C20" s="1468"/>
      <c r="D20" s="1468"/>
      <c r="E20" s="1469"/>
      <c r="F20" s="1469"/>
      <c r="G20" s="1469"/>
      <c r="H20" s="1469"/>
      <c r="I20" s="1469"/>
      <c r="J20" s="1469"/>
      <c r="K20" s="1469"/>
      <c r="L20" s="1469"/>
      <c r="M20" s="1469"/>
      <c r="N20" s="1472"/>
    </row>
    <row r="21" spans="1:14" ht="14.25" customHeight="1">
      <c r="A21" s="1536"/>
      <c r="B21" s="1468" t="s">
        <v>373</v>
      </c>
      <c r="C21" s="1468"/>
      <c r="D21" s="1468"/>
      <c r="E21" s="1469"/>
      <c r="F21" s="1469"/>
      <c r="G21" s="1469"/>
      <c r="H21" s="1469"/>
      <c r="I21" s="1469"/>
      <c r="J21" s="1469"/>
      <c r="K21" s="1469"/>
      <c r="L21" s="1469"/>
      <c r="M21" s="1469"/>
      <c r="N21" s="1472"/>
    </row>
    <row r="22" spans="1:14" ht="14.25" customHeight="1">
      <c r="A22" s="1536"/>
      <c r="B22" s="1470" t="s">
        <v>373</v>
      </c>
      <c r="C22" s="1470"/>
      <c r="D22" s="1470"/>
      <c r="E22" s="1471"/>
      <c r="F22" s="1471"/>
      <c r="G22" s="1471"/>
      <c r="H22" s="1471"/>
      <c r="I22" s="1469"/>
      <c r="J22" s="1469"/>
      <c r="K22" s="1469"/>
      <c r="L22" s="1469"/>
      <c r="M22" s="1469"/>
      <c r="N22" s="1472"/>
    </row>
    <row r="23" spans="1:14" ht="14.25" customHeight="1" thickBot="1">
      <c r="A23" s="1537"/>
      <c r="B23" s="1498"/>
      <c r="C23" s="1499"/>
      <c r="D23" s="1499"/>
      <c r="E23" s="1499"/>
      <c r="F23" s="1499"/>
      <c r="G23" s="1499"/>
      <c r="H23" s="1500"/>
      <c r="I23" s="1495" t="s">
        <v>417</v>
      </c>
      <c r="J23" s="1495"/>
      <c r="K23" s="1496"/>
      <c r="L23" s="1514"/>
      <c r="M23" s="1495"/>
      <c r="N23" s="1497"/>
    </row>
    <row r="24" spans="1:14" ht="14.25" customHeight="1" thickTop="1">
      <c r="A24" s="1535" t="s">
        <v>208</v>
      </c>
      <c r="B24" s="1480" t="s">
        <v>373</v>
      </c>
      <c r="C24" s="1480"/>
      <c r="D24" s="1480"/>
      <c r="E24" s="1481"/>
      <c r="F24" s="1481"/>
      <c r="G24" s="1481"/>
      <c r="H24" s="1481"/>
      <c r="I24" s="1481"/>
      <c r="J24" s="1481"/>
      <c r="K24" s="1481"/>
      <c r="L24" s="1481"/>
      <c r="M24" s="1481"/>
      <c r="N24" s="1482"/>
    </row>
    <row r="25" spans="1:14" ht="14.25" customHeight="1">
      <c r="A25" s="1536"/>
      <c r="B25" s="1468" t="s">
        <v>373</v>
      </c>
      <c r="C25" s="1468"/>
      <c r="D25" s="1468"/>
      <c r="E25" s="1469"/>
      <c r="F25" s="1469"/>
      <c r="G25" s="1469"/>
      <c r="H25" s="1469"/>
      <c r="I25" s="1469"/>
      <c r="J25" s="1469"/>
      <c r="K25" s="1469"/>
      <c r="L25" s="1469"/>
      <c r="M25" s="1469"/>
      <c r="N25" s="1472"/>
    </row>
    <row r="26" spans="1:14" ht="14.25" customHeight="1">
      <c r="A26" s="1536"/>
      <c r="B26" s="1468" t="s">
        <v>373</v>
      </c>
      <c r="C26" s="1468"/>
      <c r="D26" s="1468"/>
      <c r="E26" s="1469"/>
      <c r="F26" s="1469"/>
      <c r="G26" s="1469"/>
      <c r="H26" s="1469"/>
      <c r="I26" s="1469"/>
      <c r="J26" s="1469"/>
      <c r="K26" s="1469"/>
      <c r="L26" s="1469"/>
      <c r="M26" s="1469"/>
      <c r="N26" s="1472"/>
    </row>
    <row r="27" spans="1:14" ht="14.25" customHeight="1">
      <c r="A27" s="1536"/>
      <c r="B27" s="1468" t="s">
        <v>373</v>
      </c>
      <c r="C27" s="1468"/>
      <c r="D27" s="1468"/>
      <c r="E27" s="1469"/>
      <c r="F27" s="1469"/>
      <c r="G27" s="1469"/>
      <c r="H27" s="1469"/>
      <c r="I27" s="1469"/>
      <c r="J27" s="1469"/>
      <c r="K27" s="1469"/>
      <c r="L27" s="1469"/>
      <c r="M27" s="1469"/>
      <c r="N27" s="1472"/>
    </row>
    <row r="28" spans="1:14" ht="14.25" customHeight="1">
      <c r="A28" s="1536"/>
      <c r="B28" s="1468" t="s">
        <v>373</v>
      </c>
      <c r="C28" s="1468"/>
      <c r="D28" s="1468"/>
      <c r="E28" s="1469"/>
      <c r="F28" s="1469"/>
      <c r="G28" s="1469"/>
      <c r="H28" s="1469"/>
      <c r="I28" s="1469"/>
      <c r="J28" s="1469"/>
      <c r="K28" s="1469"/>
      <c r="L28" s="1469"/>
      <c r="M28" s="1469"/>
      <c r="N28" s="1472"/>
    </row>
    <row r="29" spans="1:14" ht="14.25" customHeight="1">
      <c r="A29" s="1536"/>
      <c r="B29" s="1470" t="s">
        <v>373</v>
      </c>
      <c r="C29" s="1470"/>
      <c r="D29" s="1470"/>
      <c r="E29" s="1471"/>
      <c r="F29" s="1471"/>
      <c r="G29" s="1471"/>
      <c r="H29" s="1471"/>
      <c r="I29" s="1469"/>
      <c r="J29" s="1469"/>
      <c r="K29" s="1469"/>
      <c r="L29" s="1469"/>
      <c r="M29" s="1469"/>
      <c r="N29" s="1472"/>
    </row>
    <row r="30" spans="1:14" ht="14.25" customHeight="1" thickBot="1">
      <c r="A30" s="1537"/>
      <c r="B30" s="1498"/>
      <c r="C30" s="1499"/>
      <c r="D30" s="1499"/>
      <c r="E30" s="1499"/>
      <c r="F30" s="1499"/>
      <c r="G30" s="1499"/>
      <c r="H30" s="1500"/>
      <c r="I30" s="1495" t="s">
        <v>418</v>
      </c>
      <c r="J30" s="1495"/>
      <c r="K30" s="1496"/>
      <c r="L30" s="1514"/>
      <c r="M30" s="1495"/>
      <c r="N30" s="1497"/>
    </row>
    <row r="31" spans="1:14" ht="14.25" customHeight="1" thickTop="1">
      <c r="A31" s="1535" t="s">
        <v>209</v>
      </c>
      <c r="B31" s="1480" t="s">
        <v>373</v>
      </c>
      <c r="C31" s="1480"/>
      <c r="D31" s="1480"/>
      <c r="E31" s="1481"/>
      <c r="F31" s="1481"/>
      <c r="G31" s="1481"/>
      <c r="H31" s="1481"/>
      <c r="I31" s="1481"/>
      <c r="J31" s="1481"/>
      <c r="K31" s="1481"/>
      <c r="L31" s="1481"/>
      <c r="M31" s="1481"/>
      <c r="N31" s="1482"/>
    </row>
    <row r="32" spans="1:14" ht="14.25" customHeight="1">
      <c r="A32" s="1536"/>
      <c r="B32" s="1468" t="s">
        <v>373</v>
      </c>
      <c r="C32" s="1468"/>
      <c r="D32" s="1468"/>
      <c r="E32" s="1469"/>
      <c r="F32" s="1469"/>
      <c r="G32" s="1469"/>
      <c r="H32" s="1469"/>
      <c r="I32" s="1469"/>
      <c r="J32" s="1469"/>
      <c r="K32" s="1469"/>
      <c r="L32" s="1469"/>
      <c r="M32" s="1469"/>
      <c r="N32" s="1472"/>
    </row>
    <row r="33" spans="1:14" ht="14.25" customHeight="1">
      <c r="A33" s="1536"/>
      <c r="B33" s="1468" t="s">
        <v>373</v>
      </c>
      <c r="C33" s="1468"/>
      <c r="D33" s="1468"/>
      <c r="E33" s="1469"/>
      <c r="F33" s="1469"/>
      <c r="G33" s="1469"/>
      <c r="H33" s="1469"/>
      <c r="I33" s="1469"/>
      <c r="J33" s="1469"/>
      <c r="K33" s="1469"/>
      <c r="L33" s="1469"/>
      <c r="M33" s="1469"/>
      <c r="N33" s="1472"/>
    </row>
    <row r="34" spans="1:14" ht="14.25" customHeight="1">
      <c r="A34" s="1536"/>
      <c r="B34" s="1468" t="s">
        <v>373</v>
      </c>
      <c r="C34" s="1468"/>
      <c r="D34" s="1468"/>
      <c r="E34" s="1469"/>
      <c r="F34" s="1469"/>
      <c r="G34" s="1469"/>
      <c r="H34" s="1469"/>
      <c r="I34" s="1469"/>
      <c r="J34" s="1469"/>
      <c r="K34" s="1469"/>
      <c r="L34" s="1469"/>
      <c r="M34" s="1469"/>
      <c r="N34" s="1472"/>
    </row>
    <row r="35" spans="1:14" ht="14.25" customHeight="1">
      <c r="A35" s="1536"/>
      <c r="B35" s="1468" t="s">
        <v>373</v>
      </c>
      <c r="C35" s="1468"/>
      <c r="D35" s="1468"/>
      <c r="E35" s="1469"/>
      <c r="F35" s="1469"/>
      <c r="G35" s="1469"/>
      <c r="H35" s="1469"/>
      <c r="I35" s="1469"/>
      <c r="J35" s="1469"/>
      <c r="K35" s="1469"/>
      <c r="L35" s="1469"/>
      <c r="M35" s="1469"/>
      <c r="N35" s="1472"/>
    </row>
    <row r="36" spans="1:14" ht="14.25" customHeight="1">
      <c r="A36" s="1536"/>
      <c r="B36" s="1470" t="s">
        <v>373</v>
      </c>
      <c r="C36" s="1470"/>
      <c r="D36" s="1470"/>
      <c r="E36" s="1471"/>
      <c r="F36" s="1471"/>
      <c r="G36" s="1471"/>
      <c r="H36" s="1471"/>
      <c r="I36" s="1469"/>
      <c r="J36" s="1469"/>
      <c r="K36" s="1469"/>
      <c r="L36" s="1469"/>
      <c r="M36" s="1469"/>
      <c r="N36" s="1472"/>
    </row>
    <row r="37" spans="1:14" ht="14.25" customHeight="1" thickBot="1">
      <c r="A37" s="1537"/>
      <c r="B37" s="1498"/>
      <c r="C37" s="1499"/>
      <c r="D37" s="1499"/>
      <c r="E37" s="1499"/>
      <c r="F37" s="1499"/>
      <c r="G37" s="1499"/>
      <c r="H37" s="1500"/>
      <c r="I37" s="1495" t="s">
        <v>419</v>
      </c>
      <c r="J37" s="1495"/>
      <c r="K37" s="1496"/>
      <c r="L37" s="1514"/>
      <c r="M37" s="1495"/>
      <c r="N37" s="1497"/>
    </row>
    <row r="38" spans="1:14" ht="14.25" customHeight="1" thickTop="1">
      <c r="A38" s="1535" t="s">
        <v>210</v>
      </c>
      <c r="B38" s="1480" t="s">
        <v>373</v>
      </c>
      <c r="C38" s="1480"/>
      <c r="D38" s="1480"/>
      <c r="E38" s="1481"/>
      <c r="F38" s="1481"/>
      <c r="G38" s="1481"/>
      <c r="H38" s="1481"/>
      <c r="I38" s="1481"/>
      <c r="J38" s="1481"/>
      <c r="K38" s="1481"/>
      <c r="L38" s="1481"/>
      <c r="M38" s="1481"/>
      <c r="N38" s="1482"/>
    </row>
    <row r="39" spans="1:14" ht="14.25" customHeight="1">
      <c r="A39" s="1536"/>
      <c r="B39" s="1468" t="s">
        <v>373</v>
      </c>
      <c r="C39" s="1468"/>
      <c r="D39" s="1468"/>
      <c r="E39" s="1469"/>
      <c r="F39" s="1469"/>
      <c r="G39" s="1469"/>
      <c r="H39" s="1469"/>
      <c r="I39" s="1469"/>
      <c r="J39" s="1469"/>
      <c r="K39" s="1469"/>
      <c r="L39" s="1469"/>
      <c r="M39" s="1469"/>
      <c r="N39" s="1472"/>
    </row>
    <row r="40" spans="1:14" ht="14.25" customHeight="1">
      <c r="A40" s="1536"/>
      <c r="B40" s="1468" t="s">
        <v>373</v>
      </c>
      <c r="C40" s="1468"/>
      <c r="D40" s="1468"/>
      <c r="E40" s="1469"/>
      <c r="F40" s="1469"/>
      <c r="G40" s="1469"/>
      <c r="H40" s="1469"/>
      <c r="I40" s="1469"/>
      <c r="J40" s="1469"/>
      <c r="K40" s="1469"/>
      <c r="L40" s="1469"/>
      <c r="M40" s="1469"/>
      <c r="N40" s="1472"/>
    </row>
    <row r="41" spans="1:14" ht="14.25" customHeight="1">
      <c r="A41" s="1536"/>
      <c r="B41" s="1468" t="s">
        <v>373</v>
      </c>
      <c r="C41" s="1468"/>
      <c r="D41" s="1468"/>
      <c r="E41" s="1469"/>
      <c r="F41" s="1469"/>
      <c r="G41" s="1469"/>
      <c r="H41" s="1469"/>
      <c r="I41" s="1469"/>
      <c r="J41" s="1469"/>
      <c r="K41" s="1469"/>
      <c r="L41" s="1469"/>
      <c r="M41" s="1469"/>
      <c r="N41" s="1472"/>
    </row>
    <row r="42" spans="1:14" ht="14.25" customHeight="1">
      <c r="A42" s="1536"/>
      <c r="B42" s="1468" t="s">
        <v>373</v>
      </c>
      <c r="C42" s="1468"/>
      <c r="D42" s="1468"/>
      <c r="E42" s="1469"/>
      <c r="F42" s="1469"/>
      <c r="G42" s="1469"/>
      <c r="H42" s="1469"/>
      <c r="I42" s="1469"/>
      <c r="J42" s="1469"/>
      <c r="K42" s="1469"/>
      <c r="L42" s="1469"/>
      <c r="M42" s="1469"/>
      <c r="N42" s="1472"/>
    </row>
    <row r="43" spans="1:14" ht="14.25" customHeight="1">
      <c r="A43" s="1536"/>
      <c r="B43" s="1470" t="s">
        <v>373</v>
      </c>
      <c r="C43" s="1470"/>
      <c r="D43" s="1470"/>
      <c r="E43" s="1471"/>
      <c r="F43" s="1471"/>
      <c r="G43" s="1471"/>
      <c r="H43" s="1471"/>
      <c r="I43" s="1469"/>
      <c r="J43" s="1469"/>
      <c r="K43" s="1469"/>
      <c r="L43" s="1469"/>
      <c r="M43" s="1469"/>
      <c r="N43" s="1472"/>
    </row>
    <row r="44" spans="1:14" ht="14.25" customHeight="1" thickBot="1">
      <c r="A44" s="1537"/>
      <c r="B44" s="1498"/>
      <c r="C44" s="1499"/>
      <c r="D44" s="1499"/>
      <c r="E44" s="1499"/>
      <c r="F44" s="1499"/>
      <c r="G44" s="1499"/>
      <c r="H44" s="1500"/>
      <c r="I44" s="1495" t="s">
        <v>420</v>
      </c>
      <c r="J44" s="1495"/>
      <c r="K44" s="1496"/>
      <c r="L44" s="1514"/>
      <c r="M44" s="1495"/>
      <c r="N44" s="1497"/>
    </row>
    <row r="45" spans="1:14" ht="14.25" customHeight="1" thickTop="1">
      <c r="A45" s="1535" t="s">
        <v>211</v>
      </c>
      <c r="B45" s="1480" t="s">
        <v>373</v>
      </c>
      <c r="C45" s="1480"/>
      <c r="D45" s="1480"/>
      <c r="E45" s="1481"/>
      <c r="F45" s="1481"/>
      <c r="G45" s="1481"/>
      <c r="H45" s="1481"/>
      <c r="I45" s="1481"/>
      <c r="J45" s="1481"/>
      <c r="K45" s="1481"/>
      <c r="L45" s="1481"/>
      <c r="M45" s="1481"/>
      <c r="N45" s="1482"/>
    </row>
    <row r="46" spans="1:14" ht="14.25" customHeight="1">
      <c r="A46" s="1536"/>
      <c r="B46" s="1468" t="s">
        <v>373</v>
      </c>
      <c r="C46" s="1468"/>
      <c r="D46" s="1468"/>
      <c r="E46" s="1469"/>
      <c r="F46" s="1469"/>
      <c r="G46" s="1469"/>
      <c r="H46" s="1469"/>
      <c r="I46" s="1469"/>
      <c r="J46" s="1469"/>
      <c r="K46" s="1469"/>
      <c r="L46" s="1469"/>
      <c r="M46" s="1469"/>
      <c r="N46" s="1472"/>
    </row>
    <row r="47" spans="1:14" ht="14.25" customHeight="1">
      <c r="A47" s="1536"/>
      <c r="B47" s="1468" t="s">
        <v>373</v>
      </c>
      <c r="C47" s="1468"/>
      <c r="D47" s="1468"/>
      <c r="E47" s="1469"/>
      <c r="F47" s="1469"/>
      <c r="G47" s="1469"/>
      <c r="H47" s="1469"/>
      <c r="I47" s="1469"/>
      <c r="J47" s="1469"/>
      <c r="K47" s="1469"/>
      <c r="L47" s="1469"/>
      <c r="M47" s="1469"/>
      <c r="N47" s="1472"/>
    </row>
    <row r="48" spans="1:14" ht="14.25" customHeight="1">
      <c r="A48" s="1536"/>
      <c r="B48" s="1468" t="s">
        <v>373</v>
      </c>
      <c r="C48" s="1468"/>
      <c r="D48" s="1468"/>
      <c r="E48" s="1469"/>
      <c r="F48" s="1469"/>
      <c r="G48" s="1469"/>
      <c r="H48" s="1469"/>
      <c r="I48" s="1469"/>
      <c r="J48" s="1469"/>
      <c r="K48" s="1469"/>
      <c r="L48" s="1469"/>
      <c r="M48" s="1469"/>
      <c r="N48" s="1472"/>
    </row>
    <row r="49" spans="1:14" ht="14.25" customHeight="1">
      <c r="A49" s="1536"/>
      <c r="B49" s="1468" t="s">
        <v>373</v>
      </c>
      <c r="C49" s="1468"/>
      <c r="D49" s="1468"/>
      <c r="E49" s="1469"/>
      <c r="F49" s="1469"/>
      <c r="G49" s="1469"/>
      <c r="H49" s="1469"/>
      <c r="I49" s="1469"/>
      <c r="J49" s="1469"/>
      <c r="K49" s="1469"/>
      <c r="L49" s="1469"/>
      <c r="M49" s="1469"/>
      <c r="N49" s="1472"/>
    </row>
    <row r="50" spans="1:14" ht="14.25" customHeight="1">
      <c r="A50" s="1536"/>
      <c r="B50" s="1470" t="s">
        <v>373</v>
      </c>
      <c r="C50" s="1470"/>
      <c r="D50" s="1470"/>
      <c r="E50" s="1471"/>
      <c r="F50" s="1471"/>
      <c r="G50" s="1471"/>
      <c r="H50" s="1471"/>
      <c r="I50" s="1469"/>
      <c r="J50" s="1469"/>
      <c r="K50" s="1469"/>
      <c r="L50" s="1469"/>
      <c r="M50" s="1469"/>
      <c r="N50" s="1472"/>
    </row>
    <row r="51" spans="1:14" ht="14.25" customHeight="1" thickBot="1">
      <c r="A51" s="1537"/>
      <c r="B51" s="1498"/>
      <c r="C51" s="1499"/>
      <c r="D51" s="1499"/>
      <c r="E51" s="1499"/>
      <c r="F51" s="1499"/>
      <c r="G51" s="1499"/>
      <c r="H51" s="1500"/>
      <c r="I51" s="1495" t="s">
        <v>421</v>
      </c>
      <c r="J51" s="1495"/>
      <c r="K51" s="1496"/>
      <c r="L51" s="1514"/>
      <c r="M51" s="1495"/>
      <c r="N51" s="1497"/>
    </row>
    <row r="52" spans="1:14" ht="14.25" customHeight="1" thickTop="1">
      <c r="A52" s="1539" t="s">
        <v>212</v>
      </c>
      <c r="B52" s="1540" t="s">
        <v>373</v>
      </c>
      <c r="C52" s="1540"/>
      <c r="D52" s="1540"/>
      <c r="E52" s="1534"/>
      <c r="F52" s="1534"/>
      <c r="G52" s="1534"/>
      <c r="H52" s="1534"/>
      <c r="I52" s="1534"/>
      <c r="J52" s="1534"/>
      <c r="K52" s="1534"/>
      <c r="L52" s="1534"/>
      <c r="M52" s="1534"/>
      <c r="N52" s="1538"/>
    </row>
    <row r="53" spans="1:14" ht="14.25" customHeight="1">
      <c r="A53" s="1536"/>
      <c r="B53" s="1468" t="s">
        <v>373</v>
      </c>
      <c r="C53" s="1468"/>
      <c r="D53" s="1468"/>
      <c r="E53" s="1469"/>
      <c r="F53" s="1469"/>
      <c r="G53" s="1469"/>
      <c r="H53" s="1469"/>
      <c r="I53" s="1469"/>
      <c r="J53" s="1469"/>
      <c r="K53" s="1469"/>
      <c r="L53" s="1469"/>
      <c r="M53" s="1469"/>
      <c r="N53" s="1472"/>
    </row>
    <row r="54" spans="1:14" ht="14.25" customHeight="1">
      <c r="A54" s="1536"/>
      <c r="B54" s="1468" t="s">
        <v>373</v>
      </c>
      <c r="C54" s="1468"/>
      <c r="D54" s="1468"/>
      <c r="E54" s="1469"/>
      <c r="F54" s="1469"/>
      <c r="G54" s="1469"/>
      <c r="H54" s="1469"/>
      <c r="I54" s="1469"/>
      <c r="J54" s="1469"/>
      <c r="K54" s="1469"/>
      <c r="L54" s="1469"/>
      <c r="M54" s="1469"/>
      <c r="N54" s="1472"/>
    </row>
    <row r="55" spans="1:14" ht="14.25" customHeight="1">
      <c r="A55" s="1536"/>
      <c r="B55" s="1468" t="s">
        <v>373</v>
      </c>
      <c r="C55" s="1468"/>
      <c r="D55" s="1468"/>
      <c r="E55" s="1469"/>
      <c r="F55" s="1469"/>
      <c r="G55" s="1469"/>
      <c r="H55" s="1469"/>
      <c r="I55" s="1469"/>
      <c r="J55" s="1469"/>
      <c r="K55" s="1469"/>
      <c r="L55" s="1469"/>
      <c r="M55" s="1469"/>
      <c r="N55" s="1472"/>
    </row>
    <row r="56" spans="1:14" ht="14.25" customHeight="1">
      <c r="A56" s="1536"/>
      <c r="B56" s="1468" t="s">
        <v>373</v>
      </c>
      <c r="C56" s="1468"/>
      <c r="D56" s="1468"/>
      <c r="E56" s="1469"/>
      <c r="F56" s="1469"/>
      <c r="G56" s="1469"/>
      <c r="H56" s="1469"/>
      <c r="I56" s="1469"/>
      <c r="J56" s="1469"/>
      <c r="K56" s="1469"/>
      <c r="L56" s="1469"/>
      <c r="M56" s="1469"/>
      <c r="N56" s="1472"/>
    </row>
    <row r="57" spans="1:14" ht="14.25" customHeight="1">
      <c r="A57" s="1536"/>
      <c r="B57" s="1470" t="s">
        <v>373</v>
      </c>
      <c r="C57" s="1470"/>
      <c r="D57" s="1470"/>
      <c r="E57" s="1471"/>
      <c r="F57" s="1471"/>
      <c r="G57" s="1471"/>
      <c r="H57" s="1471"/>
      <c r="I57" s="1469"/>
      <c r="J57" s="1469"/>
      <c r="K57" s="1469"/>
      <c r="L57" s="1469"/>
      <c r="M57" s="1469"/>
      <c r="N57" s="1472"/>
    </row>
    <row r="58" spans="1:14" ht="14.25" customHeight="1" thickBot="1">
      <c r="A58" s="1537"/>
      <c r="B58" s="1498"/>
      <c r="C58" s="1499"/>
      <c r="D58" s="1499"/>
      <c r="E58" s="1499"/>
      <c r="F58" s="1499"/>
      <c r="G58" s="1499"/>
      <c r="H58" s="1500"/>
      <c r="I58" s="1495" t="s">
        <v>422</v>
      </c>
      <c r="J58" s="1495"/>
      <c r="K58" s="1496"/>
      <c r="L58" s="1514"/>
      <c r="M58" s="1495"/>
      <c r="N58" s="1497"/>
    </row>
    <row r="59" spans="1:14" ht="14.25" customHeight="1" thickTop="1"/>
    <row r="60" spans="1:14" ht="14.25" customHeight="1" thickBot="1">
      <c r="A60" s="547" t="s">
        <v>364</v>
      </c>
      <c r="B60" s="1541" t="s">
        <v>369</v>
      </c>
      <c r="C60" s="1541"/>
      <c r="D60" s="1541"/>
      <c r="E60" s="1470" t="s">
        <v>370</v>
      </c>
      <c r="F60" s="1470"/>
      <c r="G60" s="1470"/>
      <c r="H60" s="1470"/>
      <c r="I60" s="1470" t="s">
        <v>371</v>
      </c>
      <c r="J60" s="1470"/>
      <c r="K60" s="1470"/>
      <c r="L60" s="1470" t="s">
        <v>372</v>
      </c>
      <c r="M60" s="1470"/>
      <c r="N60" s="1517"/>
    </row>
    <row r="61" spans="1:14" ht="14.25" customHeight="1" thickTop="1">
      <c r="A61" s="1535" t="s">
        <v>213</v>
      </c>
      <c r="B61" s="1540" t="s">
        <v>373</v>
      </c>
      <c r="C61" s="1540"/>
      <c r="D61" s="1540"/>
      <c r="E61" s="1481"/>
      <c r="F61" s="1481"/>
      <c r="G61" s="1481"/>
      <c r="H61" s="1481"/>
      <c r="I61" s="1481"/>
      <c r="J61" s="1481"/>
      <c r="K61" s="1481"/>
      <c r="L61" s="1481"/>
      <c r="M61" s="1481"/>
      <c r="N61" s="1482"/>
    </row>
    <row r="62" spans="1:14" ht="14.25" customHeight="1">
      <c r="A62" s="1536"/>
      <c r="B62" s="1468" t="s">
        <v>373</v>
      </c>
      <c r="C62" s="1468"/>
      <c r="D62" s="1468"/>
      <c r="E62" s="1469"/>
      <c r="F62" s="1469"/>
      <c r="G62" s="1469"/>
      <c r="H62" s="1469"/>
      <c r="I62" s="1469"/>
      <c r="J62" s="1469"/>
      <c r="K62" s="1469"/>
      <c r="L62" s="1469"/>
      <c r="M62" s="1469"/>
      <c r="N62" s="1472"/>
    </row>
    <row r="63" spans="1:14" ht="14.25" customHeight="1">
      <c r="A63" s="1536"/>
      <c r="B63" s="1468" t="s">
        <v>373</v>
      </c>
      <c r="C63" s="1468"/>
      <c r="D63" s="1468"/>
      <c r="E63" s="1469"/>
      <c r="F63" s="1469"/>
      <c r="G63" s="1469"/>
      <c r="H63" s="1469"/>
      <c r="I63" s="1469"/>
      <c r="J63" s="1469"/>
      <c r="K63" s="1469"/>
      <c r="L63" s="1469"/>
      <c r="M63" s="1469"/>
      <c r="N63" s="1472"/>
    </row>
    <row r="64" spans="1:14" ht="14.25" customHeight="1">
      <c r="A64" s="1536"/>
      <c r="B64" s="1468" t="s">
        <v>373</v>
      </c>
      <c r="C64" s="1468"/>
      <c r="D64" s="1468"/>
      <c r="E64" s="1469"/>
      <c r="F64" s="1469"/>
      <c r="G64" s="1469"/>
      <c r="H64" s="1469"/>
      <c r="I64" s="1469"/>
      <c r="J64" s="1469"/>
      <c r="K64" s="1469"/>
      <c r="L64" s="1469"/>
      <c r="M64" s="1469"/>
      <c r="N64" s="1472"/>
    </row>
    <row r="65" spans="1:14" ht="14.25" customHeight="1">
      <c r="A65" s="1536"/>
      <c r="B65" s="1468" t="s">
        <v>373</v>
      </c>
      <c r="C65" s="1468"/>
      <c r="D65" s="1468"/>
      <c r="E65" s="1469"/>
      <c r="F65" s="1469"/>
      <c r="G65" s="1469"/>
      <c r="H65" s="1469"/>
      <c r="I65" s="1469"/>
      <c r="J65" s="1469"/>
      <c r="K65" s="1469"/>
      <c r="L65" s="1469"/>
      <c r="M65" s="1469"/>
      <c r="N65" s="1472"/>
    </row>
    <row r="66" spans="1:14">
      <c r="A66" s="1536"/>
      <c r="B66" s="1470" t="s">
        <v>373</v>
      </c>
      <c r="C66" s="1470"/>
      <c r="D66" s="1470"/>
      <c r="E66" s="1471"/>
      <c r="F66" s="1471"/>
      <c r="G66" s="1471"/>
      <c r="H66" s="1471"/>
      <c r="I66" s="1469"/>
      <c r="J66" s="1469"/>
      <c r="K66" s="1469"/>
      <c r="L66" s="1469"/>
      <c r="M66" s="1469"/>
      <c r="N66" s="1472"/>
    </row>
    <row r="67" spans="1:14" ht="15.4" customHeight="1" thickBot="1">
      <c r="A67" s="1537"/>
      <c r="B67" s="1498"/>
      <c r="C67" s="1499"/>
      <c r="D67" s="1499"/>
      <c r="E67" s="1499"/>
      <c r="F67" s="1499"/>
      <c r="G67" s="1499"/>
      <c r="H67" s="1500"/>
      <c r="I67" s="1495" t="s">
        <v>423</v>
      </c>
      <c r="J67" s="1495"/>
      <c r="K67" s="1496"/>
      <c r="L67" s="1514"/>
      <c r="M67" s="1495"/>
      <c r="N67" s="1497"/>
    </row>
    <row r="68" spans="1:14" ht="14.25" customHeight="1" thickTop="1">
      <c r="A68" s="1535" t="s">
        <v>424</v>
      </c>
      <c r="B68" s="1540" t="s">
        <v>373</v>
      </c>
      <c r="C68" s="1540"/>
      <c r="D68" s="1540"/>
      <c r="E68" s="1481"/>
      <c r="F68" s="1481"/>
      <c r="G68" s="1481"/>
      <c r="H68" s="1481"/>
      <c r="I68" s="1481"/>
      <c r="J68" s="1481"/>
      <c r="K68" s="1481"/>
      <c r="L68" s="1481"/>
      <c r="M68" s="1481"/>
      <c r="N68" s="1482"/>
    </row>
    <row r="69" spans="1:14" ht="14.25" customHeight="1">
      <c r="A69" s="1536"/>
      <c r="B69" s="1468" t="s">
        <v>373</v>
      </c>
      <c r="C69" s="1468"/>
      <c r="D69" s="1468"/>
      <c r="E69" s="1469"/>
      <c r="F69" s="1469"/>
      <c r="G69" s="1469"/>
      <c r="H69" s="1469"/>
      <c r="I69" s="1469"/>
      <c r="J69" s="1469"/>
      <c r="K69" s="1469"/>
      <c r="L69" s="1469"/>
      <c r="M69" s="1469"/>
      <c r="N69" s="1472"/>
    </row>
    <row r="70" spans="1:14" ht="14.25" customHeight="1">
      <c r="A70" s="1536"/>
      <c r="B70" s="1468" t="s">
        <v>373</v>
      </c>
      <c r="C70" s="1468"/>
      <c r="D70" s="1468"/>
      <c r="E70" s="1469"/>
      <c r="F70" s="1469"/>
      <c r="G70" s="1469"/>
      <c r="H70" s="1469"/>
      <c r="I70" s="1469"/>
      <c r="J70" s="1469"/>
      <c r="K70" s="1469"/>
      <c r="L70" s="1469"/>
      <c r="M70" s="1469"/>
      <c r="N70" s="1472"/>
    </row>
    <row r="71" spans="1:14" ht="14.25" customHeight="1">
      <c r="A71" s="1536"/>
      <c r="B71" s="1468" t="s">
        <v>373</v>
      </c>
      <c r="C71" s="1468"/>
      <c r="D71" s="1468"/>
      <c r="E71" s="1469"/>
      <c r="F71" s="1469"/>
      <c r="G71" s="1469"/>
      <c r="H71" s="1469"/>
      <c r="I71" s="1469"/>
      <c r="J71" s="1469"/>
      <c r="K71" s="1469"/>
      <c r="L71" s="1469"/>
      <c r="M71" s="1469"/>
      <c r="N71" s="1472"/>
    </row>
    <row r="72" spans="1:14" ht="14.25" customHeight="1">
      <c r="A72" s="1536"/>
      <c r="B72" s="1468" t="s">
        <v>373</v>
      </c>
      <c r="C72" s="1468"/>
      <c r="D72" s="1468"/>
      <c r="E72" s="1469"/>
      <c r="F72" s="1469"/>
      <c r="G72" s="1469"/>
      <c r="H72" s="1469"/>
      <c r="I72" s="1469"/>
      <c r="J72" s="1469"/>
      <c r="K72" s="1469"/>
      <c r="L72" s="1469"/>
      <c r="M72" s="1469"/>
      <c r="N72" s="1472"/>
    </row>
    <row r="73" spans="1:14" ht="14.25" customHeight="1">
      <c r="A73" s="1536"/>
      <c r="B73" s="1470" t="s">
        <v>373</v>
      </c>
      <c r="C73" s="1470"/>
      <c r="D73" s="1470"/>
      <c r="E73" s="1471"/>
      <c r="F73" s="1471"/>
      <c r="G73" s="1471"/>
      <c r="H73" s="1471"/>
      <c r="I73" s="1469"/>
      <c r="J73" s="1469"/>
      <c r="K73" s="1469"/>
      <c r="L73" s="1469"/>
      <c r="M73" s="1469"/>
      <c r="N73" s="1472"/>
    </row>
    <row r="74" spans="1:14" ht="14.25" customHeight="1" thickBot="1">
      <c r="A74" s="1537"/>
      <c r="B74" s="1498"/>
      <c r="C74" s="1499"/>
      <c r="D74" s="1499"/>
      <c r="E74" s="1499"/>
      <c r="F74" s="1499"/>
      <c r="G74" s="1499"/>
      <c r="H74" s="1500"/>
      <c r="I74" s="1495" t="s">
        <v>425</v>
      </c>
      <c r="J74" s="1495"/>
      <c r="K74" s="1496"/>
      <c r="L74" s="1514"/>
      <c r="M74" s="1495"/>
      <c r="N74" s="1497"/>
    </row>
    <row r="75" spans="1:14" ht="14.25" customHeight="1" thickTop="1">
      <c r="A75" s="1535" t="s">
        <v>426</v>
      </c>
      <c r="B75" s="1540" t="s">
        <v>373</v>
      </c>
      <c r="C75" s="1540"/>
      <c r="D75" s="1540"/>
      <c r="E75" s="1481"/>
      <c r="F75" s="1481"/>
      <c r="G75" s="1481"/>
      <c r="H75" s="1481"/>
      <c r="I75" s="1481"/>
      <c r="J75" s="1481"/>
      <c r="K75" s="1481"/>
      <c r="L75" s="1481"/>
      <c r="M75" s="1481"/>
      <c r="N75" s="1482"/>
    </row>
    <row r="76" spans="1:14" ht="14.25" customHeight="1">
      <c r="A76" s="1536"/>
      <c r="B76" s="1468" t="s">
        <v>373</v>
      </c>
      <c r="C76" s="1468"/>
      <c r="D76" s="1468"/>
      <c r="E76" s="1469"/>
      <c r="F76" s="1469"/>
      <c r="G76" s="1469"/>
      <c r="H76" s="1469"/>
      <c r="I76" s="1469"/>
      <c r="J76" s="1469"/>
      <c r="K76" s="1469"/>
      <c r="L76" s="1469"/>
      <c r="M76" s="1469"/>
      <c r="N76" s="1472"/>
    </row>
    <row r="77" spans="1:14" ht="14.25" customHeight="1">
      <c r="A77" s="1536"/>
      <c r="B77" s="1468" t="s">
        <v>373</v>
      </c>
      <c r="C77" s="1468"/>
      <c r="D77" s="1468"/>
      <c r="E77" s="1469"/>
      <c r="F77" s="1469"/>
      <c r="G77" s="1469"/>
      <c r="H77" s="1469"/>
      <c r="I77" s="1469"/>
      <c r="J77" s="1469"/>
      <c r="K77" s="1469"/>
      <c r="L77" s="1469"/>
      <c r="M77" s="1469"/>
      <c r="N77" s="1472"/>
    </row>
    <row r="78" spans="1:14" ht="14.25" customHeight="1">
      <c r="A78" s="1536"/>
      <c r="B78" s="1468" t="s">
        <v>373</v>
      </c>
      <c r="C78" s="1468"/>
      <c r="D78" s="1468"/>
      <c r="E78" s="1469"/>
      <c r="F78" s="1469"/>
      <c r="G78" s="1469"/>
      <c r="H78" s="1469"/>
      <c r="I78" s="1469"/>
      <c r="J78" s="1469"/>
      <c r="K78" s="1469"/>
      <c r="L78" s="1469"/>
      <c r="M78" s="1469"/>
      <c r="N78" s="1472"/>
    </row>
    <row r="79" spans="1:14" ht="14.25" customHeight="1">
      <c r="A79" s="1536"/>
      <c r="B79" s="1468" t="s">
        <v>373</v>
      </c>
      <c r="C79" s="1468"/>
      <c r="D79" s="1468"/>
      <c r="E79" s="1469"/>
      <c r="F79" s="1469"/>
      <c r="G79" s="1469"/>
      <c r="H79" s="1469"/>
      <c r="I79" s="1469"/>
      <c r="J79" s="1469"/>
      <c r="K79" s="1469"/>
      <c r="L79" s="1469"/>
      <c r="M79" s="1469"/>
      <c r="N79" s="1472"/>
    </row>
    <row r="80" spans="1:14" ht="14.25" customHeight="1">
      <c r="A80" s="1536"/>
      <c r="B80" s="1470" t="s">
        <v>373</v>
      </c>
      <c r="C80" s="1470"/>
      <c r="D80" s="1470"/>
      <c r="E80" s="1471"/>
      <c r="F80" s="1471"/>
      <c r="G80" s="1471"/>
      <c r="H80" s="1471"/>
      <c r="I80" s="1469"/>
      <c r="J80" s="1469"/>
      <c r="K80" s="1469"/>
      <c r="L80" s="1469"/>
      <c r="M80" s="1469"/>
      <c r="N80" s="1472"/>
    </row>
    <row r="81" spans="1:14" ht="14.25" customHeight="1" thickBot="1">
      <c r="A81" s="1537"/>
      <c r="B81" s="1498"/>
      <c r="C81" s="1499"/>
      <c r="D81" s="1499"/>
      <c r="E81" s="1499"/>
      <c r="F81" s="1499"/>
      <c r="G81" s="1499"/>
      <c r="H81" s="1500"/>
      <c r="I81" s="1495" t="s">
        <v>427</v>
      </c>
      <c r="J81" s="1495"/>
      <c r="K81" s="1496"/>
      <c r="L81" s="1514"/>
      <c r="M81" s="1495"/>
      <c r="N81" s="1497"/>
    </row>
    <row r="82" spans="1:14" ht="14.25" customHeight="1" thickTop="1">
      <c r="A82" s="1535" t="s">
        <v>214</v>
      </c>
      <c r="B82" s="1540" t="s">
        <v>373</v>
      </c>
      <c r="C82" s="1540"/>
      <c r="D82" s="1540"/>
      <c r="E82" s="1481"/>
      <c r="F82" s="1481"/>
      <c r="G82" s="1481"/>
      <c r="H82" s="1481"/>
      <c r="I82" s="1481"/>
      <c r="J82" s="1481"/>
      <c r="K82" s="1481"/>
      <c r="L82" s="1481"/>
      <c r="M82" s="1481"/>
      <c r="N82" s="1482"/>
    </row>
    <row r="83" spans="1:14" ht="14.25" customHeight="1">
      <c r="A83" s="1536"/>
      <c r="B83" s="1468" t="s">
        <v>373</v>
      </c>
      <c r="C83" s="1468"/>
      <c r="D83" s="1468"/>
      <c r="E83" s="1469"/>
      <c r="F83" s="1469"/>
      <c r="G83" s="1469"/>
      <c r="H83" s="1469"/>
      <c r="I83" s="1469"/>
      <c r="J83" s="1469"/>
      <c r="K83" s="1469"/>
      <c r="L83" s="1469"/>
      <c r="M83" s="1469"/>
      <c r="N83" s="1472"/>
    </row>
    <row r="84" spans="1:14" ht="14.25" customHeight="1">
      <c r="A84" s="1536"/>
      <c r="B84" s="1468" t="s">
        <v>373</v>
      </c>
      <c r="C84" s="1468"/>
      <c r="D84" s="1468"/>
      <c r="E84" s="1469"/>
      <c r="F84" s="1469"/>
      <c r="G84" s="1469"/>
      <c r="H84" s="1469"/>
      <c r="I84" s="1469"/>
      <c r="J84" s="1469"/>
      <c r="K84" s="1469"/>
      <c r="L84" s="1469"/>
      <c r="M84" s="1469"/>
      <c r="N84" s="1472"/>
    </row>
    <row r="85" spans="1:14" ht="14.25" customHeight="1">
      <c r="A85" s="1536"/>
      <c r="B85" s="1468" t="s">
        <v>373</v>
      </c>
      <c r="C85" s="1468"/>
      <c r="D85" s="1468"/>
      <c r="E85" s="1469"/>
      <c r="F85" s="1469"/>
      <c r="G85" s="1469"/>
      <c r="H85" s="1469"/>
      <c r="I85" s="1469"/>
      <c r="J85" s="1469"/>
      <c r="K85" s="1469"/>
      <c r="L85" s="1469"/>
      <c r="M85" s="1469"/>
      <c r="N85" s="1472"/>
    </row>
    <row r="86" spans="1:14" ht="14.25" customHeight="1">
      <c r="A86" s="1536"/>
      <c r="B86" s="1468" t="s">
        <v>373</v>
      </c>
      <c r="C86" s="1468"/>
      <c r="D86" s="1468"/>
      <c r="E86" s="1469"/>
      <c r="F86" s="1469"/>
      <c r="G86" s="1469"/>
      <c r="H86" s="1469"/>
      <c r="I86" s="1469"/>
      <c r="J86" s="1469"/>
      <c r="K86" s="1469"/>
      <c r="L86" s="1469"/>
      <c r="M86" s="1469"/>
      <c r="N86" s="1472"/>
    </row>
    <row r="87" spans="1:14" ht="14.25" customHeight="1">
      <c r="A87" s="1536"/>
      <c r="B87" s="1470" t="s">
        <v>373</v>
      </c>
      <c r="C87" s="1470"/>
      <c r="D87" s="1470"/>
      <c r="E87" s="1471"/>
      <c r="F87" s="1471"/>
      <c r="G87" s="1471"/>
      <c r="H87" s="1471"/>
      <c r="I87" s="1469"/>
      <c r="J87" s="1469"/>
      <c r="K87" s="1469"/>
      <c r="L87" s="1469"/>
      <c r="M87" s="1469"/>
      <c r="N87" s="1472"/>
    </row>
    <row r="88" spans="1:14" ht="14.25" customHeight="1" thickBot="1">
      <c r="A88" s="1537"/>
      <c r="B88" s="1498"/>
      <c r="C88" s="1499"/>
      <c r="D88" s="1499"/>
      <c r="E88" s="1499"/>
      <c r="F88" s="1499"/>
      <c r="G88" s="1499"/>
      <c r="H88" s="1500"/>
      <c r="I88" s="1495" t="s">
        <v>428</v>
      </c>
      <c r="J88" s="1495"/>
      <c r="K88" s="1496"/>
      <c r="L88" s="1514"/>
      <c r="M88" s="1495"/>
      <c r="N88" s="1497"/>
    </row>
    <row r="89" spans="1:14" ht="14.25" customHeight="1" thickTop="1">
      <c r="A89" s="1539" t="s">
        <v>215</v>
      </c>
      <c r="B89" s="1540" t="s">
        <v>373</v>
      </c>
      <c r="C89" s="1540"/>
      <c r="D89" s="1540"/>
      <c r="E89" s="1534"/>
      <c r="F89" s="1534"/>
      <c r="G89" s="1534"/>
      <c r="H89" s="1534"/>
      <c r="I89" s="1534"/>
      <c r="J89" s="1534"/>
      <c r="K89" s="1534"/>
      <c r="L89" s="1534"/>
      <c r="M89" s="1534"/>
      <c r="N89" s="1538"/>
    </row>
    <row r="90" spans="1:14" ht="14.25" customHeight="1">
      <c r="A90" s="1536"/>
      <c r="B90" s="1468" t="s">
        <v>373</v>
      </c>
      <c r="C90" s="1468"/>
      <c r="D90" s="1468"/>
      <c r="E90" s="1469"/>
      <c r="F90" s="1469"/>
      <c r="G90" s="1469"/>
      <c r="H90" s="1469"/>
      <c r="I90" s="1469"/>
      <c r="J90" s="1469"/>
      <c r="K90" s="1469"/>
      <c r="L90" s="1469"/>
      <c r="M90" s="1469"/>
      <c r="N90" s="1472"/>
    </row>
    <row r="91" spans="1:14" ht="14.25" customHeight="1">
      <c r="A91" s="1536"/>
      <c r="B91" s="1468" t="s">
        <v>373</v>
      </c>
      <c r="C91" s="1468"/>
      <c r="D91" s="1468"/>
      <c r="E91" s="1469"/>
      <c r="F91" s="1469"/>
      <c r="G91" s="1469"/>
      <c r="H91" s="1469"/>
      <c r="I91" s="1469"/>
      <c r="J91" s="1469"/>
      <c r="K91" s="1469"/>
      <c r="L91" s="1469"/>
      <c r="M91" s="1469"/>
      <c r="N91" s="1472"/>
    </row>
    <row r="92" spans="1:14" ht="14.25" customHeight="1">
      <c r="A92" s="1536"/>
      <c r="B92" s="1468" t="s">
        <v>373</v>
      </c>
      <c r="C92" s="1468"/>
      <c r="D92" s="1468"/>
      <c r="E92" s="1469"/>
      <c r="F92" s="1469"/>
      <c r="G92" s="1469"/>
      <c r="H92" s="1469"/>
      <c r="I92" s="1469"/>
      <c r="J92" s="1469"/>
      <c r="K92" s="1469"/>
      <c r="L92" s="1469"/>
      <c r="M92" s="1469"/>
      <c r="N92" s="1472"/>
    </row>
    <row r="93" spans="1:14" ht="14.25" customHeight="1">
      <c r="A93" s="1536"/>
      <c r="B93" s="1468" t="s">
        <v>373</v>
      </c>
      <c r="C93" s="1468"/>
      <c r="D93" s="1468"/>
      <c r="E93" s="1469"/>
      <c r="F93" s="1469"/>
      <c r="G93" s="1469"/>
      <c r="H93" s="1469"/>
      <c r="I93" s="1469"/>
      <c r="J93" s="1469"/>
      <c r="K93" s="1469"/>
      <c r="L93" s="1469"/>
      <c r="M93" s="1469"/>
      <c r="N93" s="1472"/>
    </row>
    <row r="94" spans="1:14" ht="14.25" customHeight="1">
      <c r="A94" s="1536"/>
      <c r="B94" s="1470" t="s">
        <v>373</v>
      </c>
      <c r="C94" s="1470"/>
      <c r="D94" s="1470"/>
      <c r="E94" s="1471"/>
      <c r="F94" s="1471"/>
      <c r="G94" s="1471"/>
      <c r="H94" s="1471"/>
      <c r="I94" s="1469"/>
      <c r="J94" s="1469"/>
      <c r="K94" s="1469"/>
      <c r="L94" s="1469"/>
      <c r="M94" s="1469"/>
      <c r="N94" s="1472"/>
    </row>
    <row r="95" spans="1:14" ht="14.25" customHeight="1" thickBot="1">
      <c r="A95" s="1537"/>
      <c r="B95" s="1498"/>
      <c r="C95" s="1499"/>
      <c r="D95" s="1499"/>
      <c r="E95" s="1499"/>
      <c r="F95" s="1499"/>
      <c r="G95" s="1499"/>
      <c r="H95" s="1500"/>
      <c r="I95" s="1495" t="s">
        <v>429</v>
      </c>
      <c r="J95" s="1495"/>
      <c r="K95" s="1496"/>
      <c r="L95" s="1514"/>
      <c r="M95" s="1495"/>
      <c r="N95" s="1497"/>
    </row>
    <row r="96" spans="1:14" ht="14.25" customHeight="1" thickTop="1">
      <c r="I96" s="1531" t="s">
        <v>430</v>
      </c>
      <c r="J96" s="1532"/>
      <c r="K96" s="1533"/>
      <c r="L96" s="1463"/>
      <c r="M96" s="1447"/>
      <c r="N96" s="1448"/>
    </row>
    <row r="97" spans="1:15" ht="14.25" customHeight="1">
      <c r="I97" s="1508"/>
      <c r="J97" s="1509"/>
      <c r="K97" s="1510"/>
      <c r="L97" s="1465"/>
      <c r="M97" s="1449"/>
      <c r="N97" s="1450"/>
    </row>
    <row r="98" spans="1:15" ht="14.25" customHeight="1">
      <c r="A98" s="539" t="s">
        <v>105</v>
      </c>
      <c r="B98" s="1451" t="s">
        <v>431</v>
      </c>
      <c r="C98" s="1451"/>
      <c r="D98" s="1451"/>
      <c r="E98" s="1451"/>
      <c r="F98" s="1451"/>
      <c r="G98" s="1451"/>
      <c r="H98" s="1451"/>
      <c r="I98" s="1451"/>
      <c r="J98" s="1451"/>
      <c r="K98" s="1451"/>
      <c r="L98" s="1451"/>
      <c r="M98" s="1451"/>
      <c r="N98" s="1451"/>
    </row>
    <row r="99" spans="1:15" ht="14.25" customHeight="1">
      <c r="A99" s="539" t="s">
        <v>105</v>
      </c>
      <c r="B99" s="1451" t="s">
        <v>397</v>
      </c>
      <c r="C99" s="1451"/>
      <c r="D99" s="1451"/>
      <c r="E99" s="1451"/>
      <c r="F99" s="1451"/>
      <c r="G99" s="1451"/>
      <c r="H99" s="1451"/>
      <c r="I99" s="1451"/>
      <c r="J99" s="1451"/>
      <c r="K99" s="1451"/>
      <c r="L99" s="1451"/>
      <c r="M99" s="1451"/>
      <c r="N99" s="1451"/>
    </row>
    <row r="100" spans="1:15" ht="14.25" customHeight="1">
      <c r="A100" s="568"/>
      <c r="B100" s="568"/>
      <c r="C100" s="568"/>
      <c r="D100" s="568"/>
      <c r="E100" s="568"/>
      <c r="F100" s="568"/>
      <c r="G100" s="568"/>
      <c r="H100" s="568"/>
      <c r="I100" s="568"/>
      <c r="J100" s="568"/>
      <c r="K100" s="568"/>
      <c r="L100" s="568"/>
      <c r="M100" s="568"/>
      <c r="N100" s="568"/>
    </row>
    <row r="101" spans="1:15" ht="14.25" customHeight="1" thickBot="1">
      <c r="A101" s="536" t="s">
        <v>378</v>
      </c>
    </row>
    <row r="102" spans="1:15" ht="14.25" customHeight="1">
      <c r="A102" s="1452" t="s">
        <v>379</v>
      </c>
      <c r="B102" s="1453"/>
      <c r="C102" s="1453"/>
      <c r="D102" s="1454"/>
    </row>
    <row r="103" spans="1:15" ht="15.4" customHeight="1" thickBot="1">
      <c r="A103" s="1455"/>
      <c r="B103" s="1456"/>
      <c r="C103" s="1456"/>
      <c r="D103" s="1457"/>
    </row>
    <row r="104" spans="1:15" ht="15.4" customHeight="1">
      <c r="A104" s="1458"/>
      <c r="B104" s="1459"/>
      <c r="C104" s="1459"/>
      <c r="D104" s="1460" t="s">
        <v>203</v>
      </c>
      <c r="E104" s="1452" t="s">
        <v>380</v>
      </c>
      <c r="F104" s="1453"/>
      <c r="G104" s="1454"/>
      <c r="H104" s="1461" t="s">
        <v>381</v>
      </c>
      <c r="I104" s="1462"/>
      <c r="J104" s="1462"/>
    </row>
    <row r="105" spans="1:15" s="537" customFormat="1" ht="13.5" customHeight="1" thickBot="1">
      <c r="A105" s="1455"/>
      <c r="B105" s="1456"/>
      <c r="C105" s="1456"/>
      <c r="D105" s="1457"/>
      <c r="E105" s="1455"/>
      <c r="F105" s="1456"/>
      <c r="G105" s="1457"/>
      <c r="H105" s="1461"/>
      <c r="I105" s="1462"/>
      <c r="J105" s="1462"/>
      <c r="K105" s="536"/>
      <c r="L105" s="536"/>
      <c r="M105" s="536"/>
      <c r="N105" s="536"/>
    </row>
    <row r="106" spans="1:15" s="537" customFormat="1" ht="13.5" customHeight="1">
      <c r="A106" s="568"/>
      <c r="B106" s="568"/>
      <c r="C106" s="568"/>
      <c r="D106" s="568"/>
      <c r="E106" s="568"/>
      <c r="F106" s="568"/>
      <c r="G106" s="568"/>
      <c r="H106" s="568"/>
      <c r="I106" s="568"/>
      <c r="J106" s="568"/>
      <c r="K106" s="568"/>
      <c r="L106" s="568"/>
      <c r="M106" s="568"/>
      <c r="N106" s="568"/>
    </row>
    <row r="107" spans="1:15" s="568" customFormat="1" ht="13.5" customHeight="1">
      <c r="A107" s="537" t="s">
        <v>382</v>
      </c>
      <c r="B107" s="537"/>
      <c r="C107" s="537"/>
      <c r="D107" s="537"/>
      <c r="E107" s="537"/>
      <c r="F107" s="537"/>
      <c r="G107" s="537"/>
      <c r="H107" s="537"/>
      <c r="I107" s="537"/>
      <c r="J107" s="537"/>
      <c r="K107" s="537"/>
      <c r="L107" s="537"/>
      <c r="M107" s="537"/>
      <c r="N107" s="537"/>
    </row>
    <row r="108" spans="1:15" ht="15.4" customHeight="1">
      <c r="A108" s="539">
        <v>1</v>
      </c>
      <c r="B108" s="537" t="s">
        <v>432</v>
      </c>
      <c r="C108" s="537"/>
      <c r="D108" s="537"/>
      <c r="E108" s="537"/>
      <c r="F108" s="537"/>
      <c r="G108" s="537"/>
      <c r="H108" s="537"/>
      <c r="I108" s="537"/>
      <c r="J108" s="537"/>
      <c r="K108" s="537"/>
      <c r="L108" s="537"/>
      <c r="M108" s="537"/>
      <c r="N108" s="537"/>
    </row>
    <row r="109" spans="1:15" ht="15.4" customHeight="1">
      <c r="A109" s="539">
        <v>2</v>
      </c>
      <c r="B109" s="537" t="s">
        <v>433</v>
      </c>
      <c r="C109" s="537"/>
      <c r="D109" s="537"/>
      <c r="E109" s="537"/>
      <c r="F109" s="537"/>
      <c r="G109" s="537"/>
      <c r="H109" s="537"/>
      <c r="I109" s="537"/>
      <c r="J109" s="537"/>
      <c r="K109" s="537"/>
      <c r="L109" s="537"/>
      <c r="M109" s="537"/>
      <c r="N109" s="537"/>
    </row>
    <row r="110" spans="1:15" ht="15.4" customHeight="1">
      <c r="A110" s="567"/>
      <c r="B110" s="567"/>
      <c r="C110" s="567"/>
      <c r="D110" s="567"/>
      <c r="E110" s="567"/>
      <c r="F110" s="567"/>
      <c r="G110" s="567"/>
      <c r="H110" s="567"/>
      <c r="I110" s="567"/>
      <c r="J110" s="567"/>
      <c r="K110" s="567"/>
      <c r="L110" s="567"/>
      <c r="M110" s="567"/>
      <c r="N110" s="567"/>
      <c r="O110" s="567"/>
    </row>
    <row r="111" spans="1:15" ht="15.4" customHeight="1">
      <c r="A111" s="567"/>
      <c r="B111" s="567"/>
      <c r="C111" s="567"/>
      <c r="D111" s="567"/>
      <c r="E111" s="567"/>
      <c r="F111" s="567"/>
      <c r="G111" s="567"/>
      <c r="H111" s="567"/>
      <c r="I111" s="567"/>
      <c r="J111" s="567"/>
      <c r="K111" s="567"/>
      <c r="L111" s="567"/>
      <c r="M111" s="567"/>
      <c r="N111" s="567"/>
      <c r="O111" s="567"/>
    </row>
    <row r="112" spans="1:15" ht="15.4" customHeight="1">
      <c r="A112" s="567"/>
      <c r="B112" s="567"/>
      <c r="C112" s="567"/>
      <c r="D112" s="567"/>
      <c r="E112" s="567"/>
      <c r="F112" s="567"/>
      <c r="G112" s="567"/>
      <c r="H112" s="567"/>
      <c r="I112" s="567"/>
      <c r="J112" s="567"/>
      <c r="K112" s="567"/>
      <c r="L112" s="567"/>
      <c r="M112" s="567"/>
      <c r="N112" s="567"/>
      <c r="O112" s="567"/>
    </row>
    <row r="113" spans="1:15" s="568" customFormat="1" ht="13.5" customHeight="1">
      <c r="A113" s="567"/>
      <c r="B113" s="567"/>
      <c r="C113" s="567"/>
      <c r="D113" s="567"/>
      <c r="E113" s="567"/>
      <c r="F113" s="567"/>
      <c r="G113" s="567"/>
      <c r="H113" s="567"/>
      <c r="I113" s="567"/>
      <c r="J113" s="567"/>
      <c r="K113" s="567"/>
      <c r="L113" s="567"/>
      <c r="M113" s="567"/>
      <c r="N113" s="567"/>
      <c r="O113" s="567"/>
    </row>
    <row r="114" spans="1:15" s="537" customFormat="1" ht="13.5" customHeight="1">
      <c r="A114" s="536"/>
      <c r="B114" s="536"/>
      <c r="C114" s="536"/>
      <c r="D114" s="536"/>
      <c r="E114" s="536"/>
      <c r="F114" s="536"/>
      <c r="G114" s="536"/>
      <c r="H114" s="536"/>
      <c r="I114" s="536"/>
      <c r="J114" s="536"/>
      <c r="K114" s="536"/>
      <c r="L114" s="536"/>
      <c r="M114" s="536"/>
      <c r="N114" s="536"/>
      <c r="O114" s="536"/>
    </row>
    <row r="115" spans="1:15" s="537" customFormat="1" ht="13.5" customHeight="1">
      <c r="A115" s="536"/>
      <c r="B115" s="536"/>
      <c r="C115" s="536"/>
      <c r="D115" s="536"/>
      <c r="E115" s="536"/>
      <c r="F115" s="536"/>
      <c r="G115" s="536"/>
      <c r="H115" s="536"/>
      <c r="I115" s="536"/>
      <c r="J115" s="536"/>
      <c r="K115" s="536"/>
      <c r="L115" s="536"/>
      <c r="M115" s="536"/>
      <c r="N115" s="536"/>
      <c r="O115" s="536"/>
    </row>
    <row r="116" spans="1:15" s="537" customFormat="1" ht="13.5" customHeight="1">
      <c r="A116" s="536"/>
      <c r="B116" s="536"/>
      <c r="C116" s="536"/>
      <c r="D116" s="536"/>
      <c r="E116" s="536"/>
      <c r="F116" s="536"/>
      <c r="G116" s="536"/>
      <c r="H116" s="536"/>
      <c r="I116" s="536"/>
      <c r="J116" s="536"/>
      <c r="K116" s="536"/>
      <c r="L116" s="536"/>
      <c r="M116" s="536"/>
      <c r="N116" s="536"/>
      <c r="O116" s="536"/>
    </row>
    <row r="117" spans="1:15" s="567" customFormat="1" ht="15.4" customHeight="1">
      <c r="A117" s="536"/>
      <c r="B117" s="536"/>
      <c r="C117" s="536"/>
      <c r="D117" s="536"/>
      <c r="E117" s="536"/>
      <c r="F117" s="536"/>
      <c r="G117" s="536"/>
      <c r="H117" s="536"/>
      <c r="I117" s="536"/>
      <c r="J117" s="536"/>
      <c r="K117" s="536"/>
      <c r="L117" s="536"/>
      <c r="M117" s="536"/>
      <c r="N117" s="536"/>
      <c r="O117" s="536"/>
    </row>
    <row r="118" spans="1:15" s="567" customFormat="1" ht="15.4" customHeight="1">
      <c r="A118" s="536"/>
      <c r="B118" s="536"/>
      <c r="C118" s="536"/>
      <c r="D118" s="536"/>
      <c r="E118" s="536"/>
      <c r="F118" s="536"/>
      <c r="G118" s="536"/>
      <c r="H118" s="536"/>
      <c r="I118" s="536"/>
      <c r="J118" s="536"/>
      <c r="K118" s="536"/>
      <c r="L118" s="536"/>
      <c r="M118" s="536"/>
      <c r="N118" s="536"/>
      <c r="O118" s="536"/>
    </row>
    <row r="119" spans="1:15" s="567" customFormat="1" ht="15.4" customHeight="1">
      <c r="A119" s="536"/>
      <c r="B119" s="536"/>
      <c r="C119" s="536"/>
      <c r="D119" s="536"/>
      <c r="E119" s="536"/>
      <c r="F119" s="536"/>
      <c r="G119" s="536"/>
      <c r="H119" s="536"/>
      <c r="I119" s="536"/>
      <c r="J119" s="536"/>
      <c r="K119" s="536"/>
      <c r="L119" s="536"/>
      <c r="M119" s="536"/>
      <c r="N119" s="536"/>
      <c r="O119" s="536"/>
    </row>
    <row r="120" spans="1:15" s="567" customFormat="1" ht="15.4" customHeight="1">
      <c r="A120" s="536"/>
      <c r="B120" s="536"/>
      <c r="C120" s="536"/>
      <c r="D120" s="536"/>
      <c r="E120" s="536"/>
      <c r="F120" s="536"/>
      <c r="G120" s="536"/>
      <c r="H120" s="536"/>
      <c r="I120" s="536"/>
      <c r="J120" s="536"/>
      <c r="K120" s="536"/>
      <c r="L120" s="536"/>
      <c r="M120" s="536"/>
      <c r="N120" s="536"/>
      <c r="O120" s="536"/>
    </row>
    <row r="121" spans="1:15" ht="15.4" customHeight="1"/>
    <row r="122" spans="1:15" ht="15.4" customHeight="1"/>
    <row r="123" spans="1:15" ht="15.4" customHeight="1"/>
    <row r="124" spans="1:15" ht="15.4" customHeight="1"/>
    <row r="125" spans="1:15" ht="15.4" customHeight="1"/>
    <row r="126" spans="1:15" ht="15.4" customHeight="1"/>
    <row r="127" spans="1:15" ht="15.4" customHeight="1"/>
    <row r="128" spans="1:15" ht="15.4" customHeight="1"/>
    <row r="129" ht="15.4" customHeight="1"/>
    <row r="130" ht="15.4" customHeight="1"/>
    <row r="131" ht="15.4" customHeight="1"/>
  </sheetData>
  <mergeCells count="337">
    <mergeCell ref="B19:D19"/>
    <mergeCell ref="E19:H19"/>
    <mergeCell ref="I19:K19"/>
    <mergeCell ref="L19:N19"/>
    <mergeCell ref="B20:D20"/>
    <mergeCell ref="E20:H20"/>
    <mergeCell ref="I20:K20"/>
    <mergeCell ref="L20:N20"/>
    <mergeCell ref="I73:K73"/>
    <mergeCell ref="L68:N68"/>
    <mergeCell ref="B22:D22"/>
    <mergeCell ref="E22:H22"/>
    <mergeCell ref="I22:K22"/>
    <mergeCell ref="L22:N22"/>
    <mergeCell ref="B23:H23"/>
    <mergeCell ref="I23:K23"/>
    <mergeCell ref="L23:N23"/>
    <mergeCell ref="I71:K71"/>
    <mergeCell ref="L60:N60"/>
    <mergeCell ref="I61:K61"/>
    <mergeCell ref="L61:N61"/>
    <mergeCell ref="B63:D63"/>
    <mergeCell ref="E63:H63"/>
    <mergeCell ref="I63:K63"/>
    <mergeCell ref="L65:N65"/>
    <mergeCell ref="I74:K74"/>
    <mergeCell ref="L74:N74"/>
    <mergeCell ref="L73:N73"/>
    <mergeCell ref="L70:N70"/>
    <mergeCell ref="L71:N71"/>
    <mergeCell ref="L67:N67"/>
    <mergeCell ref="L66:N66"/>
    <mergeCell ref="I82:K82"/>
    <mergeCell ref="I68:K68"/>
    <mergeCell ref="I81:K81"/>
    <mergeCell ref="L81:N81"/>
    <mergeCell ref="I78:K78"/>
    <mergeCell ref="I80:K80"/>
    <mergeCell ref="L75:N75"/>
    <mergeCell ref="L82:N82"/>
    <mergeCell ref="L80:N80"/>
    <mergeCell ref="L77:N77"/>
    <mergeCell ref="L78:N78"/>
    <mergeCell ref="I95:K95"/>
    <mergeCell ref="L95:N95"/>
    <mergeCell ref="B99:N99"/>
    <mergeCell ref="A102:D103"/>
    <mergeCell ref="A89:A95"/>
    <mergeCell ref="B89:D89"/>
    <mergeCell ref="E89:H89"/>
    <mergeCell ref="B92:D92"/>
    <mergeCell ref="B95:H95"/>
    <mergeCell ref="B94:D94"/>
    <mergeCell ref="I91:K91"/>
    <mergeCell ref="B93:D93"/>
    <mergeCell ref="I92:K92"/>
    <mergeCell ref="L89:N89"/>
    <mergeCell ref="B90:D90"/>
    <mergeCell ref="E90:H90"/>
    <mergeCell ref="I90:K90"/>
    <mergeCell ref="L90:N90"/>
    <mergeCell ref="I89:K89"/>
    <mergeCell ref="E94:H94"/>
    <mergeCell ref="E93:H93"/>
    <mergeCell ref="I93:K93"/>
    <mergeCell ref="I94:K94"/>
    <mergeCell ref="L93:N93"/>
    <mergeCell ref="K7:N9"/>
    <mergeCell ref="A11:N11"/>
    <mergeCell ref="I30:K30"/>
    <mergeCell ref="L30:N30"/>
    <mergeCell ref="I48:K48"/>
    <mergeCell ref="I39:K39"/>
    <mergeCell ref="L41:N41"/>
    <mergeCell ref="E18:H18"/>
    <mergeCell ref="I18:K18"/>
    <mergeCell ref="L18:N18"/>
    <mergeCell ref="B42:D42"/>
    <mergeCell ref="I42:K42"/>
    <mergeCell ref="L40:N40"/>
    <mergeCell ref="I44:K44"/>
    <mergeCell ref="I35:K35"/>
    <mergeCell ref="L35:N35"/>
    <mergeCell ref="I33:K33"/>
    <mergeCell ref="I31:K31"/>
    <mergeCell ref="B34:D34"/>
    <mergeCell ref="E34:H34"/>
    <mergeCell ref="I34:K34"/>
    <mergeCell ref="L34:N34"/>
    <mergeCell ref="L31:N31"/>
    <mergeCell ref="L33:N33"/>
    <mergeCell ref="E82:H82"/>
    <mergeCell ref="L79:N79"/>
    <mergeCell ref="A75:A81"/>
    <mergeCell ref="B75:D75"/>
    <mergeCell ref="E75:H75"/>
    <mergeCell ref="B64:D64"/>
    <mergeCell ref="L44:N44"/>
    <mergeCell ref="L43:N43"/>
    <mergeCell ref="L38:N38"/>
    <mergeCell ref="E64:H64"/>
    <mergeCell ref="I64:K64"/>
    <mergeCell ref="L64:N64"/>
    <mergeCell ref="L62:N62"/>
    <mergeCell ref="L39:N39"/>
    <mergeCell ref="B61:D61"/>
    <mergeCell ref="E61:H61"/>
    <mergeCell ref="E53:H53"/>
    <mergeCell ref="I58:K58"/>
    <mergeCell ref="L58:N58"/>
    <mergeCell ref="L57:N57"/>
    <mergeCell ref="L54:N54"/>
    <mergeCell ref="L55:N55"/>
    <mergeCell ref="B60:D60"/>
    <mergeCell ref="E60:H60"/>
    <mergeCell ref="B81:H81"/>
    <mergeCell ref="B80:D80"/>
    <mergeCell ref="E87:H87"/>
    <mergeCell ref="B85:D85"/>
    <mergeCell ref="E85:H85"/>
    <mergeCell ref="I88:K88"/>
    <mergeCell ref="A2:N2"/>
    <mergeCell ref="A4:B4"/>
    <mergeCell ref="C4:G4"/>
    <mergeCell ref="I4:K4"/>
    <mergeCell ref="L4:N4"/>
    <mergeCell ref="A6:J6"/>
    <mergeCell ref="K6:N6"/>
    <mergeCell ref="I67:K67"/>
    <mergeCell ref="I87:K87"/>
    <mergeCell ref="L88:N88"/>
    <mergeCell ref="L87:N87"/>
    <mergeCell ref="I76:K76"/>
    <mergeCell ref="L76:N76"/>
    <mergeCell ref="I75:K75"/>
    <mergeCell ref="B76:D76"/>
    <mergeCell ref="E76:H76"/>
    <mergeCell ref="A82:A88"/>
    <mergeCell ref="B82:D82"/>
    <mergeCell ref="L86:N86"/>
    <mergeCell ref="I84:K84"/>
    <mergeCell ref="L91:N91"/>
    <mergeCell ref="L92:N92"/>
    <mergeCell ref="B88:H88"/>
    <mergeCell ref="B84:D84"/>
    <mergeCell ref="E84:H84"/>
    <mergeCell ref="B86:D86"/>
    <mergeCell ref="B83:D83"/>
    <mergeCell ref="E83:H83"/>
    <mergeCell ref="E92:H92"/>
    <mergeCell ref="B91:D91"/>
    <mergeCell ref="E91:H91"/>
    <mergeCell ref="B87:D87"/>
    <mergeCell ref="L84:N84"/>
    <mergeCell ref="L85:N85"/>
    <mergeCell ref="I85:K85"/>
    <mergeCell ref="I83:K83"/>
    <mergeCell ref="L94:N94"/>
    <mergeCell ref="E80:H80"/>
    <mergeCell ref="I77:K77"/>
    <mergeCell ref="B79:D79"/>
    <mergeCell ref="E79:H79"/>
    <mergeCell ref="I79:K79"/>
    <mergeCell ref="B62:D62"/>
    <mergeCell ref="E62:H62"/>
    <mergeCell ref="B74:H74"/>
    <mergeCell ref="B73:D73"/>
    <mergeCell ref="E73:H73"/>
    <mergeCell ref="B69:D69"/>
    <mergeCell ref="E69:H69"/>
    <mergeCell ref="E70:H70"/>
    <mergeCell ref="I62:K62"/>
    <mergeCell ref="B78:D78"/>
    <mergeCell ref="E78:H78"/>
    <mergeCell ref="B77:D77"/>
    <mergeCell ref="E77:H77"/>
    <mergeCell ref="E72:H72"/>
    <mergeCell ref="I72:K72"/>
    <mergeCell ref="L83:N83"/>
    <mergeCell ref="E86:H86"/>
    <mergeCell ref="I86:K86"/>
    <mergeCell ref="L48:N48"/>
    <mergeCell ref="A68:A74"/>
    <mergeCell ref="B68:D68"/>
    <mergeCell ref="E68:H68"/>
    <mergeCell ref="B71:D71"/>
    <mergeCell ref="E71:H71"/>
    <mergeCell ref="A61:A67"/>
    <mergeCell ref="B65:D65"/>
    <mergeCell ref="E65:H65"/>
    <mergeCell ref="B66:D66"/>
    <mergeCell ref="B70:D70"/>
    <mergeCell ref="B67:H67"/>
    <mergeCell ref="I53:K53"/>
    <mergeCell ref="L53:N53"/>
    <mergeCell ref="E56:H56"/>
    <mergeCell ref="I54:K54"/>
    <mergeCell ref="I55:K55"/>
    <mergeCell ref="B52:D52"/>
    <mergeCell ref="E52:H52"/>
    <mergeCell ref="L72:N72"/>
    <mergeCell ref="I60:K60"/>
    <mergeCell ref="L63:N63"/>
    <mergeCell ref="B55:D55"/>
    <mergeCell ref="I65:K65"/>
    <mergeCell ref="E55:H55"/>
    <mergeCell ref="I56:K56"/>
    <mergeCell ref="L56:N56"/>
    <mergeCell ref="A45:A51"/>
    <mergeCell ref="L45:N45"/>
    <mergeCell ref="L46:N46"/>
    <mergeCell ref="L51:N51"/>
    <mergeCell ref="L49:N49"/>
    <mergeCell ref="B47:D47"/>
    <mergeCell ref="E47:H47"/>
    <mergeCell ref="I47:K47"/>
    <mergeCell ref="L52:N52"/>
    <mergeCell ref="E50:H50"/>
    <mergeCell ref="A52:A58"/>
    <mergeCell ref="B48:D48"/>
    <mergeCell ref="E48:H48"/>
    <mergeCell ref="B50:D50"/>
    <mergeCell ref="B46:D46"/>
    <mergeCell ref="E46:H46"/>
    <mergeCell ref="I45:K45"/>
    <mergeCell ref="I46:K46"/>
    <mergeCell ref="B49:D49"/>
    <mergeCell ref="E49:H49"/>
    <mergeCell ref="I49:K49"/>
    <mergeCell ref="L42:N42"/>
    <mergeCell ref="L36:N36"/>
    <mergeCell ref="B39:D39"/>
    <mergeCell ref="E39:H39"/>
    <mergeCell ref="E42:H42"/>
    <mergeCell ref="B40:D40"/>
    <mergeCell ref="L37:N37"/>
    <mergeCell ref="B36:D36"/>
    <mergeCell ref="B44:H44"/>
    <mergeCell ref="B43:D43"/>
    <mergeCell ref="E43:H43"/>
    <mergeCell ref="I43:K43"/>
    <mergeCell ref="B17:D17"/>
    <mergeCell ref="E17:H17"/>
    <mergeCell ref="I17:K17"/>
    <mergeCell ref="L17:N17"/>
    <mergeCell ref="B18:D18"/>
    <mergeCell ref="A38:A44"/>
    <mergeCell ref="B38:D38"/>
    <mergeCell ref="E38:H38"/>
    <mergeCell ref="I38:K38"/>
    <mergeCell ref="B30:H30"/>
    <mergeCell ref="A31:A37"/>
    <mergeCell ref="B31:D31"/>
    <mergeCell ref="E31:H31"/>
    <mergeCell ref="B32:D32"/>
    <mergeCell ref="A24:A30"/>
    <mergeCell ref="I32:K32"/>
    <mergeCell ref="L32:N32"/>
    <mergeCell ref="B33:D33"/>
    <mergeCell ref="E33:H33"/>
    <mergeCell ref="E32:H32"/>
    <mergeCell ref="B25:D25"/>
    <mergeCell ref="E25:H25"/>
    <mergeCell ref="B37:H37"/>
    <mergeCell ref="B35:D35"/>
    <mergeCell ref="A12:B12"/>
    <mergeCell ref="A13:B13"/>
    <mergeCell ref="A15:N15"/>
    <mergeCell ref="B16:D16"/>
    <mergeCell ref="E16:H16"/>
    <mergeCell ref="I16:K16"/>
    <mergeCell ref="L16:N16"/>
    <mergeCell ref="I29:K29"/>
    <mergeCell ref="L29:N29"/>
    <mergeCell ref="I26:K26"/>
    <mergeCell ref="L26:N26"/>
    <mergeCell ref="I27:K27"/>
    <mergeCell ref="L27:N27"/>
    <mergeCell ref="I28:K28"/>
    <mergeCell ref="L28:N28"/>
    <mergeCell ref="B24:D24"/>
    <mergeCell ref="E24:H24"/>
    <mergeCell ref="I24:K24"/>
    <mergeCell ref="L24:N24"/>
    <mergeCell ref="B21:D21"/>
    <mergeCell ref="E21:H21"/>
    <mergeCell ref="I21:K21"/>
    <mergeCell ref="L21:N21"/>
    <mergeCell ref="A17:A23"/>
    <mergeCell ref="L96:N97"/>
    <mergeCell ref="B98:N98"/>
    <mergeCell ref="E66:H66"/>
    <mergeCell ref="I69:K69"/>
    <mergeCell ref="L69:N69"/>
    <mergeCell ref="I70:K70"/>
    <mergeCell ref="B72:D72"/>
    <mergeCell ref="L25:N25"/>
    <mergeCell ref="B26:D26"/>
    <mergeCell ref="E26:H26"/>
    <mergeCell ref="E35:H35"/>
    <mergeCell ref="E27:H27"/>
    <mergeCell ref="E29:H29"/>
    <mergeCell ref="E36:H36"/>
    <mergeCell ref="I50:K50"/>
    <mergeCell ref="L50:N50"/>
    <mergeCell ref="L47:N47"/>
    <mergeCell ref="B45:D45"/>
    <mergeCell ref="E45:H45"/>
    <mergeCell ref="I36:K36"/>
    <mergeCell ref="B41:D41"/>
    <mergeCell ref="E41:H41"/>
    <mergeCell ref="I41:K41"/>
    <mergeCell ref="I37:K37"/>
    <mergeCell ref="A104:C105"/>
    <mergeCell ref="D104:D105"/>
    <mergeCell ref="E104:G105"/>
    <mergeCell ref="H104:J105"/>
    <mergeCell ref="I66:K66"/>
    <mergeCell ref="I25:K25"/>
    <mergeCell ref="B27:D27"/>
    <mergeCell ref="E28:H28"/>
    <mergeCell ref="B28:D28"/>
    <mergeCell ref="B29:D29"/>
    <mergeCell ref="I96:K97"/>
    <mergeCell ref="E40:H40"/>
    <mergeCell ref="I40:K40"/>
    <mergeCell ref="B58:H58"/>
    <mergeCell ref="B57:D57"/>
    <mergeCell ref="E57:H57"/>
    <mergeCell ref="I57:K57"/>
    <mergeCell ref="B51:H51"/>
    <mergeCell ref="I51:K51"/>
    <mergeCell ref="B54:D54"/>
    <mergeCell ref="E54:H54"/>
    <mergeCell ref="B56:D56"/>
    <mergeCell ref="B53:D53"/>
    <mergeCell ref="I52:K52"/>
  </mergeCells>
  <phoneticPr fontId="2"/>
  <printOptions horizontalCentered="1"/>
  <pageMargins left="0.39370078740157483" right="0.39370078740157483" top="0.59055118110236227" bottom="0.39370078740157483" header="0.27559055118110237" footer="0.43307086614173229"/>
  <pageSetup paperSize="9" scale="88" orientation="portrait" blackAndWhite="1" r:id="rId1"/>
  <headerFooter alignWithMargins="0">
    <oddHeader>&amp;R&amp;A</oddHeader>
  </headerFooter>
  <rowBreaks count="1" manualBreakCount="1">
    <brk id="59" max="13" man="1"/>
  </rowBreaks>
  <colBreaks count="1" manualBreakCount="1">
    <brk id="14" max="10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view="pageBreakPreview" zoomScaleNormal="100" zoomScaleSheetLayoutView="100" workbookViewId="0">
      <selection activeCell="C5" sqref="C5:G5"/>
    </sheetView>
  </sheetViews>
  <sheetFormatPr defaultColWidth="9.375" defaultRowHeight="13.5"/>
  <cols>
    <col min="1" max="13" width="6.875" style="536" customWidth="1"/>
    <col min="14" max="15" width="8.375" style="536" customWidth="1"/>
    <col min="16" max="16" width="1.625" style="536" customWidth="1"/>
    <col min="17" max="16384" width="9.375" style="536"/>
  </cols>
  <sheetData>
    <row r="1" spans="1:16" ht="15.4" customHeight="1">
      <c r="O1" s="557"/>
    </row>
    <row r="2" spans="1:16" ht="15.4" customHeight="1"/>
    <row r="3" spans="1:16" ht="17.25">
      <c r="A3" s="1459" t="s">
        <v>434</v>
      </c>
      <c r="B3" s="1459"/>
      <c r="C3" s="1459"/>
      <c r="D3" s="1459"/>
      <c r="E3" s="1459"/>
      <c r="F3" s="1459"/>
      <c r="G3" s="1459"/>
      <c r="H3" s="1459"/>
      <c r="I3" s="1459"/>
      <c r="J3" s="1459"/>
      <c r="K3" s="1459"/>
      <c r="L3" s="1459"/>
      <c r="M3" s="1459"/>
      <c r="N3" s="1459"/>
      <c r="O3" s="1459"/>
      <c r="P3" s="581"/>
    </row>
    <row r="4" spans="1:16" ht="7.5" customHeight="1">
      <c r="A4" s="540"/>
      <c r="B4" s="540"/>
      <c r="C4" s="540"/>
      <c r="D4" s="540"/>
      <c r="E4" s="540"/>
      <c r="F4" s="540"/>
      <c r="G4" s="540"/>
      <c r="H4" s="540"/>
      <c r="I4" s="540"/>
      <c r="J4" s="540"/>
      <c r="K4" s="540"/>
      <c r="L4" s="540"/>
      <c r="M4" s="540"/>
      <c r="N4" s="540"/>
      <c r="O4" s="540"/>
      <c r="P4" s="540"/>
    </row>
    <row r="5" spans="1:16" ht="22.5" customHeight="1">
      <c r="A5" s="1468" t="s">
        <v>141</v>
      </c>
      <c r="B5" s="1468"/>
      <c r="C5" s="1469"/>
      <c r="D5" s="1469"/>
      <c r="E5" s="1469"/>
      <c r="F5" s="1469"/>
      <c r="G5" s="1469"/>
      <c r="H5" s="540"/>
      <c r="I5" s="1483" t="s">
        <v>140</v>
      </c>
      <c r="J5" s="1484"/>
      <c r="K5" s="1485"/>
      <c r="L5" s="1491"/>
      <c r="M5" s="1492"/>
      <c r="N5" s="1492"/>
      <c r="O5" s="1493"/>
      <c r="P5" s="540"/>
    </row>
    <row r="6" spans="1:16" ht="7.5" customHeight="1">
      <c r="A6" s="540"/>
      <c r="B6" s="540"/>
      <c r="C6" s="540"/>
      <c r="D6" s="540"/>
      <c r="E6" s="540"/>
      <c r="F6" s="540"/>
      <c r="G6" s="540"/>
      <c r="H6" s="540"/>
      <c r="I6" s="540"/>
      <c r="J6" s="540"/>
      <c r="K6" s="540"/>
      <c r="L6" s="540"/>
      <c r="M6" s="540"/>
      <c r="N6" s="540"/>
      <c r="O6" s="588"/>
      <c r="P6" s="540"/>
    </row>
    <row r="7" spans="1:16" ht="15.4" customHeight="1">
      <c r="A7" s="1483" t="s">
        <v>357</v>
      </c>
      <c r="B7" s="1484"/>
      <c r="C7" s="1484"/>
      <c r="D7" s="1484"/>
      <c r="E7" s="1484"/>
      <c r="F7" s="1484"/>
      <c r="G7" s="1484"/>
      <c r="H7" s="1484"/>
      <c r="I7" s="1484"/>
      <c r="J7" s="1485"/>
      <c r="K7" s="1483" t="s">
        <v>386</v>
      </c>
      <c r="L7" s="1484"/>
      <c r="M7" s="1484"/>
      <c r="N7" s="1484"/>
      <c r="O7" s="1485"/>
      <c r="P7" s="540"/>
    </row>
    <row r="8" spans="1:16" ht="15.4" customHeight="1">
      <c r="A8" s="580" t="s">
        <v>199</v>
      </c>
      <c r="B8" s="578" t="s">
        <v>359</v>
      </c>
      <c r="C8" s="577"/>
      <c r="D8" s="577"/>
      <c r="E8" s="577"/>
      <c r="F8" s="579"/>
      <c r="G8" s="577"/>
      <c r="H8" s="579"/>
      <c r="I8" s="578"/>
      <c r="J8" s="577"/>
      <c r="K8" s="1524" t="s">
        <v>387</v>
      </c>
      <c r="L8" s="1525"/>
      <c r="M8" s="1525"/>
      <c r="N8" s="1525"/>
      <c r="O8" s="1526"/>
      <c r="P8" s="540"/>
    </row>
    <row r="9" spans="1:16" ht="15.4" customHeight="1">
      <c r="A9" s="576" t="s">
        <v>201</v>
      </c>
      <c r="B9" s="574" t="s">
        <v>361</v>
      </c>
      <c r="C9" s="573"/>
      <c r="D9" s="573"/>
      <c r="E9" s="573"/>
      <c r="F9" s="575"/>
      <c r="G9" s="573"/>
      <c r="H9" s="575"/>
      <c r="I9" s="574"/>
      <c r="J9" s="573"/>
      <c r="K9" s="1521" t="s">
        <v>388</v>
      </c>
      <c r="L9" s="1522"/>
      <c r="M9" s="1522"/>
      <c r="N9" s="1522"/>
      <c r="O9" s="1523"/>
      <c r="P9" s="540"/>
    </row>
    <row r="10" spans="1:16" ht="15.4" customHeight="1">
      <c r="A10" s="572" t="s">
        <v>202</v>
      </c>
      <c r="B10" s="570" t="s">
        <v>362</v>
      </c>
      <c r="C10" s="569"/>
      <c r="D10" s="569"/>
      <c r="E10" s="569"/>
      <c r="F10" s="571"/>
      <c r="G10" s="569"/>
      <c r="H10" s="571"/>
      <c r="I10" s="570"/>
      <c r="J10" s="569"/>
      <c r="K10" s="1527" t="s">
        <v>387</v>
      </c>
      <c r="L10" s="1528"/>
      <c r="M10" s="1528"/>
      <c r="N10" s="1528"/>
      <c r="O10" s="1529"/>
      <c r="P10" s="540"/>
    </row>
    <row r="11" spans="1:16" ht="15.4" customHeight="1">
      <c r="P11" s="540"/>
    </row>
    <row r="12" spans="1:16" ht="15.4" customHeight="1" thickBot="1">
      <c r="A12" s="1542" t="s">
        <v>435</v>
      </c>
      <c r="B12" s="1542"/>
      <c r="C12" s="1542"/>
      <c r="D12" s="1542"/>
      <c r="E12" s="1542"/>
      <c r="F12" s="1542"/>
      <c r="G12" s="1542"/>
      <c r="H12" s="1542"/>
      <c r="I12" s="1542"/>
      <c r="J12" s="1542"/>
      <c r="K12" s="1542"/>
      <c r="L12" s="1542"/>
      <c r="M12" s="1542"/>
      <c r="N12" s="1542"/>
      <c r="O12" s="1462"/>
      <c r="P12" s="540"/>
    </row>
    <row r="13" spans="1:16" ht="15.4" customHeight="1">
      <c r="A13" s="1468" t="s">
        <v>364</v>
      </c>
      <c r="B13" s="1468"/>
      <c r="C13" s="544" t="s">
        <v>207</v>
      </c>
      <c r="D13" s="544" t="s">
        <v>405</v>
      </c>
      <c r="E13" s="544" t="s">
        <v>406</v>
      </c>
      <c r="F13" s="544" t="s">
        <v>407</v>
      </c>
      <c r="G13" s="544" t="s">
        <v>408</v>
      </c>
      <c r="H13" s="544" t="s">
        <v>409</v>
      </c>
      <c r="I13" s="544" t="s">
        <v>410</v>
      </c>
      <c r="J13" s="544" t="s">
        <v>411</v>
      </c>
      <c r="K13" s="544" t="s">
        <v>412</v>
      </c>
      <c r="L13" s="544" t="s">
        <v>413</v>
      </c>
      <c r="M13" s="565" t="s">
        <v>414</v>
      </c>
      <c r="N13" s="1546" t="s">
        <v>415</v>
      </c>
      <c r="O13" s="1547"/>
      <c r="P13" s="540"/>
    </row>
    <row r="14" spans="1:16" ht="30" customHeight="1" thickBot="1">
      <c r="A14" s="1468" t="s">
        <v>367</v>
      </c>
      <c r="B14" s="1468"/>
      <c r="C14" s="585"/>
      <c r="D14" s="585"/>
      <c r="E14" s="585"/>
      <c r="F14" s="585"/>
      <c r="G14" s="585"/>
      <c r="H14" s="585"/>
      <c r="I14" s="585"/>
      <c r="J14" s="585"/>
      <c r="K14" s="585"/>
      <c r="L14" s="585"/>
      <c r="M14" s="584"/>
      <c r="N14" s="1548"/>
      <c r="O14" s="1549"/>
      <c r="P14" s="540"/>
    </row>
    <row r="15" spans="1:16" ht="15.4" customHeight="1">
      <c r="P15" s="540"/>
    </row>
    <row r="16" spans="1:16" ht="15.4" customHeight="1">
      <c r="A16" s="1462" t="s">
        <v>390</v>
      </c>
      <c r="B16" s="1462"/>
      <c r="C16" s="1462"/>
      <c r="D16" s="1462"/>
      <c r="E16" s="1462"/>
      <c r="F16" s="1462"/>
      <c r="G16" s="1462"/>
      <c r="H16" s="1462"/>
      <c r="I16" s="1462"/>
      <c r="J16" s="1462"/>
      <c r="K16" s="1462"/>
      <c r="L16" s="1462"/>
      <c r="M16" s="1462"/>
      <c r="N16" s="1462"/>
      <c r="O16" s="1462"/>
      <c r="P16" s="540"/>
    </row>
    <row r="17" spans="1:16" ht="15.4" customHeight="1">
      <c r="A17" s="1462" t="s">
        <v>391</v>
      </c>
      <c r="B17" s="1462"/>
      <c r="C17" s="1462"/>
      <c r="D17" s="1462"/>
      <c r="E17" s="1462"/>
      <c r="F17" s="1462"/>
      <c r="G17" s="1462"/>
      <c r="H17" s="1462"/>
      <c r="I17" s="1462"/>
      <c r="J17" s="1462"/>
      <c r="K17" s="1462"/>
      <c r="L17" s="1462"/>
      <c r="M17" s="1462"/>
      <c r="N17" s="1462"/>
      <c r="O17" s="1462"/>
      <c r="P17" s="540"/>
    </row>
    <row r="18" spans="1:16" ht="15.4" customHeight="1" thickBot="1">
      <c r="A18" s="547" t="s">
        <v>364</v>
      </c>
      <c r="B18" s="1470" t="s">
        <v>392</v>
      </c>
      <c r="C18" s="1470"/>
      <c r="D18" s="1470"/>
      <c r="E18" s="1470" t="s">
        <v>370</v>
      </c>
      <c r="F18" s="1470"/>
      <c r="G18" s="1470"/>
      <c r="H18" s="1470"/>
      <c r="I18" s="1515" t="s">
        <v>393</v>
      </c>
      <c r="J18" s="1516"/>
      <c r="K18" s="1516"/>
      <c r="L18" s="1516"/>
      <c r="M18" s="1516"/>
      <c r="N18" s="1470" t="s">
        <v>394</v>
      </c>
      <c r="O18" s="1517"/>
      <c r="P18" s="540"/>
    </row>
    <row r="19" spans="1:16" ht="15.4" customHeight="1" thickTop="1">
      <c r="A19" s="1535" t="s">
        <v>207</v>
      </c>
      <c r="B19" s="1481"/>
      <c r="C19" s="1481"/>
      <c r="D19" s="1481"/>
      <c r="E19" s="1481"/>
      <c r="F19" s="1481"/>
      <c r="G19" s="1481"/>
      <c r="H19" s="1481"/>
      <c r="I19" s="1463"/>
      <c r="J19" s="1447"/>
      <c r="K19" s="541" t="s">
        <v>395</v>
      </c>
      <c r="L19" s="1447"/>
      <c r="M19" s="1447"/>
      <c r="N19" s="1481"/>
      <c r="O19" s="1482"/>
      <c r="P19" s="540"/>
    </row>
    <row r="20" spans="1:16" ht="15.4" customHeight="1">
      <c r="A20" s="1536"/>
      <c r="B20" s="1469"/>
      <c r="C20" s="1469"/>
      <c r="D20" s="1469"/>
      <c r="E20" s="1469"/>
      <c r="F20" s="1469"/>
      <c r="G20" s="1469"/>
      <c r="H20" s="1469"/>
      <c r="I20" s="1491"/>
      <c r="J20" s="1492"/>
      <c r="K20" s="566" t="s">
        <v>395</v>
      </c>
      <c r="L20" s="1492"/>
      <c r="M20" s="1492"/>
      <c r="N20" s="1469"/>
      <c r="O20" s="1472"/>
    </row>
    <row r="21" spans="1:16" ht="15.4" customHeight="1">
      <c r="A21" s="1536"/>
      <c r="B21" s="1469"/>
      <c r="C21" s="1469"/>
      <c r="D21" s="1469"/>
      <c r="E21" s="1469"/>
      <c r="F21" s="1469"/>
      <c r="G21" s="1469"/>
      <c r="H21" s="1469"/>
      <c r="I21" s="1491"/>
      <c r="J21" s="1492"/>
      <c r="K21" s="566" t="s">
        <v>395</v>
      </c>
      <c r="L21" s="1492"/>
      <c r="M21" s="1492"/>
      <c r="N21" s="1469"/>
      <c r="O21" s="1472"/>
    </row>
    <row r="22" spans="1:16" ht="15.4" customHeight="1">
      <c r="A22" s="1536"/>
      <c r="B22" s="1469"/>
      <c r="C22" s="1469"/>
      <c r="D22" s="1469"/>
      <c r="E22" s="1469"/>
      <c r="F22" s="1469"/>
      <c r="G22" s="1469"/>
      <c r="H22" s="1469"/>
      <c r="I22" s="1491"/>
      <c r="J22" s="1492"/>
      <c r="K22" s="566" t="s">
        <v>395</v>
      </c>
      <c r="L22" s="1492"/>
      <c r="M22" s="1492"/>
      <c r="N22" s="1469"/>
      <c r="O22" s="1472"/>
    </row>
    <row r="23" spans="1:16" ht="15.4" customHeight="1">
      <c r="A23" s="1536"/>
      <c r="B23" s="1469"/>
      <c r="C23" s="1469"/>
      <c r="D23" s="1469"/>
      <c r="E23" s="1469"/>
      <c r="F23" s="1469"/>
      <c r="G23" s="1469"/>
      <c r="H23" s="1469"/>
      <c r="I23" s="1491"/>
      <c r="J23" s="1492"/>
      <c r="K23" s="566" t="s">
        <v>395</v>
      </c>
      <c r="L23" s="1492"/>
      <c r="M23" s="1492"/>
      <c r="N23" s="1469"/>
      <c r="O23" s="1472"/>
    </row>
    <row r="24" spans="1:16" ht="15.4" customHeight="1">
      <c r="A24" s="1536"/>
      <c r="B24" s="1471"/>
      <c r="C24" s="1471"/>
      <c r="D24" s="1471"/>
      <c r="E24" s="1471"/>
      <c r="F24" s="1471"/>
      <c r="G24" s="1471"/>
      <c r="H24" s="1471"/>
      <c r="I24" s="1491"/>
      <c r="J24" s="1492"/>
      <c r="K24" s="566" t="s">
        <v>395</v>
      </c>
      <c r="L24" s="1492"/>
      <c r="M24" s="1492"/>
      <c r="N24" s="1469"/>
      <c r="O24" s="1472"/>
    </row>
    <row r="25" spans="1:16" ht="15.4" customHeight="1" thickBot="1">
      <c r="A25" s="1537"/>
      <c r="B25" s="1511"/>
      <c r="C25" s="1512"/>
      <c r="D25" s="1512"/>
      <c r="E25" s="1512"/>
      <c r="F25" s="1512"/>
      <c r="G25" s="1512"/>
      <c r="H25" s="1513"/>
      <c r="I25" s="1514" t="s">
        <v>436</v>
      </c>
      <c r="J25" s="1495"/>
      <c r="K25" s="1495"/>
      <c r="L25" s="1495"/>
      <c r="M25" s="1495"/>
      <c r="N25" s="1514"/>
      <c r="O25" s="1497"/>
    </row>
    <row r="26" spans="1:16" ht="15.4" customHeight="1" thickTop="1">
      <c r="A26" s="1535" t="s">
        <v>208</v>
      </c>
      <c r="B26" s="1481"/>
      <c r="C26" s="1481"/>
      <c r="D26" s="1481"/>
      <c r="E26" s="1481"/>
      <c r="F26" s="1481"/>
      <c r="G26" s="1481"/>
      <c r="H26" s="1481"/>
      <c r="I26" s="1463"/>
      <c r="J26" s="1447"/>
      <c r="K26" s="541" t="s">
        <v>395</v>
      </c>
      <c r="L26" s="1447"/>
      <c r="M26" s="1447"/>
      <c r="N26" s="1481"/>
      <c r="O26" s="1482"/>
    </row>
    <row r="27" spans="1:16" ht="15.4" customHeight="1">
      <c r="A27" s="1536"/>
      <c r="B27" s="1469"/>
      <c r="C27" s="1469"/>
      <c r="D27" s="1469"/>
      <c r="E27" s="1469"/>
      <c r="F27" s="1469"/>
      <c r="G27" s="1469"/>
      <c r="H27" s="1469"/>
      <c r="I27" s="1491"/>
      <c r="J27" s="1492"/>
      <c r="K27" s="566" t="s">
        <v>395</v>
      </c>
      <c r="L27" s="1492"/>
      <c r="M27" s="1492"/>
      <c r="N27" s="1469"/>
      <c r="O27" s="1472"/>
    </row>
    <row r="28" spans="1:16" ht="15.4" customHeight="1">
      <c r="A28" s="1536"/>
      <c r="B28" s="1469"/>
      <c r="C28" s="1469"/>
      <c r="D28" s="1469"/>
      <c r="E28" s="1469"/>
      <c r="F28" s="1469"/>
      <c r="G28" s="1469"/>
      <c r="H28" s="1469"/>
      <c r="I28" s="1491"/>
      <c r="J28" s="1492"/>
      <c r="K28" s="566" t="s">
        <v>395</v>
      </c>
      <c r="L28" s="1492"/>
      <c r="M28" s="1492"/>
      <c r="N28" s="1469"/>
      <c r="O28" s="1472"/>
    </row>
    <row r="29" spans="1:16" ht="15.4" customHeight="1">
      <c r="A29" s="1536"/>
      <c r="B29" s="1469"/>
      <c r="C29" s="1469"/>
      <c r="D29" s="1469"/>
      <c r="E29" s="1469"/>
      <c r="F29" s="1469"/>
      <c r="G29" s="1469"/>
      <c r="H29" s="1469"/>
      <c r="I29" s="1491"/>
      <c r="J29" s="1492"/>
      <c r="K29" s="566" t="s">
        <v>395</v>
      </c>
      <c r="L29" s="1492"/>
      <c r="M29" s="1492"/>
      <c r="N29" s="1469"/>
      <c r="O29" s="1472"/>
    </row>
    <row r="30" spans="1:16" ht="15.4" customHeight="1">
      <c r="A30" s="1536"/>
      <c r="B30" s="1469"/>
      <c r="C30" s="1469"/>
      <c r="D30" s="1469"/>
      <c r="E30" s="1469"/>
      <c r="F30" s="1469"/>
      <c r="G30" s="1469"/>
      <c r="H30" s="1469"/>
      <c r="I30" s="1491"/>
      <c r="J30" s="1492"/>
      <c r="K30" s="566" t="s">
        <v>395</v>
      </c>
      <c r="L30" s="1492"/>
      <c r="M30" s="1492"/>
      <c r="N30" s="1469"/>
      <c r="O30" s="1472"/>
    </row>
    <row r="31" spans="1:16" ht="15.4" customHeight="1">
      <c r="A31" s="1536"/>
      <c r="B31" s="1471"/>
      <c r="C31" s="1471"/>
      <c r="D31" s="1471"/>
      <c r="E31" s="1471"/>
      <c r="F31" s="1471"/>
      <c r="G31" s="1471"/>
      <c r="H31" s="1471"/>
      <c r="I31" s="1491"/>
      <c r="J31" s="1492"/>
      <c r="K31" s="566" t="s">
        <v>395</v>
      </c>
      <c r="L31" s="1492"/>
      <c r="M31" s="1492"/>
      <c r="N31" s="1469"/>
      <c r="O31" s="1472"/>
    </row>
    <row r="32" spans="1:16" ht="15.4" customHeight="1" thickBot="1">
      <c r="A32" s="1537"/>
      <c r="B32" s="1511"/>
      <c r="C32" s="1512"/>
      <c r="D32" s="1512"/>
      <c r="E32" s="1512"/>
      <c r="F32" s="1512"/>
      <c r="G32" s="1512"/>
      <c r="H32" s="1513"/>
      <c r="I32" s="1514" t="s">
        <v>437</v>
      </c>
      <c r="J32" s="1495"/>
      <c r="K32" s="1495"/>
      <c r="L32" s="1495"/>
      <c r="M32" s="1495"/>
      <c r="N32" s="1514"/>
      <c r="O32" s="1497"/>
    </row>
    <row r="33" spans="1:15" ht="15.4" customHeight="1" thickTop="1">
      <c r="A33" s="1535" t="s">
        <v>209</v>
      </c>
      <c r="B33" s="1481"/>
      <c r="C33" s="1481"/>
      <c r="D33" s="1481"/>
      <c r="E33" s="1481"/>
      <c r="F33" s="1481"/>
      <c r="G33" s="1481"/>
      <c r="H33" s="1481"/>
      <c r="I33" s="1463"/>
      <c r="J33" s="1447"/>
      <c r="K33" s="541" t="s">
        <v>395</v>
      </c>
      <c r="L33" s="1447"/>
      <c r="M33" s="1447"/>
      <c r="N33" s="1481"/>
      <c r="O33" s="1482"/>
    </row>
    <row r="34" spans="1:15" ht="15.4" customHeight="1">
      <c r="A34" s="1536"/>
      <c r="B34" s="1469"/>
      <c r="C34" s="1469"/>
      <c r="D34" s="1469"/>
      <c r="E34" s="1469"/>
      <c r="F34" s="1469"/>
      <c r="G34" s="1469"/>
      <c r="H34" s="1469"/>
      <c r="I34" s="1491"/>
      <c r="J34" s="1492"/>
      <c r="K34" s="566" t="s">
        <v>395</v>
      </c>
      <c r="L34" s="1492"/>
      <c r="M34" s="1492"/>
      <c r="N34" s="1469"/>
      <c r="O34" s="1472"/>
    </row>
    <row r="35" spans="1:15" ht="15.4" customHeight="1">
      <c r="A35" s="1536"/>
      <c r="B35" s="1469"/>
      <c r="C35" s="1469"/>
      <c r="D35" s="1469"/>
      <c r="E35" s="1469"/>
      <c r="F35" s="1469"/>
      <c r="G35" s="1469"/>
      <c r="H35" s="1469"/>
      <c r="I35" s="1491"/>
      <c r="J35" s="1492"/>
      <c r="K35" s="566" t="s">
        <v>395</v>
      </c>
      <c r="L35" s="1492"/>
      <c r="M35" s="1492"/>
      <c r="N35" s="1469"/>
      <c r="O35" s="1472"/>
    </row>
    <row r="36" spans="1:15" ht="15.4" customHeight="1">
      <c r="A36" s="1536"/>
      <c r="B36" s="1469"/>
      <c r="C36" s="1469"/>
      <c r="D36" s="1469"/>
      <c r="E36" s="1469"/>
      <c r="F36" s="1469"/>
      <c r="G36" s="1469"/>
      <c r="H36" s="1469"/>
      <c r="I36" s="1491"/>
      <c r="J36" s="1492"/>
      <c r="K36" s="566" t="s">
        <v>395</v>
      </c>
      <c r="L36" s="1492"/>
      <c r="M36" s="1492"/>
      <c r="N36" s="1469"/>
      <c r="O36" s="1472"/>
    </row>
    <row r="37" spans="1:15" ht="15.4" customHeight="1">
      <c r="A37" s="1536"/>
      <c r="B37" s="1469"/>
      <c r="C37" s="1469"/>
      <c r="D37" s="1469"/>
      <c r="E37" s="1469"/>
      <c r="F37" s="1469"/>
      <c r="G37" s="1469"/>
      <c r="H37" s="1469"/>
      <c r="I37" s="1491"/>
      <c r="J37" s="1492"/>
      <c r="K37" s="566" t="s">
        <v>395</v>
      </c>
      <c r="L37" s="1492"/>
      <c r="M37" s="1492"/>
      <c r="N37" s="1469"/>
      <c r="O37" s="1472"/>
    </row>
    <row r="38" spans="1:15" ht="15.4" customHeight="1">
      <c r="A38" s="1536"/>
      <c r="B38" s="1471"/>
      <c r="C38" s="1471"/>
      <c r="D38" s="1471"/>
      <c r="E38" s="1471"/>
      <c r="F38" s="1471"/>
      <c r="G38" s="1471"/>
      <c r="H38" s="1471"/>
      <c r="I38" s="1491"/>
      <c r="J38" s="1492"/>
      <c r="K38" s="566" t="s">
        <v>395</v>
      </c>
      <c r="L38" s="1492"/>
      <c r="M38" s="1492"/>
      <c r="N38" s="1469"/>
      <c r="O38" s="1472"/>
    </row>
    <row r="39" spans="1:15" ht="15.4" customHeight="1" thickBot="1">
      <c r="A39" s="1537"/>
      <c r="B39" s="1511"/>
      <c r="C39" s="1512"/>
      <c r="D39" s="1512"/>
      <c r="E39" s="1512"/>
      <c r="F39" s="1512"/>
      <c r="G39" s="1512"/>
      <c r="H39" s="1513"/>
      <c r="I39" s="1514" t="s">
        <v>438</v>
      </c>
      <c r="J39" s="1495"/>
      <c r="K39" s="1495"/>
      <c r="L39" s="1495"/>
      <c r="M39" s="1495"/>
      <c r="N39" s="1514"/>
      <c r="O39" s="1497"/>
    </row>
    <row r="40" spans="1:15" ht="15.4" customHeight="1" thickTop="1">
      <c r="A40" s="1535" t="s">
        <v>210</v>
      </c>
      <c r="B40" s="1481"/>
      <c r="C40" s="1481"/>
      <c r="D40" s="1481"/>
      <c r="E40" s="1481"/>
      <c r="F40" s="1481"/>
      <c r="G40" s="1481"/>
      <c r="H40" s="1481"/>
      <c r="I40" s="1463"/>
      <c r="J40" s="1447"/>
      <c r="K40" s="541" t="s">
        <v>395</v>
      </c>
      <c r="L40" s="1447"/>
      <c r="M40" s="1447"/>
      <c r="N40" s="1481"/>
      <c r="O40" s="1482"/>
    </row>
    <row r="41" spans="1:15" ht="15.4" customHeight="1">
      <c r="A41" s="1536"/>
      <c r="B41" s="1469"/>
      <c r="C41" s="1469"/>
      <c r="D41" s="1469"/>
      <c r="E41" s="1469"/>
      <c r="F41" s="1469"/>
      <c r="G41" s="1469"/>
      <c r="H41" s="1469"/>
      <c r="I41" s="1491"/>
      <c r="J41" s="1492"/>
      <c r="K41" s="566" t="s">
        <v>395</v>
      </c>
      <c r="L41" s="1492"/>
      <c r="M41" s="1492"/>
      <c r="N41" s="1469"/>
      <c r="O41" s="1472"/>
    </row>
    <row r="42" spans="1:15" ht="15.4" customHeight="1">
      <c r="A42" s="1536"/>
      <c r="B42" s="1469"/>
      <c r="C42" s="1469"/>
      <c r="D42" s="1469"/>
      <c r="E42" s="1469"/>
      <c r="F42" s="1469"/>
      <c r="G42" s="1469"/>
      <c r="H42" s="1469"/>
      <c r="I42" s="1491"/>
      <c r="J42" s="1492"/>
      <c r="K42" s="566" t="s">
        <v>395</v>
      </c>
      <c r="L42" s="1492"/>
      <c r="M42" s="1492"/>
      <c r="N42" s="1469"/>
      <c r="O42" s="1472"/>
    </row>
    <row r="43" spans="1:15" ht="15.4" customHeight="1">
      <c r="A43" s="1536"/>
      <c r="B43" s="1469"/>
      <c r="C43" s="1469"/>
      <c r="D43" s="1469"/>
      <c r="E43" s="1469"/>
      <c r="F43" s="1469"/>
      <c r="G43" s="1469"/>
      <c r="H43" s="1469"/>
      <c r="I43" s="1491"/>
      <c r="J43" s="1492"/>
      <c r="K43" s="566" t="s">
        <v>395</v>
      </c>
      <c r="L43" s="1492"/>
      <c r="M43" s="1492"/>
      <c r="N43" s="1469"/>
      <c r="O43" s="1472"/>
    </row>
    <row r="44" spans="1:15" ht="15.4" customHeight="1">
      <c r="A44" s="1536"/>
      <c r="B44" s="1469"/>
      <c r="C44" s="1469"/>
      <c r="D44" s="1469"/>
      <c r="E44" s="1469"/>
      <c r="F44" s="1469"/>
      <c r="G44" s="1469"/>
      <c r="H44" s="1469"/>
      <c r="I44" s="1491"/>
      <c r="J44" s="1492"/>
      <c r="K44" s="566" t="s">
        <v>395</v>
      </c>
      <c r="L44" s="1492"/>
      <c r="M44" s="1492"/>
      <c r="N44" s="1469"/>
      <c r="O44" s="1472"/>
    </row>
    <row r="45" spans="1:15" ht="15.4" customHeight="1">
      <c r="A45" s="1536"/>
      <c r="B45" s="1471"/>
      <c r="C45" s="1471"/>
      <c r="D45" s="1471"/>
      <c r="E45" s="1471"/>
      <c r="F45" s="1471"/>
      <c r="G45" s="1471"/>
      <c r="H45" s="1471"/>
      <c r="I45" s="1491"/>
      <c r="J45" s="1492"/>
      <c r="K45" s="566" t="s">
        <v>395</v>
      </c>
      <c r="L45" s="1492"/>
      <c r="M45" s="1492"/>
      <c r="N45" s="1469"/>
      <c r="O45" s="1472"/>
    </row>
    <row r="46" spans="1:15" ht="15.4" customHeight="1" thickBot="1">
      <c r="A46" s="1537"/>
      <c r="B46" s="1511"/>
      <c r="C46" s="1512"/>
      <c r="D46" s="1512"/>
      <c r="E46" s="1512"/>
      <c r="F46" s="1512"/>
      <c r="G46" s="1512"/>
      <c r="H46" s="1513"/>
      <c r="I46" s="1514" t="s">
        <v>439</v>
      </c>
      <c r="J46" s="1495"/>
      <c r="K46" s="1495"/>
      <c r="L46" s="1495"/>
      <c r="M46" s="1495"/>
      <c r="N46" s="1514"/>
      <c r="O46" s="1497"/>
    </row>
    <row r="47" spans="1:15" ht="15.4" customHeight="1" thickTop="1">
      <c r="A47" s="1535" t="s">
        <v>211</v>
      </c>
      <c r="B47" s="1481"/>
      <c r="C47" s="1481"/>
      <c r="D47" s="1481"/>
      <c r="E47" s="1481"/>
      <c r="F47" s="1481"/>
      <c r="G47" s="1481"/>
      <c r="H47" s="1481"/>
      <c r="I47" s="1463"/>
      <c r="J47" s="1447"/>
      <c r="K47" s="541" t="s">
        <v>395</v>
      </c>
      <c r="L47" s="1447"/>
      <c r="M47" s="1447"/>
      <c r="N47" s="1481"/>
      <c r="O47" s="1482"/>
    </row>
    <row r="48" spans="1:15" ht="15.4" customHeight="1">
      <c r="A48" s="1536"/>
      <c r="B48" s="1469"/>
      <c r="C48" s="1469"/>
      <c r="D48" s="1469"/>
      <c r="E48" s="1469"/>
      <c r="F48" s="1469"/>
      <c r="G48" s="1469"/>
      <c r="H48" s="1469"/>
      <c r="I48" s="1491"/>
      <c r="J48" s="1492"/>
      <c r="K48" s="566" t="s">
        <v>395</v>
      </c>
      <c r="L48" s="1492"/>
      <c r="M48" s="1492"/>
      <c r="N48" s="1469"/>
      <c r="O48" s="1472"/>
    </row>
    <row r="49" spans="1:15" ht="15.4" customHeight="1">
      <c r="A49" s="1536"/>
      <c r="B49" s="1469"/>
      <c r="C49" s="1469"/>
      <c r="D49" s="1469"/>
      <c r="E49" s="1469"/>
      <c r="F49" s="1469"/>
      <c r="G49" s="1469"/>
      <c r="H49" s="1469"/>
      <c r="I49" s="1491"/>
      <c r="J49" s="1492"/>
      <c r="K49" s="566" t="s">
        <v>395</v>
      </c>
      <c r="L49" s="1492"/>
      <c r="M49" s="1492"/>
      <c r="N49" s="1469"/>
      <c r="O49" s="1472"/>
    </row>
    <row r="50" spans="1:15" ht="15.4" customHeight="1">
      <c r="A50" s="1536"/>
      <c r="B50" s="1469"/>
      <c r="C50" s="1469"/>
      <c r="D50" s="1469"/>
      <c r="E50" s="1469"/>
      <c r="F50" s="1469"/>
      <c r="G50" s="1469"/>
      <c r="H50" s="1469"/>
      <c r="I50" s="1491"/>
      <c r="J50" s="1492"/>
      <c r="K50" s="566" t="s">
        <v>395</v>
      </c>
      <c r="L50" s="1492"/>
      <c r="M50" s="1492"/>
      <c r="N50" s="1469"/>
      <c r="O50" s="1472"/>
    </row>
    <row r="51" spans="1:15" ht="15.4" customHeight="1">
      <c r="A51" s="1536"/>
      <c r="B51" s="1469"/>
      <c r="C51" s="1469"/>
      <c r="D51" s="1469"/>
      <c r="E51" s="1469"/>
      <c r="F51" s="1469"/>
      <c r="G51" s="1469"/>
      <c r="H51" s="1469"/>
      <c r="I51" s="1491"/>
      <c r="J51" s="1492"/>
      <c r="K51" s="566" t="s">
        <v>395</v>
      </c>
      <c r="L51" s="1492"/>
      <c r="M51" s="1492"/>
      <c r="N51" s="1469"/>
      <c r="O51" s="1472"/>
    </row>
    <row r="52" spans="1:15" ht="15.4" customHeight="1">
      <c r="A52" s="1536"/>
      <c r="B52" s="1471"/>
      <c r="C52" s="1471"/>
      <c r="D52" s="1471"/>
      <c r="E52" s="1471"/>
      <c r="F52" s="1471"/>
      <c r="G52" s="1471"/>
      <c r="H52" s="1471"/>
      <c r="I52" s="1491"/>
      <c r="J52" s="1492"/>
      <c r="K52" s="566" t="s">
        <v>395</v>
      </c>
      <c r="L52" s="1492"/>
      <c r="M52" s="1492"/>
      <c r="N52" s="1469"/>
      <c r="O52" s="1472"/>
    </row>
    <row r="53" spans="1:15" ht="15.4" customHeight="1" thickBot="1">
      <c r="A53" s="1537"/>
      <c r="B53" s="1511"/>
      <c r="C53" s="1512"/>
      <c r="D53" s="1512"/>
      <c r="E53" s="1512"/>
      <c r="F53" s="1512"/>
      <c r="G53" s="1512"/>
      <c r="H53" s="1513"/>
      <c r="I53" s="1514" t="s">
        <v>440</v>
      </c>
      <c r="J53" s="1495"/>
      <c r="K53" s="1495"/>
      <c r="L53" s="1495"/>
      <c r="M53" s="1495"/>
      <c r="N53" s="1514"/>
      <c r="O53" s="1497"/>
    </row>
    <row r="54" spans="1:15" ht="15.4" customHeight="1" thickTop="1">
      <c r="A54" s="1535" t="s">
        <v>212</v>
      </c>
      <c r="B54" s="1481"/>
      <c r="C54" s="1481"/>
      <c r="D54" s="1481"/>
      <c r="E54" s="1481"/>
      <c r="F54" s="1481"/>
      <c r="G54" s="1481"/>
      <c r="H54" s="1481"/>
      <c r="I54" s="1463"/>
      <c r="J54" s="1447"/>
      <c r="K54" s="541" t="s">
        <v>395</v>
      </c>
      <c r="L54" s="1447"/>
      <c r="M54" s="1447"/>
      <c r="N54" s="1481"/>
      <c r="O54" s="1482"/>
    </row>
    <row r="55" spans="1:15" ht="15.4" customHeight="1">
      <c r="A55" s="1536"/>
      <c r="B55" s="1469"/>
      <c r="C55" s="1469"/>
      <c r="D55" s="1469"/>
      <c r="E55" s="1469"/>
      <c r="F55" s="1469"/>
      <c r="G55" s="1469"/>
      <c r="H55" s="1469"/>
      <c r="I55" s="1491"/>
      <c r="J55" s="1492"/>
      <c r="K55" s="566" t="s">
        <v>395</v>
      </c>
      <c r="L55" s="1492"/>
      <c r="M55" s="1492"/>
      <c r="N55" s="1469"/>
      <c r="O55" s="1472"/>
    </row>
    <row r="56" spans="1:15" ht="15.4" customHeight="1">
      <c r="A56" s="1536"/>
      <c r="B56" s="1469"/>
      <c r="C56" s="1469"/>
      <c r="D56" s="1469"/>
      <c r="E56" s="1469"/>
      <c r="F56" s="1469"/>
      <c r="G56" s="1469"/>
      <c r="H56" s="1469"/>
      <c r="I56" s="1491"/>
      <c r="J56" s="1492"/>
      <c r="K56" s="566" t="s">
        <v>395</v>
      </c>
      <c r="L56" s="1492"/>
      <c r="M56" s="1492"/>
      <c r="N56" s="1469"/>
      <c r="O56" s="1472"/>
    </row>
    <row r="57" spans="1:15" ht="15.4" customHeight="1">
      <c r="A57" s="1536"/>
      <c r="B57" s="1469"/>
      <c r="C57" s="1469"/>
      <c r="D57" s="1469"/>
      <c r="E57" s="1469"/>
      <c r="F57" s="1469"/>
      <c r="G57" s="1469"/>
      <c r="H57" s="1469"/>
      <c r="I57" s="1491"/>
      <c r="J57" s="1492"/>
      <c r="K57" s="566" t="s">
        <v>395</v>
      </c>
      <c r="L57" s="1492"/>
      <c r="M57" s="1492"/>
      <c r="N57" s="1469"/>
      <c r="O57" s="1472"/>
    </row>
    <row r="58" spans="1:15" ht="15.4" customHeight="1">
      <c r="A58" s="1536"/>
      <c r="B58" s="1469"/>
      <c r="C58" s="1469"/>
      <c r="D58" s="1469"/>
      <c r="E58" s="1469"/>
      <c r="F58" s="1469"/>
      <c r="G58" s="1469"/>
      <c r="H58" s="1469"/>
      <c r="I58" s="1491"/>
      <c r="J58" s="1492"/>
      <c r="K58" s="566" t="s">
        <v>395</v>
      </c>
      <c r="L58" s="1492"/>
      <c r="M58" s="1492"/>
      <c r="N58" s="1469"/>
      <c r="O58" s="1472"/>
    </row>
    <row r="59" spans="1:15" ht="15.4" customHeight="1">
      <c r="A59" s="1536"/>
      <c r="B59" s="1471"/>
      <c r="C59" s="1471"/>
      <c r="D59" s="1471"/>
      <c r="E59" s="1471"/>
      <c r="F59" s="1471"/>
      <c r="G59" s="1471"/>
      <c r="H59" s="1471"/>
      <c r="I59" s="1491"/>
      <c r="J59" s="1492"/>
      <c r="K59" s="566" t="s">
        <v>395</v>
      </c>
      <c r="L59" s="1492"/>
      <c r="M59" s="1492"/>
      <c r="N59" s="1469"/>
      <c r="O59" s="1472"/>
    </row>
    <row r="60" spans="1:15" ht="15.4" customHeight="1" thickBot="1">
      <c r="A60" s="1537"/>
      <c r="B60" s="1511"/>
      <c r="C60" s="1512"/>
      <c r="D60" s="1512"/>
      <c r="E60" s="1512"/>
      <c r="F60" s="1512"/>
      <c r="G60" s="1512"/>
      <c r="H60" s="1513"/>
      <c r="I60" s="1514" t="s">
        <v>441</v>
      </c>
      <c r="J60" s="1495"/>
      <c r="K60" s="1495"/>
      <c r="L60" s="1495"/>
      <c r="M60" s="1495"/>
      <c r="N60" s="1514"/>
      <c r="O60" s="1497"/>
    </row>
    <row r="61" spans="1:15" ht="15.4" customHeight="1" thickTop="1"/>
    <row r="62" spans="1:15" ht="15.4" customHeight="1" thickBot="1">
      <c r="A62" s="547" t="s">
        <v>364</v>
      </c>
      <c r="B62" s="1470" t="s">
        <v>392</v>
      </c>
      <c r="C62" s="1470"/>
      <c r="D62" s="1470"/>
      <c r="E62" s="1470" t="s">
        <v>370</v>
      </c>
      <c r="F62" s="1470"/>
      <c r="G62" s="1470"/>
      <c r="H62" s="1470"/>
      <c r="I62" s="1515" t="s">
        <v>393</v>
      </c>
      <c r="J62" s="1516"/>
      <c r="K62" s="1516"/>
      <c r="L62" s="1516"/>
      <c r="M62" s="1516"/>
      <c r="N62" s="1470" t="s">
        <v>394</v>
      </c>
      <c r="O62" s="1517"/>
    </row>
    <row r="63" spans="1:15" ht="15.4" customHeight="1" thickTop="1">
      <c r="A63" s="1535" t="s">
        <v>213</v>
      </c>
      <c r="B63" s="1481"/>
      <c r="C63" s="1481"/>
      <c r="D63" s="1481"/>
      <c r="E63" s="1481"/>
      <c r="F63" s="1481"/>
      <c r="G63" s="1481"/>
      <c r="H63" s="1481"/>
      <c r="I63" s="1463"/>
      <c r="J63" s="1447"/>
      <c r="K63" s="541" t="s">
        <v>395</v>
      </c>
      <c r="L63" s="1447"/>
      <c r="M63" s="1447"/>
      <c r="N63" s="1481"/>
      <c r="O63" s="1482"/>
    </row>
    <row r="64" spans="1:15" ht="15.4" customHeight="1">
      <c r="A64" s="1536"/>
      <c r="B64" s="1469"/>
      <c r="C64" s="1469"/>
      <c r="D64" s="1469"/>
      <c r="E64" s="1469"/>
      <c r="F64" s="1469"/>
      <c r="G64" s="1469"/>
      <c r="H64" s="1469"/>
      <c r="I64" s="1491"/>
      <c r="J64" s="1492"/>
      <c r="K64" s="566" t="s">
        <v>395</v>
      </c>
      <c r="L64" s="1492"/>
      <c r="M64" s="1492"/>
      <c r="N64" s="1469"/>
      <c r="O64" s="1472"/>
    </row>
    <row r="65" spans="1:15" ht="15.4" customHeight="1">
      <c r="A65" s="1536"/>
      <c r="B65" s="1469"/>
      <c r="C65" s="1469"/>
      <c r="D65" s="1469"/>
      <c r="E65" s="1469"/>
      <c r="F65" s="1469"/>
      <c r="G65" s="1469"/>
      <c r="H65" s="1469"/>
      <c r="I65" s="1491"/>
      <c r="J65" s="1492"/>
      <c r="K65" s="566" t="s">
        <v>395</v>
      </c>
      <c r="L65" s="1492"/>
      <c r="M65" s="1492"/>
      <c r="N65" s="1469"/>
      <c r="O65" s="1472"/>
    </row>
    <row r="66" spans="1:15" ht="15.4" customHeight="1">
      <c r="A66" s="1536"/>
      <c r="B66" s="1469"/>
      <c r="C66" s="1469"/>
      <c r="D66" s="1469"/>
      <c r="E66" s="1469"/>
      <c r="F66" s="1469"/>
      <c r="G66" s="1469"/>
      <c r="H66" s="1469"/>
      <c r="I66" s="1491"/>
      <c r="J66" s="1492"/>
      <c r="K66" s="566" t="s">
        <v>395</v>
      </c>
      <c r="L66" s="1492"/>
      <c r="M66" s="1492"/>
      <c r="N66" s="1469"/>
      <c r="O66" s="1472"/>
    </row>
    <row r="67" spans="1:15" ht="15.4" customHeight="1">
      <c r="A67" s="1536"/>
      <c r="B67" s="1469"/>
      <c r="C67" s="1469"/>
      <c r="D67" s="1469"/>
      <c r="E67" s="1469"/>
      <c r="F67" s="1469"/>
      <c r="G67" s="1469"/>
      <c r="H67" s="1469"/>
      <c r="I67" s="1491"/>
      <c r="J67" s="1492"/>
      <c r="K67" s="566" t="s">
        <v>395</v>
      </c>
      <c r="L67" s="1492"/>
      <c r="M67" s="1492"/>
      <c r="N67" s="1469"/>
      <c r="O67" s="1472"/>
    </row>
    <row r="68" spans="1:15" ht="15.4" customHeight="1">
      <c r="A68" s="1536"/>
      <c r="B68" s="1471"/>
      <c r="C68" s="1471"/>
      <c r="D68" s="1471"/>
      <c r="E68" s="1471"/>
      <c r="F68" s="1471"/>
      <c r="G68" s="1471"/>
      <c r="H68" s="1471"/>
      <c r="I68" s="1491"/>
      <c r="J68" s="1492"/>
      <c r="K68" s="566" t="s">
        <v>395</v>
      </c>
      <c r="L68" s="1492"/>
      <c r="M68" s="1492"/>
      <c r="N68" s="1469"/>
      <c r="O68" s="1472"/>
    </row>
    <row r="69" spans="1:15" ht="15.4" customHeight="1" thickBot="1">
      <c r="A69" s="1537"/>
      <c r="B69" s="1511"/>
      <c r="C69" s="1512"/>
      <c r="D69" s="1512"/>
      <c r="E69" s="1512"/>
      <c r="F69" s="1512"/>
      <c r="G69" s="1512"/>
      <c r="H69" s="1513"/>
      <c r="I69" s="1514" t="s">
        <v>442</v>
      </c>
      <c r="J69" s="1495"/>
      <c r="K69" s="1495"/>
      <c r="L69" s="1495"/>
      <c r="M69" s="1495"/>
      <c r="N69" s="1514"/>
      <c r="O69" s="1497"/>
    </row>
    <row r="70" spans="1:15" ht="15.4" customHeight="1" thickTop="1">
      <c r="A70" s="1535" t="s">
        <v>424</v>
      </c>
      <c r="B70" s="1481"/>
      <c r="C70" s="1481"/>
      <c r="D70" s="1481"/>
      <c r="E70" s="1481"/>
      <c r="F70" s="1481"/>
      <c r="G70" s="1481"/>
      <c r="H70" s="1481"/>
      <c r="I70" s="1463"/>
      <c r="J70" s="1447"/>
      <c r="K70" s="541" t="s">
        <v>395</v>
      </c>
      <c r="L70" s="1447"/>
      <c r="M70" s="1447"/>
      <c r="N70" s="1481"/>
      <c r="O70" s="1482"/>
    </row>
    <row r="71" spans="1:15" ht="15.4" customHeight="1">
      <c r="A71" s="1536"/>
      <c r="B71" s="1469"/>
      <c r="C71" s="1469"/>
      <c r="D71" s="1469"/>
      <c r="E71" s="1469"/>
      <c r="F71" s="1469"/>
      <c r="G71" s="1469"/>
      <c r="H71" s="1469"/>
      <c r="I71" s="1491"/>
      <c r="J71" s="1492"/>
      <c r="K71" s="566" t="s">
        <v>395</v>
      </c>
      <c r="L71" s="1492"/>
      <c r="M71" s="1492"/>
      <c r="N71" s="1469"/>
      <c r="O71" s="1472"/>
    </row>
    <row r="72" spans="1:15" ht="15.4" customHeight="1">
      <c r="A72" s="1536"/>
      <c r="B72" s="1469"/>
      <c r="C72" s="1469"/>
      <c r="D72" s="1469"/>
      <c r="E72" s="1469"/>
      <c r="F72" s="1469"/>
      <c r="G72" s="1469"/>
      <c r="H72" s="1469"/>
      <c r="I72" s="1491"/>
      <c r="J72" s="1492"/>
      <c r="K72" s="566" t="s">
        <v>395</v>
      </c>
      <c r="L72" s="1492"/>
      <c r="M72" s="1492"/>
      <c r="N72" s="1469"/>
      <c r="O72" s="1472"/>
    </row>
    <row r="73" spans="1:15" ht="15.4" customHeight="1">
      <c r="A73" s="1536"/>
      <c r="B73" s="1469"/>
      <c r="C73" s="1469"/>
      <c r="D73" s="1469"/>
      <c r="E73" s="1469"/>
      <c r="F73" s="1469"/>
      <c r="G73" s="1469"/>
      <c r="H73" s="1469"/>
      <c r="I73" s="1491"/>
      <c r="J73" s="1492"/>
      <c r="K73" s="566" t="s">
        <v>395</v>
      </c>
      <c r="L73" s="1492"/>
      <c r="M73" s="1492"/>
      <c r="N73" s="1469"/>
      <c r="O73" s="1472"/>
    </row>
    <row r="74" spans="1:15" ht="15.4" customHeight="1">
      <c r="A74" s="1536"/>
      <c r="B74" s="1469"/>
      <c r="C74" s="1469"/>
      <c r="D74" s="1469"/>
      <c r="E74" s="1469"/>
      <c r="F74" s="1469"/>
      <c r="G74" s="1469"/>
      <c r="H74" s="1469"/>
      <c r="I74" s="1491"/>
      <c r="J74" s="1492"/>
      <c r="K74" s="566" t="s">
        <v>395</v>
      </c>
      <c r="L74" s="1492"/>
      <c r="M74" s="1492"/>
      <c r="N74" s="1469"/>
      <c r="O74" s="1472"/>
    </row>
    <row r="75" spans="1:15" ht="15.4" customHeight="1">
      <c r="A75" s="1536"/>
      <c r="B75" s="1471"/>
      <c r="C75" s="1471"/>
      <c r="D75" s="1471"/>
      <c r="E75" s="1471"/>
      <c r="F75" s="1471"/>
      <c r="G75" s="1471"/>
      <c r="H75" s="1471"/>
      <c r="I75" s="1491"/>
      <c r="J75" s="1492"/>
      <c r="K75" s="566" t="s">
        <v>395</v>
      </c>
      <c r="L75" s="1492"/>
      <c r="M75" s="1492"/>
      <c r="N75" s="1469"/>
      <c r="O75" s="1472"/>
    </row>
    <row r="76" spans="1:15" ht="15.4" customHeight="1" thickBot="1">
      <c r="A76" s="1537"/>
      <c r="B76" s="1511"/>
      <c r="C76" s="1512"/>
      <c r="D76" s="1512"/>
      <c r="E76" s="1512"/>
      <c r="F76" s="1512"/>
      <c r="G76" s="1512"/>
      <c r="H76" s="1513"/>
      <c r="I76" s="1514" t="s">
        <v>443</v>
      </c>
      <c r="J76" s="1495"/>
      <c r="K76" s="1495"/>
      <c r="L76" s="1495"/>
      <c r="M76" s="1495"/>
      <c r="N76" s="1514"/>
      <c r="O76" s="1497"/>
    </row>
    <row r="77" spans="1:15" ht="15.4" customHeight="1" thickTop="1">
      <c r="A77" s="1535" t="s">
        <v>426</v>
      </c>
      <c r="B77" s="1481"/>
      <c r="C77" s="1481"/>
      <c r="D77" s="1481"/>
      <c r="E77" s="1481"/>
      <c r="F77" s="1481"/>
      <c r="G77" s="1481"/>
      <c r="H77" s="1481"/>
      <c r="I77" s="1463"/>
      <c r="J77" s="1447"/>
      <c r="K77" s="541" t="s">
        <v>395</v>
      </c>
      <c r="L77" s="1447"/>
      <c r="M77" s="1447"/>
      <c r="N77" s="1481"/>
      <c r="O77" s="1482"/>
    </row>
    <row r="78" spans="1:15" ht="15.4" customHeight="1">
      <c r="A78" s="1536"/>
      <c r="B78" s="1469"/>
      <c r="C78" s="1469"/>
      <c r="D78" s="1469"/>
      <c r="E78" s="1469"/>
      <c r="F78" s="1469"/>
      <c r="G78" s="1469"/>
      <c r="H78" s="1469"/>
      <c r="I78" s="1491"/>
      <c r="J78" s="1492"/>
      <c r="K78" s="566" t="s">
        <v>395</v>
      </c>
      <c r="L78" s="1492"/>
      <c r="M78" s="1492"/>
      <c r="N78" s="1469"/>
      <c r="O78" s="1472"/>
    </row>
    <row r="79" spans="1:15" ht="15.4" customHeight="1">
      <c r="A79" s="1536"/>
      <c r="B79" s="1469"/>
      <c r="C79" s="1469"/>
      <c r="D79" s="1469"/>
      <c r="E79" s="1469"/>
      <c r="F79" s="1469"/>
      <c r="G79" s="1469"/>
      <c r="H79" s="1469"/>
      <c r="I79" s="1491"/>
      <c r="J79" s="1492"/>
      <c r="K79" s="566" t="s">
        <v>395</v>
      </c>
      <c r="L79" s="1492"/>
      <c r="M79" s="1492"/>
      <c r="N79" s="1469"/>
      <c r="O79" s="1472"/>
    </row>
    <row r="80" spans="1:15" ht="15.4" customHeight="1">
      <c r="A80" s="1536"/>
      <c r="B80" s="1469"/>
      <c r="C80" s="1469"/>
      <c r="D80" s="1469"/>
      <c r="E80" s="1469"/>
      <c r="F80" s="1469"/>
      <c r="G80" s="1469"/>
      <c r="H80" s="1469"/>
      <c r="I80" s="1491"/>
      <c r="J80" s="1492"/>
      <c r="K80" s="566" t="s">
        <v>395</v>
      </c>
      <c r="L80" s="1492"/>
      <c r="M80" s="1492"/>
      <c r="N80" s="1469"/>
      <c r="O80" s="1472"/>
    </row>
    <row r="81" spans="1:15" ht="15.4" customHeight="1">
      <c r="A81" s="1536"/>
      <c r="B81" s="1469"/>
      <c r="C81" s="1469"/>
      <c r="D81" s="1469"/>
      <c r="E81" s="1469"/>
      <c r="F81" s="1469"/>
      <c r="G81" s="1469"/>
      <c r="H81" s="1469"/>
      <c r="I81" s="1491"/>
      <c r="J81" s="1492"/>
      <c r="K81" s="566" t="s">
        <v>395</v>
      </c>
      <c r="L81" s="1492"/>
      <c r="M81" s="1492"/>
      <c r="N81" s="1469"/>
      <c r="O81" s="1472"/>
    </row>
    <row r="82" spans="1:15" ht="15.4" customHeight="1">
      <c r="A82" s="1536"/>
      <c r="B82" s="1471"/>
      <c r="C82" s="1471"/>
      <c r="D82" s="1471"/>
      <c r="E82" s="1471"/>
      <c r="F82" s="1471"/>
      <c r="G82" s="1471"/>
      <c r="H82" s="1471"/>
      <c r="I82" s="1491"/>
      <c r="J82" s="1492"/>
      <c r="K82" s="566" t="s">
        <v>395</v>
      </c>
      <c r="L82" s="1492"/>
      <c r="M82" s="1492"/>
      <c r="N82" s="1469"/>
      <c r="O82" s="1472"/>
    </row>
    <row r="83" spans="1:15" ht="15.4" customHeight="1" thickBot="1">
      <c r="A83" s="1537"/>
      <c r="B83" s="1511"/>
      <c r="C83" s="1512"/>
      <c r="D83" s="1512"/>
      <c r="E83" s="1512"/>
      <c r="F83" s="1512"/>
      <c r="G83" s="1512"/>
      <c r="H83" s="1513"/>
      <c r="I83" s="1514" t="s">
        <v>444</v>
      </c>
      <c r="J83" s="1495"/>
      <c r="K83" s="1495"/>
      <c r="L83" s="1495"/>
      <c r="M83" s="1495"/>
      <c r="N83" s="1514"/>
      <c r="O83" s="1497"/>
    </row>
    <row r="84" spans="1:15" ht="15.4" customHeight="1" thickTop="1">
      <c r="A84" s="1535" t="s">
        <v>214</v>
      </c>
      <c r="B84" s="1481"/>
      <c r="C84" s="1481"/>
      <c r="D84" s="1481"/>
      <c r="E84" s="1481"/>
      <c r="F84" s="1481"/>
      <c r="G84" s="1481"/>
      <c r="H84" s="1481"/>
      <c r="I84" s="1463"/>
      <c r="J84" s="1447"/>
      <c r="K84" s="541" t="s">
        <v>395</v>
      </c>
      <c r="L84" s="1447"/>
      <c r="M84" s="1447"/>
      <c r="N84" s="1481"/>
      <c r="O84" s="1482"/>
    </row>
    <row r="85" spans="1:15" ht="15.4" customHeight="1">
      <c r="A85" s="1536"/>
      <c r="B85" s="1469"/>
      <c r="C85" s="1469"/>
      <c r="D85" s="1469"/>
      <c r="E85" s="1469"/>
      <c r="F85" s="1469"/>
      <c r="G85" s="1469"/>
      <c r="H85" s="1469"/>
      <c r="I85" s="1491"/>
      <c r="J85" s="1492"/>
      <c r="K85" s="566" t="s">
        <v>395</v>
      </c>
      <c r="L85" s="1492"/>
      <c r="M85" s="1492"/>
      <c r="N85" s="1469"/>
      <c r="O85" s="1472"/>
    </row>
    <row r="86" spans="1:15" ht="15.4" customHeight="1">
      <c r="A86" s="1536"/>
      <c r="B86" s="1469"/>
      <c r="C86" s="1469"/>
      <c r="D86" s="1469"/>
      <c r="E86" s="1469"/>
      <c r="F86" s="1469"/>
      <c r="G86" s="1469"/>
      <c r="H86" s="1469"/>
      <c r="I86" s="1491"/>
      <c r="J86" s="1492"/>
      <c r="K86" s="566" t="s">
        <v>395</v>
      </c>
      <c r="L86" s="1492"/>
      <c r="M86" s="1492"/>
      <c r="N86" s="1469"/>
      <c r="O86" s="1472"/>
    </row>
    <row r="87" spans="1:15" ht="15.4" customHeight="1">
      <c r="A87" s="1536"/>
      <c r="B87" s="1469"/>
      <c r="C87" s="1469"/>
      <c r="D87" s="1469"/>
      <c r="E87" s="1469"/>
      <c r="F87" s="1469"/>
      <c r="G87" s="1469"/>
      <c r="H87" s="1469"/>
      <c r="I87" s="1491"/>
      <c r="J87" s="1492"/>
      <c r="K87" s="566" t="s">
        <v>395</v>
      </c>
      <c r="L87" s="1492"/>
      <c r="M87" s="1492"/>
      <c r="N87" s="1469"/>
      <c r="O87" s="1472"/>
    </row>
    <row r="88" spans="1:15" ht="15.4" customHeight="1">
      <c r="A88" s="1536"/>
      <c r="B88" s="1469"/>
      <c r="C88" s="1469"/>
      <c r="D88" s="1469"/>
      <c r="E88" s="1469"/>
      <c r="F88" s="1469"/>
      <c r="G88" s="1469"/>
      <c r="H88" s="1469"/>
      <c r="I88" s="1491"/>
      <c r="J88" s="1492"/>
      <c r="K88" s="566" t="s">
        <v>395</v>
      </c>
      <c r="L88" s="1492"/>
      <c r="M88" s="1492"/>
      <c r="N88" s="1469"/>
      <c r="O88" s="1472"/>
    </row>
    <row r="89" spans="1:15" ht="15.4" customHeight="1">
      <c r="A89" s="1536"/>
      <c r="B89" s="1471"/>
      <c r="C89" s="1471"/>
      <c r="D89" s="1471"/>
      <c r="E89" s="1471"/>
      <c r="F89" s="1471"/>
      <c r="G89" s="1471"/>
      <c r="H89" s="1471"/>
      <c r="I89" s="1491"/>
      <c r="J89" s="1492"/>
      <c r="K89" s="566" t="s">
        <v>395</v>
      </c>
      <c r="L89" s="1492"/>
      <c r="M89" s="1492"/>
      <c r="N89" s="1469"/>
      <c r="O89" s="1472"/>
    </row>
    <row r="90" spans="1:15" ht="15.4" customHeight="1" thickBot="1">
      <c r="A90" s="1537"/>
      <c r="B90" s="1511"/>
      <c r="C90" s="1512"/>
      <c r="D90" s="1512"/>
      <c r="E90" s="1512"/>
      <c r="F90" s="1512"/>
      <c r="G90" s="1512"/>
      <c r="H90" s="1513"/>
      <c r="I90" s="1514" t="s">
        <v>445</v>
      </c>
      <c r="J90" s="1495"/>
      <c r="K90" s="1495"/>
      <c r="L90" s="1495"/>
      <c r="M90" s="1495"/>
      <c r="N90" s="1514"/>
      <c r="O90" s="1497"/>
    </row>
    <row r="91" spans="1:15" ht="15.4" customHeight="1" thickTop="1">
      <c r="A91" s="1535" t="s">
        <v>215</v>
      </c>
      <c r="B91" s="1481"/>
      <c r="C91" s="1481"/>
      <c r="D91" s="1481"/>
      <c r="E91" s="1481"/>
      <c r="F91" s="1481"/>
      <c r="G91" s="1481"/>
      <c r="H91" s="1481"/>
      <c r="I91" s="1463"/>
      <c r="J91" s="1447"/>
      <c r="K91" s="541" t="s">
        <v>395</v>
      </c>
      <c r="L91" s="1447"/>
      <c r="M91" s="1447"/>
      <c r="N91" s="1481"/>
      <c r="O91" s="1482"/>
    </row>
    <row r="92" spans="1:15" ht="15.4" customHeight="1">
      <c r="A92" s="1536"/>
      <c r="B92" s="1469"/>
      <c r="C92" s="1469"/>
      <c r="D92" s="1469"/>
      <c r="E92" s="1469"/>
      <c r="F92" s="1469"/>
      <c r="G92" s="1469"/>
      <c r="H92" s="1469"/>
      <c r="I92" s="1491"/>
      <c r="J92" s="1492"/>
      <c r="K92" s="566" t="s">
        <v>395</v>
      </c>
      <c r="L92" s="1492"/>
      <c r="M92" s="1492"/>
      <c r="N92" s="1469"/>
      <c r="O92" s="1472"/>
    </row>
    <row r="93" spans="1:15" ht="15.4" customHeight="1">
      <c r="A93" s="1536"/>
      <c r="B93" s="1469"/>
      <c r="C93" s="1469"/>
      <c r="D93" s="1469"/>
      <c r="E93" s="1469"/>
      <c r="F93" s="1469"/>
      <c r="G93" s="1469"/>
      <c r="H93" s="1469"/>
      <c r="I93" s="1491"/>
      <c r="J93" s="1492"/>
      <c r="K93" s="566" t="s">
        <v>395</v>
      </c>
      <c r="L93" s="1492"/>
      <c r="M93" s="1492"/>
      <c r="N93" s="1469"/>
      <c r="O93" s="1472"/>
    </row>
    <row r="94" spans="1:15" ht="15.4" customHeight="1">
      <c r="A94" s="1536"/>
      <c r="B94" s="1469"/>
      <c r="C94" s="1469"/>
      <c r="D94" s="1469"/>
      <c r="E94" s="1469"/>
      <c r="F94" s="1469"/>
      <c r="G94" s="1469"/>
      <c r="H94" s="1469"/>
      <c r="I94" s="1491"/>
      <c r="J94" s="1492"/>
      <c r="K94" s="566" t="s">
        <v>395</v>
      </c>
      <c r="L94" s="1492"/>
      <c r="M94" s="1492"/>
      <c r="N94" s="1469"/>
      <c r="O94" s="1472"/>
    </row>
    <row r="95" spans="1:15" ht="15.4" customHeight="1">
      <c r="A95" s="1536"/>
      <c r="B95" s="1469"/>
      <c r="C95" s="1469"/>
      <c r="D95" s="1469"/>
      <c r="E95" s="1469"/>
      <c r="F95" s="1469"/>
      <c r="G95" s="1469"/>
      <c r="H95" s="1469"/>
      <c r="I95" s="1491"/>
      <c r="J95" s="1492"/>
      <c r="K95" s="566" t="s">
        <v>395</v>
      </c>
      <c r="L95" s="1492"/>
      <c r="M95" s="1492"/>
      <c r="N95" s="1469"/>
      <c r="O95" s="1472"/>
    </row>
    <row r="96" spans="1:15" ht="15.4" customHeight="1">
      <c r="A96" s="1536"/>
      <c r="B96" s="1471"/>
      <c r="C96" s="1471"/>
      <c r="D96" s="1471"/>
      <c r="E96" s="1471"/>
      <c r="F96" s="1471"/>
      <c r="G96" s="1471"/>
      <c r="H96" s="1471"/>
      <c r="I96" s="1491"/>
      <c r="J96" s="1492"/>
      <c r="K96" s="566" t="s">
        <v>395</v>
      </c>
      <c r="L96" s="1492"/>
      <c r="M96" s="1492"/>
      <c r="N96" s="1469"/>
      <c r="O96" s="1472"/>
    </row>
    <row r="97" spans="1:15" ht="15.4" customHeight="1" thickBot="1">
      <c r="A97" s="1537"/>
      <c r="B97" s="1511"/>
      <c r="C97" s="1512"/>
      <c r="D97" s="1512"/>
      <c r="E97" s="1512"/>
      <c r="F97" s="1512"/>
      <c r="G97" s="1512"/>
      <c r="H97" s="1513"/>
      <c r="I97" s="1514" t="s">
        <v>446</v>
      </c>
      <c r="J97" s="1495"/>
      <c r="K97" s="1495"/>
      <c r="L97" s="1495"/>
      <c r="M97" s="1495"/>
      <c r="N97" s="1514"/>
      <c r="O97" s="1497"/>
    </row>
    <row r="98" spans="1:15" ht="15.4" customHeight="1" thickTop="1">
      <c r="F98" s="1543" t="s">
        <v>447</v>
      </c>
      <c r="G98" s="1447"/>
      <c r="H98" s="1447"/>
      <c r="I98" s="1447"/>
      <c r="J98" s="1447"/>
      <c r="K98" s="1447"/>
      <c r="L98" s="1447"/>
      <c r="M98" s="1447"/>
      <c r="N98" s="1463"/>
      <c r="O98" s="1448"/>
    </row>
    <row r="99" spans="1:15" ht="14.25" customHeight="1" thickBot="1">
      <c r="F99" s="1455"/>
      <c r="G99" s="1456"/>
      <c r="H99" s="1456"/>
      <c r="I99" s="1456"/>
      <c r="J99" s="1456"/>
      <c r="K99" s="1456"/>
      <c r="L99" s="1456"/>
      <c r="M99" s="1456"/>
      <c r="N99" s="1544"/>
      <c r="O99" s="1545"/>
    </row>
    <row r="100" spans="1:15" ht="14.25" customHeight="1">
      <c r="A100" s="539" t="s">
        <v>105</v>
      </c>
      <c r="B100" s="1451" t="s">
        <v>431</v>
      </c>
      <c r="C100" s="1451"/>
      <c r="D100" s="1451"/>
      <c r="E100" s="1451"/>
      <c r="F100" s="1451"/>
      <c r="G100" s="1451"/>
      <c r="H100" s="1451"/>
      <c r="I100" s="1451"/>
      <c r="J100" s="1451"/>
      <c r="K100" s="1451"/>
      <c r="L100" s="1451"/>
      <c r="M100" s="1451"/>
      <c r="N100" s="1451"/>
      <c r="O100" s="1451"/>
    </row>
    <row r="101" spans="1:15" ht="14.25" customHeight="1">
      <c r="A101" s="539" t="s">
        <v>105</v>
      </c>
      <c r="B101" s="1451" t="s">
        <v>397</v>
      </c>
      <c r="C101" s="1451"/>
      <c r="D101" s="1451"/>
      <c r="E101" s="1451"/>
      <c r="F101" s="1451"/>
      <c r="G101" s="1451"/>
      <c r="H101" s="1451"/>
      <c r="I101" s="1451"/>
      <c r="J101" s="1451"/>
      <c r="K101" s="1451"/>
      <c r="L101" s="1451"/>
      <c r="M101" s="1451"/>
      <c r="N101" s="1451"/>
      <c r="O101" s="1451"/>
    </row>
    <row r="102" spans="1:15" ht="14.25" customHeight="1">
      <c r="A102" s="567"/>
      <c r="B102" s="567"/>
      <c r="C102" s="567"/>
      <c r="D102" s="567"/>
      <c r="E102" s="567"/>
      <c r="F102" s="567"/>
      <c r="G102" s="567"/>
      <c r="H102" s="567"/>
      <c r="I102" s="567"/>
      <c r="J102" s="567"/>
      <c r="K102" s="567"/>
      <c r="L102" s="567"/>
      <c r="M102" s="567"/>
      <c r="N102" s="567"/>
      <c r="O102" s="567"/>
    </row>
    <row r="103" spans="1:15" ht="14.25" customHeight="1" thickBot="1"/>
    <row r="104" spans="1:15" ht="14.25" customHeight="1">
      <c r="A104" s="1452" t="s">
        <v>379</v>
      </c>
      <c r="B104" s="1453"/>
      <c r="C104" s="1453"/>
      <c r="D104" s="1454"/>
    </row>
    <row r="105" spans="1:15" ht="14.25" customHeight="1" thickBot="1">
      <c r="A105" s="1455"/>
      <c r="B105" s="1456"/>
      <c r="C105" s="1456"/>
      <c r="D105" s="1457"/>
    </row>
    <row r="106" spans="1:15" ht="15.4" customHeight="1">
      <c r="A106" s="1458"/>
      <c r="B106" s="1459"/>
      <c r="C106" s="1459"/>
      <c r="D106" s="1460" t="s">
        <v>203</v>
      </c>
      <c r="E106" s="1452" t="s">
        <v>380</v>
      </c>
      <c r="F106" s="1453"/>
      <c r="G106" s="1454"/>
      <c r="H106" s="1458" t="s">
        <v>398</v>
      </c>
      <c r="I106" s="1530" t="s">
        <v>448</v>
      </c>
      <c r="J106" s="1462"/>
      <c r="K106" s="1462"/>
      <c r="L106" s="1462"/>
      <c r="M106" s="1462"/>
      <c r="N106" s="1462"/>
      <c r="O106" s="1462"/>
    </row>
    <row r="107" spans="1:15" ht="15.4" customHeight="1" thickBot="1">
      <c r="A107" s="1455"/>
      <c r="B107" s="1456"/>
      <c r="C107" s="1456"/>
      <c r="D107" s="1457"/>
      <c r="E107" s="1455"/>
      <c r="F107" s="1456"/>
      <c r="G107" s="1457"/>
      <c r="H107" s="1458"/>
      <c r="I107" s="1462"/>
      <c r="J107" s="1462"/>
      <c r="K107" s="1462"/>
      <c r="L107" s="1462"/>
      <c r="M107" s="1462"/>
      <c r="N107" s="1462"/>
      <c r="O107" s="1462"/>
    </row>
    <row r="108" spans="1:15" s="537" customFormat="1" ht="13.5" customHeight="1">
      <c r="A108" s="567"/>
      <c r="B108" s="567"/>
      <c r="C108" s="567"/>
      <c r="D108" s="567"/>
      <c r="E108" s="567"/>
      <c r="F108" s="567"/>
      <c r="G108" s="567"/>
      <c r="H108" s="567"/>
      <c r="I108" s="567"/>
      <c r="J108" s="567"/>
      <c r="K108" s="567"/>
      <c r="L108" s="567"/>
      <c r="M108" s="567"/>
      <c r="N108" s="567"/>
      <c r="O108" s="567"/>
    </row>
    <row r="109" spans="1:15" s="537" customFormat="1" ht="13.5" customHeight="1">
      <c r="A109" s="568" t="s">
        <v>382</v>
      </c>
      <c r="B109" s="568"/>
      <c r="C109" s="568"/>
      <c r="D109" s="568"/>
      <c r="E109" s="568"/>
      <c r="F109" s="568"/>
      <c r="G109" s="568"/>
      <c r="H109" s="568"/>
      <c r="I109" s="568"/>
      <c r="J109" s="568"/>
      <c r="K109" s="568"/>
      <c r="L109" s="568"/>
      <c r="M109" s="568"/>
      <c r="N109" s="568"/>
      <c r="O109" s="568"/>
    </row>
    <row r="110" spans="1:15" s="567" customFormat="1" ht="13.5" customHeight="1">
      <c r="A110" s="539">
        <v>1</v>
      </c>
      <c r="B110" s="537" t="s">
        <v>432</v>
      </c>
      <c r="C110" s="537"/>
      <c r="D110" s="537"/>
      <c r="E110" s="537"/>
      <c r="F110" s="537"/>
      <c r="G110" s="537"/>
      <c r="H110" s="537"/>
      <c r="I110" s="537"/>
      <c r="J110" s="537"/>
      <c r="K110" s="537"/>
      <c r="L110" s="537"/>
      <c r="M110" s="537"/>
      <c r="N110" s="537"/>
      <c r="O110" s="537"/>
    </row>
    <row r="111" spans="1:15" ht="15.4" customHeight="1">
      <c r="A111" s="539">
        <v>2</v>
      </c>
      <c r="B111" s="537" t="s">
        <v>433</v>
      </c>
      <c r="C111" s="537"/>
      <c r="D111" s="537"/>
      <c r="E111" s="537"/>
      <c r="F111" s="537"/>
      <c r="G111" s="537"/>
      <c r="H111" s="537"/>
      <c r="I111" s="537"/>
      <c r="J111" s="537"/>
      <c r="K111" s="537"/>
      <c r="L111" s="537"/>
      <c r="M111" s="537"/>
      <c r="N111" s="537"/>
      <c r="O111" s="537"/>
    </row>
    <row r="112" spans="1:15" ht="15.4" customHeight="1">
      <c r="A112" s="539">
        <v>3</v>
      </c>
      <c r="B112" s="537" t="s">
        <v>400</v>
      </c>
      <c r="C112" s="537"/>
      <c r="D112" s="537"/>
      <c r="E112" s="537"/>
      <c r="F112" s="537"/>
      <c r="G112" s="537"/>
      <c r="H112" s="537"/>
      <c r="I112" s="537"/>
      <c r="J112" s="537"/>
      <c r="K112" s="537"/>
      <c r="L112" s="537"/>
      <c r="M112" s="537"/>
      <c r="N112" s="537"/>
      <c r="O112" s="537"/>
    </row>
    <row r="113" spans="1:15" ht="15.4" customHeight="1">
      <c r="A113" s="537"/>
      <c r="B113" s="537" t="s">
        <v>401</v>
      </c>
      <c r="C113" s="537"/>
      <c r="D113" s="537"/>
      <c r="E113" s="537"/>
      <c r="F113" s="537"/>
      <c r="G113" s="537"/>
      <c r="H113" s="537"/>
      <c r="I113" s="537"/>
      <c r="J113" s="537"/>
      <c r="K113" s="537"/>
      <c r="L113" s="537"/>
      <c r="M113" s="537"/>
      <c r="N113" s="537"/>
      <c r="O113" s="537"/>
    </row>
    <row r="114" spans="1:15" ht="15.4" customHeight="1">
      <c r="A114" s="539">
        <v>4</v>
      </c>
      <c r="B114" s="1446" t="s">
        <v>402</v>
      </c>
      <c r="C114" s="1446"/>
      <c r="D114" s="1446"/>
      <c r="E114" s="1446"/>
      <c r="F114" s="1446"/>
      <c r="G114" s="1446"/>
      <c r="H114" s="1446"/>
      <c r="I114" s="1446"/>
      <c r="J114" s="1446"/>
      <c r="K114" s="1446"/>
      <c r="L114" s="1446"/>
      <c r="M114" s="1446"/>
      <c r="N114" s="1446"/>
      <c r="O114" s="1446"/>
    </row>
    <row r="115" spans="1:15" ht="15.4" customHeight="1">
      <c r="A115" s="537"/>
      <c r="B115" s="1446"/>
      <c r="C115" s="1446"/>
      <c r="D115" s="1446"/>
      <c r="E115" s="1446"/>
      <c r="F115" s="1446"/>
      <c r="G115" s="1446"/>
      <c r="H115" s="1446"/>
      <c r="I115" s="1446"/>
      <c r="J115" s="1446"/>
      <c r="K115" s="1446"/>
      <c r="L115" s="1446"/>
      <c r="M115" s="1446"/>
      <c r="N115" s="1446"/>
      <c r="O115" s="1446"/>
    </row>
    <row r="116" spans="1:15" s="567" customFormat="1" ht="13.5" customHeight="1">
      <c r="A116" s="587"/>
      <c r="B116" s="568"/>
      <c r="C116" s="568"/>
      <c r="D116" s="568"/>
      <c r="E116" s="568"/>
      <c r="F116" s="568"/>
      <c r="G116" s="568"/>
      <c r="H116" s="568"/>
      <c r="I116" s="568"/>
      <c r="J116" s="568"/>
      <c r="K116" s="568"/>
      <c r="L116" s="568"/>
      <c r="M116" s="568"/>
      <c r="N116" s="568"/>
      <c r="O116" s="568"/>
    </row>
    <row r="117" spans="1:15" s="568" customFormat="1" ht="13.5" customHeight="1"/>
    <row r="118" spans="1:15" s="537" customFormat="1" ht="13.5" customHeight="1">
      <c r="A118" s="568"/>
      <c r="B118" s="568"/>
      <c r="C118" s="568"/>
      <c r="D118" s="568"/>
      <c r="E118" s="568"/>
      <c r="F118" s="568"/>
      <c r="G118" s="568"/>
      <c r="H118" s="568"/>
      <c r="I118" s="568"/>
      <c r="J118" s="568"/>
      <c r="K118" s="568"/>
      <c r="L118" s="568"/>
      <c r="M118" s="568"/>
      <c r="N118" s="568"/>
      <c r="O118" s="568"/>
    </row>
    <row r="119" spans="1:15" s="537" customFormat="1" ht="13.5" customHeight="1">
      <c r="A119" s="567"/>
      <c r="B119" s="567"/>
      <c r="C119" s="567"/>
      <c r="D119" s="567"/>
      <c r="E119" s="567"/>
      <c r="F119" s="567"/>
      <c r="G119" s="567"/>
      <c r="H119" s="567"/>
      <c r="I119" s="567"/>
      <c r="J119" s="567"/>
      <c r="K119" s="567"/>
      <c r="L119" s="567"/>
      <c r="M119" s="567"/>
      <c r="N119" s="567"/>
      <c r="O119" s="567"/>
    </row>
    <row r="120" spans="1:15" s="537" customFormat="1" ht="13.5" customHeight="1">
      <c r="A120" s="567"/>
      <c r="B120" s="567"/>
      <c r="C120" s="567"/>
      <c r="D120" s="567"/>
      <c r="E120" s="567"/>
      <c r="F120" s="567"/>
      <c r="G120" s="567"/>
      <c r="H120" s="567"/>
      <c r="I120" s="567"/>
      <c r="J120" s="567"/>
      <c r="K120" s="567"/>
      <c r="L120" s="567"/>
      <c r="M120" s="567"/>
      <c r="N120" s="567"/>
      <c r="O120" s="567"/>
    </row>
    <row r="121" spans="1:15" s="537" customFormat="1" ht="13.5" customHeight="1">
      <c r="A121" s="567"/>
      <c r="B121" s="567"/>
      <c r="C121" s="567"/>
      <c r="D121" s="567"/>
      <c r="E121" s="567"/>
      <c r="F121" s="567"/>
      <c r="G121" s="567"/>
      <c r="H121" s="567"/>
      <c r="I121" s="567"/>
      <c r="J121" s="567"/>
      <c r="K121" s="567"/>
      <c r="L121" s="567"/>
      <c r="M121" s="567"/>
      <c r="N121" s="567"/>
      <c r="O121" s="567"/>
    </row>
    <row r="122" spans="1:15" s="537" customFormat="1" ht="13.5" customHeight="1">
      <c r="A122" s="567"/>
      <c r="B122" s="567"/>
      <c r="C122" s="567"/>
      <c r="D122" s="567"/>
      <c r="E122" s="567"/>
      <c r="F122" s="567"/>
      <c r="G122" s="567"/>
      <c r="H122" s="567"/>
      <c r="I122" s="567"/>
      <c r="J122" s="567"/>
      <c r="K122" s="567"/>
      <c r="L122" s="567"/>
      <c r="M122" s="567"/>
      <c r="N122" s="567"/>
      <c r="O122" s="567"/>
    </row>
    <row r="123" spans="1:15" s="537" customFormat="1" ht="13.5" customHeight="1">
      <c r="A123" s="567"/>
      <c r="B123" s="567"/>
      <c r="C123" s="567"/>
      <c r="D123" s="567"/>
      <c r="E123" s="567"/>
      <c r="F123" s="567"/>
      <c r="G123" s="567"/>
      <c r="H123" s="567"/>
      <c r="I123" s="567"/>
      <c r="J123" s="567"/>
      <c r="K123" s="567"/>
      <c r="L123" s="567"/>
      <c r="M123" s="567"/>
      <c r="N123" s="567"/>
      <c r="O123" s="567"/>
    </row>
    <row r="124" spans="1:15" s="568" customFormat="1" ht="13.5" customHeight="1">
      <c r="A124" s="567"/>
      <c r="B124" s="567"/>
      <c r="C124" s="567"/>
      <c r="D124" s="567"/>
      <c r="E124" s="567"/>
      <c r="F124" s="567"/>
      <c r="G124" s="567"/>
      <c r="H124" s="567"/>
      <c r="I124" s="567"/>
      <c r="J124" s="567"/>
      <c r="K124" s="567"/>
      <c r="L124" s="567"/>
      <c r="M124" s="567"/>
      <c r="N124" s="567"/>
      <c r="O124" s="567"/>
    </row>
    <row r="125" spans="1:15" s="568" customFormat="1" ht="13.5" customHeight="1">
      <c r="A125" s="567"/>
      <c r="B125" s="567"/>
      <c r="C125" s="567"/>
      <c r="D125" s="567"/>
      <c r="E125" s="567"/>
      <c r="F125" s="567"/>
      <c r="G125" s="567"/>
      <c r="H125" s="567"/>
      <c r="I125" s="567"/>
      <c r="J125" s="567"/>
      <c r="K125" s="567"/>
      <c r="L125" s="567"/>
      <c r="M125" s="567"/>
      <c r="N125" s="567"/>
      <c r="O125" s="567"/>
    </row>
    <row r="126" spans="1:15" s="568" customFormat="1" ht="13.5" customHeight="1">
      <c r="A126" s="567"/>
      <c r="B126" s="567"/>
      <c r="C126" s="567"/>
      <c r="D126" s="567"/>
      <c r="E126" s="567"/>
      <c r="F126" s="567"/>
      <c r="G126" s="567"/>
      <c r="H126" s="567"/>
      <c r="I126" s="567"/>
      <c r="J126" s="567"/>
      <c r="K126" s="567"/>
      <c r="L126" s="567"/>
      <c r="M126" s="567"/>
      <c r="N126" s="567"/>
      <c r="O126" s="567"/>
    </row>
    <row r="127" spans="1:15" s="567" customFormat="1">
      <c r="A127" s="536"/>
      <c r="B127" s="536"/>
      <c r="C127" s="536"/>
      <c r="D127" s="536"/>
      <c r="E127" s="536"/>
      <c r="F127" s="536"/>
      <c r="G127" s="536"/>
      <c r="H127" s="536"/>
      <c r="I127" s="536"/>
      <c r="J127" s="536"/>
      <c r="K127" s="536"/>
      <c r="L127" s="536"/>
      <c r="M127" s="536"/>
      <c r="N127" s="536"/>
      <c r="O127" s="536"/>
    </row>
    <row r="128" spans="1:15" s="567" customFormat="1">
      <c r="A128" s="536"/>
      <c r="B128" s="536"/>
      <c r="C128" s="536"/>
      <c r="D128" s="536"/>
      <c r="E128" s="536"/>
      <c r="F128" s="536"/>
      <c r="G128" s="536"/>
      <c r="H128" s="536"/>
      <c r="I128" s="536"/>
      <c r="J128" s="536"/>
      <c r="K128" s="536"/>
      <c r="L128" s="536"/>
      <c r="M128" s="536"/>
      <c r="N128" s="536"/>
      <c r="O128" s="536"/>
    </row>
    <row r="129" spans="1:15" s="567" customFormat="1">
      <c r="A129" s="536"/>
      <c r="B129" s="536"/>
      <c r="C129" s="536"/>
      <c r="D129" s="536"/>
      <c r="E129" s="536"/>
      <c r="F129" s="536"/>
      <c r="G129" s="536"/>
      <c r="H129" s="536"/>
      <c r="I129" s="536"/>
      <c r="J129" s="536"/>
      <c r="K129" s="536"/>
      <c r="L129" s="536"/>
      <c r="M129" s="536"/>
      <c r="N129" s="536"/>
      <c r="O129" s="536"/>
    </row>
    <row r="130" spans="1:15" s="567" customFormat="1">
      <c r="A130" s="536"/>
      <c r="B130" s="536"/>
      <c r="C130" s="536"/>
      <c r="D130" s="536"/>
      <c r="E130" s="536"/>
      <c r="F130" s="536"/>
      <c r="G130" s="536"/>
      <c r="H130" s="536"/>
      <c r="I130" s="536"/>
      <c r="J130" s="536"/>
      <c r="K130" s="536"/>
      <c r="L130" s="536"/>
      <c r="M130" s="536"/>
      <c r="N130" s="536"/>
      <c r="O130" s="536"/>
    </row>
    <row r="131" spans="1:15" s="567" customFormat="1">
      <c r="A131" s="536"/>
      <c r="B131" s="536"/>
      <c r="C131" s="536"/>
      <c r="D131" s="536"/>
      <c r="E131" s="536"/>
      <c r="F131" s="536"/>
      <c r="G131" s="536"/>
      <c r="H131" s="536"/>
      <c r="I131" s="536"/>
      <c r="J131" s="536"/>
      <c r="K131" s="536"/>
      <c r="L131" s="536"/>
      <c r="M131" s="536"/>
      <c r="N131" s="536"/>
      <c r="O131" s="536"/>
    </row>
    <row r="132" spans="1:15" s="567" customFormat="1">
      <c r="A132" s="536"/>
      <c r="B132" s="536"/>
      <c r="C132" s="536"/>
      <c r="D132" s="536"/>
      <c r="E132" s="536"/>
      <c r="F132" s="536"/>
      <c r="G132" s="536"/>
      <c r="H132" s="536"/>
      <c r="I132" s="536"/>
      <c r="J132" s="536"/>
      <c r="K132" s="536"/>
      <c r="L132" s="536"/>
      <c r="M132" s="536"/>
      <c r="N132" s="536"/>
      <c r="O132" s="536"/>
    </row>
    <row r="133" spans="1:15" s="567" customFormat="1">
      <c r="A133" s="536"/>
      <c r="B133" s="536"/>
      <c r="C133" s="536"/>
      <c r="D133" s="536"/>
      <c r="E133" s="536"/>
      <c r="F133" s="536"/>
      <c r="G133" s="536"/>
      <c r="H133" s="536"/>
      <c r="I133" s="536"/>
      <c r="J133" s="536"/>
      <c r="K133" s="536"/>
      <c r="L133" s="536"/>
      <c r="M133" s="536"/>
      <c r="N133" s="536"/>
      <c r="O133" s="536"/>
    </row>
    <row r="134" spans="1:15" s="567" customFormat="1">
      <c r="A134" s="536"/>
      <c r="B134" s="536"/>
      <c r="C134" s="536"/>
      <c r="D134" s="536"/>
      <c r="E134" s="536"/>
      <c r="F134" s="536"/>
      <c r="G134" s="536"/>
      <c r="H134" s="536"/>
      <c r="I134" s="536"/>
      <c r="J134" s="536"/>
      <c r="K134" s="536"/>
      <c r="L134" s="536"/>
      <c r="M134" s="536"/>
      <c r="N134" s="536"/>
      <c r="O134" s="536"/>
    </row>
  </sheetData>
  <mergeCells count="410">
    <mergeCell ref="N89:O89"/>
    <mergeCell ref="N90:O90"/>
    <mergeCell ref="L91:M91"/>
    <mergeCell ref="N85:O85"/>
    <mergeCell ref="N88:O88"/>
    <mergeCell ref="L86:M86"/>
    <mergeCell ref="N86:O86"/>
    <mergeCell ref="L87:M87"/>
    <mergeCell ref="N87:O87"/>
    <mergeCell ref="L88:M88"/>
    <mergeCell ref="N75:O75"/>
    <mergeCell ref="N82:O82"/>
    <mergeCell ref="N72:O72"/>
    <mergeCell ref="N78:O78"/>
    <mergeCell ref="N71:O71"/>
    <mergeCell ref="N79:O79"/>
    <mergeCell ref="L80:M80"/>
    <mergeCell ref="N80:O80"/>
    <mergeCell ref="L79:M79"/>
    <mergeCell ref="N77:O77"/>
    <mergeCell ref="L28:M28"/>
    <mergeCell ref="B28:D28"/>
    <mergeCell ref="N30:O30"/>
    <mergeCell ref="N31:O31"/>
    <mergeCell ref="B26:D26"/>
    <mergeCell ref="B31:D31"/>
    <mergeCell ref="A26:A32"/>
    <mergeCell ref="I5:K5"/>
    <mergeCell ref="L5:O5"/>
    <mergeCell ref="B18:D18"/>
    <mergeCell ref="K10:O10"/>
    <mergeCell ref="N26:O26"/>
    <mergeCell ref="N27:O27"/>
    <mergeCell ref="L26:M26"/>
    <mergeCell ref="I27:J27"/>
    <mergeCell ref="L27:M27"/>
    <mergeCell ref="A16:O16"/>
    <mergeCell ref="A19:A25"/>
    <mergeCell ref="B19:D19"/>
    <mergeCell ref="E19:H19"/>
    <mergeCell ref="I19:J19"/>
    <mergeCell ref="L19:M19"/>
    <mergeCell ref="N19:O19"/>
    <mergeCell ref="B20:D20"/>
    <mergeCell ref="A3:O3"/>
    <mergeCell ref="A7:J7"/>
    <mergeCell ref="K7:O7"/>
    <mergeCell ref="K8:O8"/>
    <mergeCell ref="C5:G5"/>
    <mergeCell ref="K9:O9"/>
    <mergeCell ref="A5:B5"/>
    <mergeCell ref="E38:H38"/>
    <mergeCell ref="I38:J38"/>
    <mergeCell ref="E30:H30"/>
    <mergeCell ref="B30:D30"/>
    <mergeCell ref="I29:J29"/>
    <mergeCell ref="L29:M29"/>
    <mergeCell ref="B32:H32"/>
    <mergeCell ref="N32:O32"/>
    <mergeCell ref="E33:H33"/>
    <mergeCell ref="L33:M33"/>
    <mergeCell ref="I33:J33"/>
    <mergeCell ref="N29:O29"/>
    <mergeCell ref="E26:H26"/>
    <mergeCell ref="B27:D27"/>
    <mergeCell ref="E27:H27"/>
    <mergeCell ref="I26:J26"/>
    <mergeCell ref="I28:J28"/>
    <mergeCell ref="N37:O37"/>
    <mergeCell ref="L36:M36"/>
    <mergeCell ref="I69:M69"/>
    <mergeCell ref="A77:A83"/>
    <mergeCell ref="B72:D72"/>
    <mergeCell ref="B71:D71"/>
    <mergeCell ref="L35:M35"/>
    <mergeCell ref="L40:M40"/>
    <mergeCell ref="L64:M64"/>
    <mergeCell ref="L70:M70"/>
    <mergeCell ref="I62:M62"/>
    <mergeCell ref="A33:A39"/>
    <mergeCell ref="B33:D33"/>
    <mergeCell ref="N33:O33"/>
    <mergeCell ref="N35:O35"/>
    <mergeCell ref="I36:J36"/>
    <mergeCell ref="N36:O36"/>
    <mergeCell ref="A70:A76"/>
    <mergeCell ref="B70:D70"/>
    <mergeCell ref="B73:D73"/>
    <mergeCell ref="B74:D74"/>
    <mergeCell ref="B38:D38"/>
    <mergeCell ref="N34:O34"/>
    <mergeCell ref="L72:M72"/>
    <mergeCell ref="N43:O43"/>
    <mergeCell ref="B48:D48"/>
    <mergeCell ref="N28:O28"/>
    <mergeCell ref="B34:D34"/>
    <mergeCell ref="E34:H34"/>
    <mergeCell ref="I34:J34"/>
    <mergeCell ref="L34:M34"/>
    <mergeCell ref="I30:J30"/>
    <mergeCell ref="L30:M30"/>
    <mergeCell ref="B36:D36"/>
    <mergeCell ref="E36:H36"/>
    <mergeCell ref="B37:D37"/>
    <mergeCell ref="E37:H37"/>
    <mergeCell ref="B35:D35"/>
    <mergeCell ref="E35:H35"/>
    <mergeCell ref="I35:J35"/>
    <mergeCell ref="E31:H31"/>
    <mergeCell ref="I32:M32"/>
    <mergeCell ref="I31:J31"/>
    <mergeCell ref="L31:M31"/>
    <mergeCell ref="B29:D29"/>
    <mergeCell ref="E29:H29"/>
    <mergeCell ref="E28:H28"/>
    <mergeCell ref="B39:H39"/>
    <mergeCell ref="N63:O63"/>
    <mergeCell ref="N64:O64"/>
    <mergeCell ref="I37:J37"/>
    <mergeCell ref="L37:M37"/>
    <mergeCell ref="N38:O38"/>
    <mergeCell ref="N39:O39"/>
    <mergeCell ref="N44:O44"/>
    <mergeCell ref="L43:M43"/>
    <mergeCell ref="L38:M38"/>
    <mergeCell ref="N40:O40"/>
    <mergeCell ref="I39:M39"/>
    <mergeCell ref="N62:O62"/>
    <mergeCell ref="N41:O41"/>
    <mergeCell ref="L41:M41"/>
    <mergeCell ref="L44:M44"/>
    <mergeCell ref="L42:M42"/>
    <mergeCell ref="N47:O47"/>
    <mergeCell ref="L50:M50"/>
    <mergeCell ref="N50:O50"/>
    <mergeCell ref="L51:M51"/>
    <mergeCell ref="N51:O51"/>
    <mergeCell ref="L55:M55"/>
    <mergeCell ref="N55:O55"/>
    <mergeCell ref="N42:O42"/>
    <mergeCell ref="E44:H44"/>
    <mergeCell ref="I44:J44"/>
    <mergeCell ref="E42:H42"/>
    <mergeCell ref="I42:J42"/>
    <mergeCell ref="B41:D41"/>
    <mergeCell ref="E41:H41"/>
    <mergeCell ref="I41:J41"/>
    <mergeCell ref="I43:J43"/>
    <mergeCell ref="L47:M47"/>
    <mergeCell ref="A40:A46"/>
    <mergeCell ref="B40:D40"/>
    <mergeCell ref="E40:H40"/>
    <mergeCell ref="I40:J40"/>
    <mergeCell ref="B43:D43"/>
    <mergeCell ref="E43:H43"/>
    <mergeCell ref="B42:D42"/>
    <mergeCell ref="B44:D44"/>
    <mergeCell ref="N49:O49"/>
    <mergeCell ref="B49:D49"/>
    <mergeCell ref="E49:H49"/>
    <mergeCell ref="I49:J49"/>
    <mergeCell ref="N45:O45"/>
    <mergeCell ref="B46:H46"/>
    <mergeCell ref="B45:D45"/>
    <mergeCell ref="E45:H45"/>
    <mergeCell ref="I45:J45"/>
    <mergeCell ref="L45:M45"/>
    <mergeCell ref="I46:M46"/>
    <mergeCell ref="N46:O46"/>
    <mergeCell ref="A47:A53"/>
    <mergeCell ref="B47:D47"/>
    <mergeCell ref="E47:H47"/>
    <mergeCell ref="I47:J47"/>
    <mergeCell ref="L49:M49"/>
    <mergeCell ref="L48:M48"/>
    <mergeCell ref="N48:O48"/>
    <mergeCell ref="N52:O52"/>
    <mergeCell ref="B53:H53"/>
    <mergeCell ref="B52:D52"/>
    <mergeCell ref="E52:H52"/>
    <mergeCell ref="I52:J52"/>
    <mergeCell ref="L52:M52"/>
    <mergeCell ref="I53:M53"/>
    <mergeCell ref="N53:O53"/>
    <mergeCell ref="E48:H48"/>
    <mergeCell ref="I48:J48"/>
    <mergeCell ref="B51:D51"/>
    <mergeCell ref="E51:H51"/>
    <mergeCell ref="I51:J51"/>
    <mergeCell ref="B55:D55"/>
    <mergeCell ref="E55:H55"/>
    <mergeCell ref="I55:J55"/>
    <mergeCell ref="B50:D50"/>
    <mergeCell ref="E50:H50"/>
    <mergeCell ref="I50:J50"/>
    <mergeCell ref="A54:A60"/>
    <mergeCell ref="B54:D54"/>
    <mergeCell ref="E54:H54"/>
    <mergeCell ref="I54:J54"/>
    <mergeCell ref="B57:D57"/>
    <mergeCell ref="E57:H57"/>
    <mergeCell ref="B56:D56"/>
    <mergeCell ref="E56:H56"/>
    <mergeCell ref="B59:D59"/>
    <mergeCell ref="E59:H59"/>
    <mergeCell ref="L56:M56"/>
    <mergeCell ref="N56:O56"/>
    <mergeCell ref="L57:M57"/>
    <mergeCell ref="N57:O57"/>
    <mergeCell ref="L54:M54"/>
    <mergeCell ref="N54:O54"/>
    <mergeCell ref="L59:M59"/>
    <mergeCell ref="I60:M60"/>
    <mergeCell ref="N60:O60"/>
    <mergeCell ref="I57:J57"/>
    <mergeCell ref="I56:J56"/>
    <mergeCell ref="I59:J59"/>
    <mergeCell ref="B62:D62"/>
    <mergeCell ref="E62:H62"/>
    <mergeCell ref="L63:M63"/>
    <mergeCell ref="B64:D64"/>
    <mergeCell ref="E64:H64"/>
    <mergeCell ref="I64:J64"/>
    <mergeCell ref="B63:D63"/>
    <mergeCell ref="E63:H63"/>
    <mergeCell ref="I63:J63"/>
    <mergeCell ref="I74:J74"/>
    <mergeCell ref="L75:M75"/>
    <mergeCell ref="B76:H76"/>
    <mergeCell ref="B75:D75"/>
    <mergeCell ref="N67:O67"/>
    <mergeCell ref="L68:M68"/>
    <mergeCell ref="N68:O68"/>
    <mergeCell ref="B65:D65"/>
    <mergeCell ref="E65:H65"/>
    <mergeCell ref="I65:J65"/>
    <mergeCell ref="L65:M65"/>
    <mergeCell ref="N66:O66"/>
    <mergeCell ref="L66:M66"/>
    <mergeCell ref="N65:O65"/>
    <mergeCell ref="L67:M67"/>
    <mergeCell ref="B68:D68"/>
    <mergeCell ref="E68:H68"/>
    <mergeCell ref="I68:J68"/>
    <mergeCell ref="N69:O69"/>
    <mergeCell ref="L74:M74"/>
    <mergeCell ref="N74:O74"/>
    <mergeCell ref="N76:O76"/>
    <mergeCell ref="L73:M73"/>
    <mergeCell ref="N73:O73"/>
    <mergeCell ref="N84:O84"/>
    <mergeCell ref="B78:D78"/>
    <mergeCell ref="E78:H78"/>
    <mergeCell ref="I78:J78"/>
    <mergeCell ref="L78:M78"/>
    <mergeCell ref="I77:J77"/>
    <mergeCell ref="B77:D77"/>
    <mergeCell ref="I81:J81"/>
    <mergeCell ref="E70:H70"/>
    <mergeCell ref="I70:J70"/>
    <mergeCell ref="L77:M77"/>
    <mergeCell ref="E77:H77"/>
    <mergeCell ref="E72:H72"/>
    <mergeCell ref="I72:J72"/>
    <mergeCell ref="N70:O70"/>
    <mergeCell ref="E75:H75"/>
    <mergeCell ref="I75:J75"/>
    <mergeCell ref="I76:M76"/>
    <mergeCell ref="E71:H71"/>
    <mergeCell ref="I71:J71"/>
    <mergeCell ref="L71:M71"/>
    <mergeCell ref="E73:H73"/>
    <mergeCell ref="I73:J73"/>
    <mergeCell ref="E74:H74"/>
    <mergeCell ref="B85:D85"/>
    <mergeCell ref="B83:H83"/>
    <mergeCell ref="B82:D82"/>
    <mergeCell ref="E82:H82"/>
    <mergeCell ref="I82:J82"/>
    <mergeCell ref="L82:M82"/>
    <mergeCell ref="I83:M83"/>
    <mergeCell ref="B86:D86"/>
    <mergeCell ref="E86:H86"/>
    <mergeCell ref="I86:J86"/>
    <mergeCell ref="L84:M84"/>
    <mergeCell ref="A84:A90"/>
    <mergeCell ref="B84:D84"/>
    <mergeCell ref="E84:H84"/>
    <mergeCell ref="I84:J84"/>
    <mergeCell ref="B87:D87"/>
    <mergeCell ref="E87:H87"/>
    <mergeCell ref="I87:J87"/>
    <mergeCell ref="B95:D95"/>
    <mergeCell ref="E95:H95"/>
    <mergeCell ref="I95:J95"/>
    <mergeCell ref="A91:A97"/>
    <mergeCell ref="I97:M97"/>
    <mergeCell ref="B89:D89"/>
    <mergeCell ref="E89:H89"/>
    <mergeCell ref="I89:J89"/>
    <mergeCell ref="L89:M89"/>
    <mergeCell ref="B88:D88"/>
    <mergeCell ref="E88:H88"/>
    <mergeCell ref="E85:H85"/>
    <mergeCell ref="I85:J85"/>
    <mergeCell ref="L85:M85"/>
    <mergeCell ref="L95:M95"/>
    <mergeCell ref="I91:J91"/>
    <mergeCell ref="I88:J88"/>
    <mergeCell ref="N83:O83"/>
    <mergeCell ref="B79:D79"/>
    <mergeCell ref="E79:H79"/>
    <mergeCell ref="I79:J79"/>
    <mergeCell ref="L81:M81"/>
    <mergeCell ref="B80:D80"/>
    <mergeCell ref="B81:D81"/>
    <mergeCell ref="E81:H81"/>
    <mergeCell ref="N81:O81"/>
    <mergeCell ref="E80:H80"/>
    <mergeCell ref="I80:J80"/>
    <mergeCell ref="B94:D94"/>
    <mergeCell ref="I93:J93"/>
    <mergeCell ref="B90:H90"/>
    <mergeCell ref="B92:D92"/>
    <mergeCell ref="E92:H92"/>
    <mergeCell ref="I92:J92"/>
    <mergeCell ref="I90:M90"/>
    <mergeCell ref="B91:D91"/>
    <mergeCell ref="E91:H91"/>
    <mergeCell ref="L93:M93"/>
    <mergeCell ref="A12:O12"/>
    <mergeCell ref="A13:B13"/>
    <mergeCell ref="N13:O13"/>
    <mergeCell ref="A14:B14"/>
    <mergeCell ref="N14:O14"/>
    <mergeCell ref="A17:O17"/>
    <mergeCell ref="N22:O22"/>
    <mergeCell ref="N23:O23"/>
    <mergeCell ref="B24:D24"/>
    <mergeCell ref="E24:H24"/>
    <mergeCell ref="I24:J24"/>
    <mergeCell ref="L22:M22"/>
    <mergeCell ref="B23:D23"/>
    <mergeCell ref="E23:H23"/>
    <mergeCell ref="I23:J23"/>
    <mergeCell ref="L23:M23"/>
    <mergeCell ref="E18:H18"/>
    <mergeCell ref="I18:M18"/>
    <mergeCell ref="L24:M24"/>
    <mergeCell ref="N24:O24"/>
    <mergeCell ref="N18:O18"/>
    <mergeCell ref="A63:A69"/>
    <mergeCell ref="B67:D67"/>
    <mergeCell ref="E67:H67"/>
    <mergeCell ref="I67:J67"/>
    <mergeCell ref="N97:O97"/>
    <mergeCell ref="B97:H97"/>
    <mergeCell ref="E20:H20"/>
    <mergeCell ref="I20:J20"/>
    <mergeCell ref="L20:M20"/>
    <mergeCell ref="N20:O20"/>
    <mergeCell ref="B21:D21"/>
    <mergeCell ref="E21:H21"/>
    <mergeCell ref="I21:J21"/>
    <mergeCell ref="L21:M21"/>
    <mergeCell ref="N21:O21"/>
    <mergeCell ref="E96:H96"/>
    <mergeCell ref="I96:J96"/>
    <mergeCell ref="L96:M96"/>
    <mergeCell ref="L92:M92"/>
    <mergeCell ref="B58:D58"/>
    <mergeCell ref="E58:H58"/>
    <mergeCell ref="I58:J58"/>
    <mergeCell ref="N95:O95"/>
    <mergeCell ref="N93:O93"/>
    <mergeCell ref="B114:O115"/>
    <mergeCell ref="F98:M99"/>
    <mergeCell ref="N98:O99"/>
    <mergeCell ref="B100:O100"/>
    <mergeCell ref="B101:O101"/>
    <mergeCell ref="A104:D105"/>
    <mergeCell ref="A106:C107"/>
    <mergeCell ref="D106:D107"/>
    <mergeCell ref="E106:G107"/>
    <mergeCell ref="H106:H107"/>
    <mergeCell ref="I106:O107"/>
    <mergeCell ref="B96:D96"/>
    <mergeCell ref="N92:O92"/>
    <mergeCell ref="N96:O96"/>
    <mergeCell ref="B22:D22"/>
    <mergeCell ref="E22:H22"/>
    <mergeCell ref="I22:J22"/>
    <mergeCell ref="B69:H69"/>
    <mergeCell ref="B66:D66"/>
    <mergeCell ref="E66:H66"/>
    <mergeCell ref="I66:J66"/>
    <mergeCell ref="E94:H94"/>
    <mergeCell ref="I94:J94"/>
    <mergeCell ref="B93:D93"/>
    <mergeCell ref="E93:H93"/>
    <mergeCell ref="L94:M94"/>
    <mergeCell ref="N94:O94"/>
    <mergeCell ref="N91:O91"/>
    <mergeCell ref="L58:M58"/>
    <mergeCell ref="N58:O58"/>
    <mergeCell ref="B25:H25"/>
    <mergeCell ref="N25:O25"/>
    <mergeCell ref="I25:M25"/>
    <mergeCell ref="N59:O59"/>
    <mergeCell ref="B60:H60"/>
  </mergeCells>
  <phoneticPr fontId="2"/>
  <printOptions horizontalCentered="1"/>
  <pageMargins left="0.39370078740157483" right="0.39370078740157483" top="0.59055118110236227" bottom="0.39370078740157483" header="0.27559055118110237" footer="0.43307086614173229"/>
  <pageSetup paperSize="9" scale="91" orientation="portrait" blackAndWhite="1" r:id="rId1"/>
  <headerFooter alignWithMargins="0">
    <oddHeader>&amp;R&amp;A</oddHeader>
  </headerFooter>
  <rowBreaks count="1" manualBreakCount="1">
    <brk id="61" max="1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81"/>
  <sheetViews>
    <sheetView showGridLines="0" view="pageBreakPreview" topLeftCell="I1" zoomScale="50" zoomScaleNormal="70" zoomScaleSheetLayoutView="50" workbookViewId="0">
      <selection activeCell="AP2" sqref="AP2:BE2"/>
    </sheetView>
  </sheetViews>
  <sheetFormatPr defaultColWidth="4.875" defaultRowHeight="20.25" customHeight="1"/>
  <cols>
    <col min="1" max="1" width="1.75" style="226" customWidth="1"/>
    <col min="2" max="5" width="6.375" style="226" customWidth="1"/>
    <col min="6" max="6" width="18.375" style="226" hidden="1" customWidth="1"/>
    <col min="7" max="58" width="6.25" style="226" customWidth="1"/>
    <col min="59" max="16384" width="4.875" style="226"/>
  </cols>
  <sheetData>
    <row r="1" spans="2:64" s="198" customFormat="1" ht="20.25" customHeight="1">
      <c r="C1" s="199" t="s">
        <v>449</v>
      </c>
      <c r="D1" s="199"/>
      <c r="E1" s="199"/>
      <c r="F1" s="199"/>
      <c r="G1" s="199"/>
      <c r="H1" s="200" t="s">
        <v>450</v>
      </c>
      <c r="J1" s="200"/>
      <c r="L1" s="199"/>
      <c r="M1" s="199"/>
      <c r="N1" s="199"/>
      <c r="O1" s="199"/>
      <c r="P1" s="199"/>
      <c r="Q1" s="199"/>
      <c r="R1" s="199"/>
      <c r="AM1" s="201"/>
      <c r="AN1" s="202"/>
      <c r="AO1" s="202" t="s">
        <v>451</v>
      </c>
      <c r="AP1" s="1768" t="s">
        <v>452</v>
      </c>
      <c r="AQ1" s="1769"/>
      <c r="AR1" s="1769"/>
      <c r="AS1" s="1769"/>
      <c r="AT1" s="1769"/>
      <c r="AU1" s="1769"/>
      <c r="AV1" s="1769"/>
      <c r="AW1" s="1769"/>
      <c r="AX1" s="1769"/>
      <c r="AY1" s="1769"/>
      <c r="AZ1" s="1769"/>
      <c r="BA1" s="1769"/>
      <c r="BB1" s="1769"/>
      <c r="BC1" s="1769"/>
      <c r="BD1" s="1769"/>
      <c r="BE1" s="1769"/>
      <c r="BF1" s="202" t="s">
        <v>453</v>
      </c>
    </row>
    <row r="2" spans="2:64" s="198" customFormat="1" ht="20.25" customHeight="1">
      <c r="C2" s="199"/>
      <c r="D2" s="199"/>
      <c r="E2" s="199"/>
      <c r="F2" s="199"/>
      <c r="G2" s="199"/>
      <c r="J2" s="200"/>
      <c r="L2" s="199"/>
      <c r="M2" s="199"/>
      <c r="N2" s="199"/>
      <c r="O2" s="199"/>
      <c r="P2" s="199"/>
      <c r="Q2" s="199"/>
      <c r="R2" s="199"/>
      <c r="Y2" s="202" t="s">
        <v>454</v>
      </c>
      <c r="Z2" s="1770">
        <v>6</v>
      </c>
      <c r="AA2" s="1770"/>
      <c r="AB2" s="202" t="s">
        <v>455</v>
      </c>
      <c r="AC2" s="1771">
        <f>IF(Z2=0,"",YEAR(DATE(2018+Z2,1,1)))</f>
        <v>2024</v>
      </c>
      <c r="AD2" s="1771"/>
      <c r="AE2" s="204" t="s">
        <v>456</v>
      </c>
      <c r="AF2" s="204" t="s">
        <v>457</v>
      </c>
      <c r="AG2" s="1770">
        <v>4</v>
      </c>
      <c r="AH2" s="1770"/>
      <c r="AI2" s="204" t="s">
        <v>458</v>
      </c>
      <c r="AM2" s="201"/>
      <c r="AN2" s="202"/>
      <c r="AO2" s="202" t="s">
        <v>459</v>
      </c>
      <c r="AP2" s="1770" t="s">
        <v>460</v>
      </c>
      <c r="AQ2" s="1770"/>
      <c r="AR2" s="1770"/>
      <c r="AS2" s="1770"/>
      <c r="AT2" s="1770"/>
      <c r="AU2" s="1770"/>
      <c r="AV2" s="1770"/>
      <c r="AW2" s="1770"/>
      <c r="AX2" s="1770"/>
      <c r="AY2" s="1770"/>
      <c r="AZ2" s="1770"/>
      <c r="BA2" s="1770"/>
      <c r="BB2" s="1770"/>
      <c r="BC2" s="1770"/>
      <c r="BD2" s="1770"/>
      <c r="BE2" s="1770"/>
      <c r="BF2" s="202" t="s">
        <v>453</v>
      </c>
    </row>
    <row r="3" spans="2:64" s="204" customFormat="1" ht="20.25" customHeight="1">
      <c r="G3" s="200"/>
      <c r="J3" s="200"/>
      <c r="L3" s="202"/>
      <c r="M3" s="202"/>
      <c r="N3" s="202"/>
      <c r="O3" s="202"/>
      <c r="P3" s="202"/>
      <c r="Q3" s="202"/>
      <c r="R3" s="202"/>
      <c r="Z3" s="205"/>
      <c r="AA3" s="205"/>
      <c r="AB3" s="205"/>
      <c r="AC3" s="206"/>
      <c r="AD3" s="205"/>
      <c r="BA3" s="207" t="s">
        <v>461</v>
      </c>
      <c r="BB3" s="1759" t="s">
        <v>462</v>
      </c>
      <c r="BC3" s="1760"/>
      <c r="BD3" s="1760"/>
      <c r="BE3" s="1761"/>
      <c r="BF3" s="202"/>
    </row>
    <row r="4" spans="2:64" s="204" customFormat="1" ht="18.75">
      <c r="G4" s="200"/>
      <c r="J4" s="200"/>
      <c r="L4" s="202"/>
      <c r="M4" s="202"/>
      <c r="N4" s="202"/>
      <c r="O4" s="202"/>
      <c r="P4" s="202"/>
      <c r="Q4" s="202"/>
      <c r="R4" s="202"/>
      <c r="Z4" s="203"/>
      <c r="AA4" s="203"/>
      <c r="AG4" s="198"/>
      <c r="AH4" s="198"/>
      <c r="AI4" s="198"/>
      <c r="AJ4" s="198"/>
      <c r="AK4" s="198"/>
      <c r="AL4" s="198"/>
      <c r="AM4" s="198"/>
      <c r="AN4" s="198"/>
      <c r="AO4" s="198"/>
      <c r="AP4" s="198"/>
      <c r="AQ4" s="198"/>
      <c r="AR4" s="198"/>
      <c r="AS4" s="198"/>
      <c r="AT4" s="198"/>
      <c r="AU4" s="198"/>
      <c r="AV4" s="198"/>
      <c r="AW4" s="198"/>
      <c r="AX4" s="198"/>
      <c r="AY4" s="198"/>
      <c r="AZ4" s="198"/>
      <c r="BA4" s="207" t="s">
        <v>463</v>
      </c>
      <c r="BB4" s="1759" t="s">
        <v>464</v>
      </c>
      <c r="BC4" s="1760"/>
      <c r="BD4" s="1760"/>
      <c r="BE4" s="1761"/>
      <c r="BF4" s="208"/>
    </row>
    <row r="5" spans="2:64" s="204" customFormat="1" ht="6.75" customHeight="1">
      <c r="C5" s="198"/>
      <c r="D5" s="198"/>
      <c r="E5" s="198"/>
      <c r="F5" s="198"/>
      <c r="G5" s="199"/>
      <c r="H5" s="198"/>
      <c r="I5" s="198"/>
      <c r="J5" s="199"/>
      <c r="K5" s="198"/>
      <c r="L5" s="208"/>
      <c r="M5" s="208"/>
      <c r="N5" s="208"/>
      <c r="O5" s="208"/>
      <c r="P5" s="208"/>
      <c r="Q5" s="208"/>
      <c r="R5" s="208"/>
      <c r="S5" s="198"/>
      <c r="T5" s="198"/>
      <c r="U5" s="198"/>
      <c r="V5" s="198"/>
      <c r="W5" s="198"/>
      <c r="X5" s="198"/>
      <c r="Y5" s="198"/>
      <c r="Z5" s="209"/>
      <c r="AA5" s="209"/>
      <c r="AB5" s="198"/>
      <c r="AC5" s="198"/>
      <c r="AD5" s="198"/>
      <c r="AE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208"/>
      <c r="BF5" s="208"/>
    </row>
    <row r="6" spans="2:64" s="204" customFormat="1" ht="20.25" customHeight="1">
      <c r="C6" s="198"/>
      <c r="D6" s="198"/>
      <c r="E6" s="198"/>
      <c r="F6" s="198"/>
      <c r="G6" s="199"/>
      <c r="H6" s="198"/>
      <c r="I6" s="198"/>
      <c r="J6" s="199"/>
      <c r="K6" s="198"/>
      <c r="L6" s="208"/>
      <c r="M6" s="208"/>
      <c r="N6" s="208"/>
      <c r="O6" s="208"/>
      <c r="P6" s="208"/>
      <c r="Q6" s="208"/>
      <c r="R6" s="208"/>
      <c r="S6" s="198"/>
      <c r="T6" s="198"/>
      <c r="U6" s="198"/>
      <c r="V6" s="198"/>
      <c r="W6" s="198"/>
      <c r="X6" s="198"/>
      <c r="Y6" s="198"/>
      <c r="Z6" s="209"/>
      <c r="AA6" s="209"/>
      <c r="AB6" s="198"/>
      <c r="AC6" s="198"/>
      <c r="AD6" s="198"/>
      <c r="AE6" s="198"/>
      <c r="AG6" s="198"/>
      <c r="AH6" s="198"/>
      <c r="AI6" s="198"/>
      <c r="AJ6" s="198"/>
      <c r="AK6" s="198"/>
      <c r="AL6" s="198" t="s">
        <v>465</v>
      </c>
      <c r="AM6" s="198"/>
      <c r="AN6" s="198"/>
      <c r="AO6" s="198"/>
      <c r="AP6" s="198"/>
      <c r="AQ6" s="198"/>
      <c r="AR6" s="198"/>
      <c r="AS6" s="198"/>
      <c r="AT6" s="210"/>
      <c r="AU6" s="210"/>
      <c r="AV6" s="211"/>
      <c r="AW6" s="198"/>
      <c r="AX6" s="1762">
        <v>40</v>
      </c>
      <c r="AY6" s="1763"/>
      <c r="AZ6" s="211" t="s">
        <v>466</v>
      </c>
      <c r="BA6" s="198"/>
      <c r="BB6" s="1762">
        <v>160</v>
      </c>
      <c r="BC6" s="1763"/>
      <c r="BD6" s="211" t="s">
        <v>467</v>
      </c>
      <c r="BE6" s="198"/>
      <c r="BF6" s="208"/>
    </row>
    <row r="7" spans="2:64" s="204" customFormat="1" ht="6.75" customHeight="1">
      <c r="C7" s="198"/>
      <c r="D7" s="198"/>
      <c r="E7" s="198"/>
      <c r="F7" s="198"/>
      <c r="G7" s="199"/>
      <c r="H7" s="198"/>
      <c r="I7" s="198"/>
      <c r="J7" s="199"/>
      <c r="K7" s="198"/>
      <c r="L7" s="208"/>
      <c r="M7" s="208"/>
      <c r="N7" s="208"/>
      <c r="O7" s="208"/>
      <c r="P7" s="208"/>
      <c r="Q7" s="208"/>
      <c r="R7" s="208"/>
      <c r="S7" s="198"/>
      <c r="T7" s="198"/>
      <c r="U7" s="198"/>
      <c r="V7" s="198"/>
      <c r="W7" s="198"/>
      <c r="X7" s="198"/>
      <c r="Y7" s="198"/>
      <c r="Z7" s="209"/>
      <c r="AA7" s="209"/>
      <c r="AB7" s="198"/>
      <c r="AC7" s="198"/>
      <c r="AD7" s="198"/>
      <c r="AE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208"/>
      <c r="BF7" s="208"/>
    </row>
    <row r="8" spans="2:64" s="204" customFormat="1" ht="20.25" customHeight="1">
      <c r="B8" s="212"/>
      <c r="C8" s="212"/>
      <c r="D8" s="212"/>
      <c r="E8" s="212"/>
      <c r="F8" s="212"/>
      <c r="G8" s="213"/>
      <c r="H8" s="213"/>
      <c r="I8" s="213"/>
      <c r="J8" s="212"/>
      <c r="K8" s="212"/>
      <c r="L8" s="213"/>
      <c r="M8" s="213"/>
      <c r="N8" s="213"/>
      <c r="O8" s="212"/>
      <c r="P8" s="213"/>
      <c r="Q8" s="213"/>
      <c r="R8" s="213"/>
      <c r="S8" s="214"/>
      <c r="T8" s="215"/>
      <c r="U8" s="215"/>
      <c r="V8" s="216"/>
      <c r="Z8" s="209"/>
      <c r="AA8" s="217"/>
      <c r="AB8" s="199"/>
      <c r="AC8" s="209"/>
      <c r="AD8" s="209"/>
      <c r="AE8" s="209"/>
      <c r="AF8" s="203"/>
      <c r="AG8" s="218"/>
      <c r="AH8" s="218"/>
      <c r="AI8" s="218"/>
      <c r="AJ8" s="198"/>
      <c r="AK8" s="208"/>
      <c r="AL8" s="217"/>
      <c r="AM8" s="217"/>
      <c r="AN8" s="199"/>
      <c r="AO8" s="210"/>
      <c r="AP8" s="210"/>
      <c r="AQ8" s="210"/>
      <c r="AR8" s="219"/>
      <c r="AS8" s="219"/>
      <c r="AT8" s="198"/>
      <c r="AU8" s="220"/>
      <c r="AV8" s="220"/>
      <c r="AW8" s="212"/>
      <c r="AX8" s="198"/>
      <c r="AY8" s="198" t="s">
        <v>468</v>
      </c>
      <c r="AZ8" s="198"/>
      <c r="BA8" s="198"/>
      <c r="BB8" s="1764">
        <f>DAY(EOMONTH(DATE(AC2,AG2,1),0))</f>
        <v>30</v>
      </c>
      <c r="BC8" s="1765"/>
      <c r="BD8" s="198" t="s">
        <v>469</v>
      </c>
      <c r="BE8" s="198"/>
      <c r="BF8" s="198"/>
      <c r="BJ8" s="202"/>
      <c r="BK8" s="202"/>
      <c r="BL8" s="202"/>
    </row>
    <row r="9" spans="2:64" s="204" customFormat="1" ht="6" customHeight="1">
      <c r="B9" s="210"/>
      <c r="C9" s="210"/>
      <c r="D9" s="210"/>
      <c r="E9" s="210"/>
      <c r="F9" s="210"/>
      <c r="G9" s="212"/>
      <c r="H9" s="213"/>
      <c r="I9" s="210"/>
      <c r="J9" s="210"/>
      <c r="K9" s="210"/>
      <c r="L9" s="212"/>
      <c r="M9" s="213"/>
      <c r="N9" s="210"/>
      <c r="O9" s="210"/>
      <c r="P9" s="212"/>
      <c r="Q9" s="210"/>
      <c r="R9" s="210"/>
      <c r="S9" s="210"/>
      <c r="T9" s="210"/>
      <c r="U9" s="210"/>
      <c r="V9" s="210"/>
      <c r="Z9" s="198"/>
      <c r="AA9" s="198"/>
      <c r="AB9" s="198"/>
      <c r="AC9" s="198"/>
      <c r="AD9" s="198"/>
      <c r="AE9" s="198"/>
      <c r="AG9" s="209"/>
      <c r="AH9" s="198"/>
      <c r="AI9" s="198"/>
      <c r="AJ9" s="218"/>
      <c r="AK9" s="198"/>
      <c r="AL9" s="198"/>
      <c r="AM9" s="198"/>
      <c r="AN9" s="198"/>
      <c r="AO9" s="198"/>
      <c r="AP9" s="198"/>
      <c r="AQ9" s="209"/>
      <c r="AR9" s="209"/>
      <c r="AS9" s="209"/>
      <c r="AT9" s="198"/>
      <c r="AU9" s="198"/>
      <c r="AV9" s="198"/>
      <c r="AW9" s="198"/>
      <c r="AX9" s="198"/>
      <c r="AY9" s="198"/>
      <c r="AZ9" s="198"/>
      <c r="BA9" s="198"/>
      <c r="BB9" s="198"/>
      <c r="BC9" s="198"/>
      <c r="BD9" s="198"/>
      <c r="BE9" s="198"/>
      <c r="BF9" s="198"/>
      <c r="BJ9" s="202"/>
      <c r="BK9" s="202"/>
      <c r="BL9" s="202"/>
    </row>
    <row r="10" spans="2:64" s="204" customFormat="1" ht="18.75">
      <c r="B10" s="212"/>
      <c r="C10" s="212"/>
      <c r="D10" s="212"/>
      <c r="E10" s="212"/>
      <c r="F10" s="212"/>
      <c r="G10" s="213"/>
      <c r="H10" s="213"/>
      <c r="I10" s="213"/>
      <c r="J10" s="212"/>
      <c r="K10" s="212"/>
      <c r="L10" s="213"/>
      <c r="M10" s="213"/>
      <c r="N10" s="213"/>
      <c r="O10" s="212"/>
      <c r="P10" s="213"/>
      <c r="Q10" s="213"/>
      <c r="R10" s="213"/>
      <c r="S10" s="214"/>
      <c r="T10" s="215"/>
      <c r="U10" s="215"/>
      <c r="V10" s="216"/>
      <c r="Z10" s="209"/>
      <c r="AA10" s="217"/>
      <c r="AB10" s="199"/>
      <c r="AC10" s="209"/>
      <c r="AD10" s="209"/>
      <c r="AE10" s="209"/>
      <c r="AG10" s="218"/>
      <c r="AH10" s="218"/>
      <c r="AI10" s="218"/>
      <c r="AJ10" s="198"/>
      <c r="AK10" s="208"/>
      <c r="AL10" s="217"/>
      <c r="AM10" s="198"/>
      <c r="AN10" s="198"/>
      <c r="AO10" s="221"/>
      <c r="AP10" s="221"/>
      <c r="AQ10" s="221"/>
      <c r="AR10" s="211"/>
      <c r="AS10" s="209"/>
      <c r="AT10" s="209"/>
      <c r="AU10" s="209"/>
      <c r="AV10" s="198"/>
      <c r="AW10" s="198"/>
      <c r="AX10" s="222"/>
      <c r="AY10" s="222"/>
      <c r="AZ10" s="208" t="s">
        <v>470</v>
      </c>
      <c r="BA10" s="198"/>
      <c r="BB10" s="1762">
        <v>1</v>
      </c>
      <c r="BC10" s="1766"/>
      <c r="BD10" s="1763"/>
      <c r="BE10" s="223" t="s">
        <v>471</v>
      </c>
      <c r="BF10" s="198"/>
      <c r="BJ10" s="202"/>
      <c r="BK10" s="202"/>
      <c r="BL10" s="202"/>
    </row>
    <row r="11" spans="2:64" s="204" customFormat="1" ht="6" customHeight="1">
      <c r="B11" s="210"/>
      <c r="C11" s="210"/>
      <c r="D11" s="210"/>
      <c r="E11" s="210"/>
      <c r="F11" s="205"/>
      <c r="G11" s="210"/>
      <c r="H11" s="210"/>
      <c r="I11" s="210"/>
      <c r="J11" s="210"/>
      <c r="K11" s="212"/>
      <c r="L11" s="213"/>
      <c r="M11" s="210"/>
      <c r="N11" s="210"/>
      <c r="O11" s="212"/>
      <c r="P11" s="210"/>
      <c r="Q11" s="210"/>
      <c r="R11" s="210"/>
      <c r="S11" s="210"/>
      <c r="T11" s="210"/>
      <c r="U11" s="210"/>
      <c r="V11" s="205"/>
      <c r="Z11" s="198"/>
      <c r="AA11" s="198"/>
      <c r="AB11" s="198"/>
      <c r="AC11" s="198"/>
      <c r="AD11" s="198"/>
      <c r="AE11" s="198"/>
      <c r="AG11" s="209"/>
      <c r="AH11" s="218"/>
      <c r="AI11" s="198"/>
      <c r="AJ11" s="218"/>
      <c r="AK11" s="198"/>
      <c r="AL11" s="198"/>
      <c r="AM11" s="198"/>
      <c r="AN11" s="198"/>
      <c r="AO11" s="210"/>
      <c r="AP11" s="210"/>
      <c r="AQ11" s="212"/>
      <c r="AR11" s="224"/>
      <c r="AS11" s="209"/>
      <c r="AT11" s="209"/>
      <c r="AU11" s="209"/>
      <c r="AV11" s="198"/>
      <c r="AW11" s="198"/>
      <c r="AX11" s="222"/>
      <c r="AY11" s="222"/>
      <c r="AZ11" s="198"/>
      <c r="BA11" s="198"/>
      <c r="BB11" s="209"/>
      <c r="BC11" s="209"/>
      <c r="BD11" s="209"/>
      <c r="BE11" s="223"/>
      <c r="BF11" s="198"/>
      <c r="BJ11" s="202"/>
      <c r="BK11" s="202"/>
      <c r="BL11" s="202"/>
    </row>
    <row r="12" spans="2:64" s="204" customFormat="1" ht="20.25" customHeight="1">
      <c r="B12" s="225"/>
      <c r="C12" s="225"/>
      <c r="D12" s="225"/>
      <c r="E12" s="225"/>
      <c r="F12" s="225"/>
      <c r="G12" s="225"/>
      <c r="H12" s="225"/>
      <c r="I12" s="225"/>
      <c r="J12" s="225"/>
      <c r="K12" s="225"/>
      <c r="L12" s="225"/>
      <c r="M12" s="225"/>
      <c r="N12" s="225"/>
      <c r="O12" s="225"/>
      <c r="P12" s="225"/>
      <c r="Q12" s="225"/>
      <c r="R12" s="225"/>
      <c r="S12" s="225"/>
      <c r="T12" s="225"/>
      <c r="U12" s="225"/>
      <c r="V12" s="225"/>
      <c r="Z12" s="212"/>
      <c r="AA12" s="226"/>
      <c r="AB12" s="226"/>
      <c r="AC12" s="212"/>
      <c r="AD12" s="209"/>
      <c r="AE12" s="209"/>
      <c r="AF12" s="203"/>
      <c r="AG12" s="199"/>
      <c r="AH12" s="218"/>
      <c r="AI12" s="198"/>
      <c r="AJ12" s="218"/>
      <c r="AK12" s="198"/>
      <c r="AL12" s="198"/>
      <c r="AM12" s="198"/>
      <c r="AN12" s="198"/>
      <c r="AO12" s="1767"/>
      <c r="AP12" s="1767"/>
      <c r="AQ12" s="1767"/>
      <c r="AR12" s="211"/>
      <c r="AS12" s="209"/>
      <c r="AT12" s="209"/>
      <c r="AU12" s="209"/>
      <c r="AV12" s="198"/>
      <c r="AW12" s="198"/>
      <c r="AX12" s="222"/>
      <c r="AY12" s="222"/>
      <c r="AZ12" s="198"/>
      <c r="BA12" s="198"/>
      <c r="BB12" s="1762">
        <v>1</v>
      </c>
      <c r="BC12" s="1766"/>
      <c r="BD12" s="1763"/>
      <c r="BE12" s="227" t="s">
        <v>472</v>
      </c>
      <c r="BF12" s="198"/>
      <c r="BJ12" s="202"/>
      <c r="BK12" s="202"/>
      <c r="BL12" s="202"/>
    </row>
    <row r="13" spans="2:64" s="204" customFormat="1" ht="6.75" customHeight="1">
      <c r="B13" s="225"/>
      <c r="C13" s="225"/>
      <c r="D13" s="225"/>
      <c r="E13" s="225"/>
      <c r="F13" s="225"/>
      <c r="G13" s="225"/>
      <c r="H13" s="225"/>
      <c r="I13" s="225"/>
      <c r="J13" s="225"/>
      <c r="K13" s="225"/>
      <c r="L13" s="225"/>
      <c r="M13" s="225"/>
      <c r="N13" s="225"/>
      <c r="O13" s="225"/>
      <c r="P13" s="225"/>
      <c r="Q13" s="225"/>
      <c r="R13" s="225"/>
      <c r="S13" s="225"/>
      <c r="T13" s="225"/>
      <c r="U13" s="225"/>
      <c r="V13" s="225"/>
      <c r="Z13" s="213"/>
      <c r="AA13" s="228"/>
      <c r="AB13" s="228"/>
      <c r="AC13" s="213"/>
      <c r="AD13" s="218"/>
      <c r="AE13" s="218"/>
      <c r="AG13" s="198"/>
      <c r="AH13" s="198"/>
      <c r="AI13" s="198"/>
      <c r="AJ13" s="198"/>
      <c r="AK13" s="198"/>
      <c r="AL13" s="198"/>
      <c r="AM13" s="198"/>
      <c r="AN13" s="198"/>
      <c r="AO13" s="210"/>
      <c r="AP13" s="210"/>
      <c r="AQ13" s="210"/>
      <c r="AR13" s="198"/>
      <c r="AS13" s="209"/>
      <c r="AT13" s="209"/>
      <c r="AU13" s="209"/>
      <c r="AV13" s="198"/>
      <c r="AW13" s="198"/>
      <c r="AX13" s="222"/>
      <c r="AY13" s="222"/>
      <c r="AZ13" s="198"/>
      <c r="BA13" s="198"/>
      <c r="BB13" s="209"/>
      <c r="BC13" s="209"/>
      <c r="BD13" s="209"/>
      <c r="BE13" s="223"/>
      <c r="BF13" s="198"/>
      <c r="BJ13" s="202"/>
      <c r="BK13" s="202"/>
      <c r="BL13" s="202"/>
    </row>
    <row r="14" spans="2:64" s="204" customFormat="1" ht="18.75">
      <c r="B14" s="225"/>
      <c r="C14" s="225"/>
      <c r="D14" s="225"/>
      <c r="E14" s="225"/>
      <c r="F14" s="225"/>
      <c r="G14" s="225"/>
      <c r="H14" s="225"/>
      <c r="I14" s="225"/>
      <c r="J14" s="225"/>
      <c r="K14" s="225"/>
      <c r="L14" s="225"/>
      <c r="M14" s="225"/>
      <c r="N14" s="225"/>
      <c r="O14" s="225"/>
      <c r="P14" s="225"/>
      <c r="Q14" s="225"/>
      <c r="R14" s="225"/>
      <c r="S14" s="225"/>
      <c r="T14" s="225"/>
      <c r="U14" s="225"/>
      <c r="V14" s="225"/>
      <c r="Z14" s="212"/>
      <c r="AA14" s="226"/>
      <c r="AB14" s="226"/>
      <c r="AC14" s="212"/>
      <c r="AD14" s="209"/>
      <c r="AE14" s="209"/>
      <c r="AG14" s="198"/>
      <c r="AH14" s="198"/>
      <c r="AI14" s="198"/>
      <c r="AJ14" s="198"/>
      <c r="AK14" s="198"/>
      <c r="AL14" s="198"/>
      <c r="AM14" s="198"/>
      <c r="AN14" s="198"/>
      <c r="AO14" s="210"/>
      <c r="AP14" s="210"/>
      <c r="AQ14" s="210"/>
      <c r="AR14" s="198"/>
      <c r="AS14" s="209"/>
      <c r="AT14" s="208" t="s">
        <v>473</v>
      </c>
      <c r="AU14" s="1721"/>
      <c r="AV14" s="1722"/>
      <c r="AW14" s="1723"/>
      <c r="AX14" s="209" t="s">
        <v>474</v>
      </c>
      <c r="AY14" s="1721"/>
      <c r="AZ14" s="1722"/>
      <c r="BA14" s="1723"/>
      <c r="BB14" s="208" t="s">
        <v>475</v>
      </c>
      <c r="BC14" s="1724">
        <f>(AY14-AU14)*24</f>
        <v>0</v>
      </c>
      <c r="BD14" s="1725"/>
      <c r="BE14" s="199" t="s">
        <v>476</v>
      </c>
      <c r="BF14" s="209"/>
      <c r="BJ14" s="202"/>
      <c r="BK14" s="202"/>
      <c r="BL14" s="202"/>
    </row>
    <row r="15" spans="2:64" s="204" customFormat="1" ht="6.75" customHeight="1">
      <c r="C15" s="219"/>
      <c r="D15" s="219"/>
      <c r="E15" s="219"/>
      <c r="F15" s="219"/>
      <c r="G15" s="198"/>
      <c r="H15" s="198"/>
      <c r="I15" s="208"/>
      <c r="J15" s="209"/>
      <c r="K15" s="218"/>
      <c r="L15" s="198"/>
      <c r="M15" s="198"/>
      <c r="N15" s="209"/>
      <c r="O15" s="198"/>
      <c r="P15" s="198"/>
      <c r="Q15" s="218"/>
      <c r="R15" s="198"/>
      <c r="S15" s="198"/>
      <c r="T15" s="198"/>
      <c r="U15" s="198"/>
      <c r="V15" s="198"/>
      <c r="W15" s="208"/>
      <c r="X15" s="209"/>
      <c r="Y15" s="209"/>
      <c r="Z15" s="199"/>
      <c r="AA15" s="209"/>
      <c r="AB15" s="208"/>
      <c r="AC15" s="209"/>
      <c r="AD15" s="218"/>
      <c r="AE15" s="198"/>
      <c r="AG15" s="203"/>
      <c r="AH15" s="229"/>
      <c r="AJ15" s="229"/>
      <c r="AQ15" s="203"/>
      <c r="AR15" s="203"/>
      <c r="AS15" s="203"/>
      <c r="AT15" s="203"/>
      <c r="AU15" s="203"/>
      <c r="AX15" s="230"/>
      <c r="AY15" s="230"/>
      <c r="BB15" s="203"/>
      <c r="BC15" s="203"/>
      <c r="BD15" s="203"/>
      <c r="BE15" s="231"/>
      <c r="BJ15" s="202"/>
      <c r="BK15" s="202"/>
      <c r="BL15" s="202"/>
    </row>
    <row r="16" spans="2:64" ht="8.4499999999999993" customHeight="1" thickBot="1">
      <c r="C16" s="228"/>
      <c r="D16" s="228"/>
      <c r="E16" s="228"/>
      <c r="F16" s="228"/>
      <c r="G16" s="228"/>
      <c r="X16" s="228"/>
      <c r="AN16" s="228"/>
      <c r="BE16" s="232"/>
      <c r="BF16" s="232"/>
      <c r="BG16" s="232"/>
    </row>
    <row r="17" spans="2:58" ht="20.25" customHeight="1">
      <c r="B17" s="1726" t="s">
        <v>477</v>
      </c>
      <c r="C17" s="1729" t="s">
        <v>478</v>
      </c>
      <c r="D17" s="1730"/>
      <c r="E17" s="1731"/>
      <c r="F17" s="233"/>
      <c r="G17" s="1738" t="s">
        <v>479</v>
      </c>
      <c r="H17" s="1741" t="s">
        <v>480</v>
      </c>
      <c r="I17" s="1730"/>
      <c r="J17" s="1730"/>
      <c r="K17" s="1731"/>
      <c r="L17" s="1741" t="s">
        <v>481</v>
      </c>
      <c r="M17" s="1730"/>
      <c r="N17" s="1730"/>
      <c r="O17" s="1744"/>
      <c r="P17" s="1747"/>
      <c r="Q17" s="1748"/>
      <c r="R17" s="1749"/>
      <c r="S17" s="1756" t="s">
        <v>482</v>
      </c>
      <c r="T17" s="1757"/>
      <c r="U17" s="1757"/>
      <c r="V17" s="1757"/>
      <c r="W17" s="1757"/>
      <c r="X17" s="1757"/>
      <c r="Y17" s="1757"/>
      <c r="Z17" s="1757"/>
      <c r="AA17" s="1757"/>
      <c r="AB17" s="1757"/>
      <c r="AC17" s="1757"/>
      <c r="AD17" s="1757"/>
      <c r="AE17" s="1757"/>
      <c r="AF17" s="1757"/>
      <c r="AG17" s="1757"/>
      <c r="AH17" s="1757"/>
      <c r="AI17" s="1757"/>
      <c r="AJ17" s="1757"/>
      <c r="AK17" s="1757"/>
      <c r="AL17" s="1757"/>
      <c r="AM17" s="1757"/>
      <c r="AN17" s="1757"/>
      <c r="AO17" s="1757"/>
      <c r="AP17" s="1757"/>
      <c r="AQ17" s="1757"/>
      <c r="AR17" s="1757"/>
      <c r="AS17" s="1757"/>
      <c r="AT17" s="1757"/>
      <c r="AU17" s="1757"/>
      <c r="AV17" s="1757"/>
      <c r="AW17" s="1758"/>
      <c r="AX17" s="1694" t="str">
        <f>IF(BB3="４週","(11) 1～4週目の勤務時間数合計","(11) 1か月の勤務時間数   合計")</f>
        <v>(11) 1～4週目の勤務時間数合計</v>
      </c>
      <c r="AY17" s="1695"/>
      <c r="AZ17" s="1700" t="s">
        <v>483</v>
      </c>
      <c r="BA17" s="1701"/>
      <c r="BB17" s="1706" t="s">
        <v>484</v>
      </c>
      <c r="BC17" s="1565"/>
      <c r="BD17" s="1565"/>
      <c r="BE17" s="1565"/>
      <c r="BF17" s="1707"/>
    </row>
    <row r="18" spans="2:58" ht="20.25" customHeight="1">
      <c r="B18" s="1727"/>
      <c r="C18" s="1732"/>
      <c r="D18" s="1733"/>
      <c r="E18" s="1734"/>
      <c r="F18" s="234"/>
      <c r="G18" s="1739"/>
      <c r="H18" s="1742"/>
      <c r="I18" s="1733"/>
      <c r="J18" s="1733"/>
      <c r="K18" s="1734"/>
      <c r="L18" s="1742"/>
      <c r="M18" s="1733"/>
      <c r="N18" s="1733"/>
      <c r="O18" s="1745"/>
      <c r="P18" s="1750"/>
      <c r="Q18" s="1751"/>
      <c r="R18" s="1752"/>
      <c r="S18" s="1708" t="s">
        <v>485</v>
      </c>
      <c r="T18" s="1709"/>
      <c r="U18" s="1709"/>
      <c r="V18" s="1709"/>
      <c r="W18" s="1709"/>
      <c r="X18" s="1709"/>
      <c r="Y18" s="1710"/>
      <c r="Z18" s="1708" t="s">
        <v>486</v>
      </c>
      <c r="AA18" s="1709"/>
      <c r="AB18" s="1709"/>
      <c r="AC18" s="1709"/>
      <c r="AD18" s="1709"/>
      <c r="AE18" s="1709"/>
      <c r="AF18" s="1710"/>
      <c r="AG18" s="1708" t="s">
        <v>487</v>
      </c>
      <c r="AH18" s="1709"/>
      <c r="AI18" s="1709"/>
      <c r="AJ18" s="1709"/>
      <c r="AK18" s="1709"/>
      <c r="AL18" s="1709"/>
      <c r="AM18" s="1710"/>
      <c r="AN18" s="1708" t="s">
        <v>488</v>
      </c>
      <c r="AO18" s="1709"/>
      <c r="AP18" s="1709"/>
      <c r="AQ18" s="1709"/>
      <c r="AR18" s="1709"/>
      <c r="AS18" s="1709"/>
      <c r="AT18" s="1710"/>
      <c r="AU18" s="1711" t="s">
        <v>489</v>
      </c>
      <c r="AV18" s="1712"/>
      <c r="AW18" s="1713"/>
      <c r="AX18" s="1696"/>
      <c r="AY18" s="1697"/>
      <c r="AZ18" s="1702"/>
      <c r="BA18" s="1703"/>
      <c r="BB18" s="1555"/>
      <c r="BC18" s="1556"/>
      <c r="BD18" s="1556"/>
      <c r="BE18" s="1556"/>
      <c r="BF18" s="1557"/>
    </row>
    <row r="19" spans="2:58" ht="20.25" customHeight="1">
      <c r="B19" s="1727"/>
      <c r="C19" s="1732"/>
      <c r="D19" s="1733"/>
      <c r="E19" s="1734"/>
      <c r="F19" s="234"/>
      <c r="G19" s="1739"/>
      <c r="H19" s="1742"/>
      <c r="I19" s="1733"/>
      <c r="J19" s="1733"/>
      <c r="K19" s="1734"/>
      <c r="L19" s="1742"/>
      <c r="M19" s="1733"/>
      <c r="N19" s="1733"/>
      <c r="O19" s="1745"/>
      <c r="P19" s="1750"/>
      <c r="Q19" s="1751"/>
      <c r="R19" s="1752"/>
      <c r="S19" s="235">
        <v>1</v>
      </c>
      <c r="T19" s="236">
        <v>2</v>
      </c>
      <c r="U19" s="236">
        <v>3</v>
      </c>
      <c r="V19" s="236">
        <v>4</v>
      </c>
      <c r="W19" s="236">
        <v>5</v>
      </c>
      <c r="X19" s="236">
        <v>6</v>
      </c>
      <c r="Y19" s="237">
        <v>7</v>
      </c>
      <c r="Z19" s="235">
        <v>8</v>
      </c>
      <c r="AA19" s="236">
        <v>9</v>
      </c>
      <c r="AB19" s="236">
        <v>10</v>
      </c>
      <c r="AC19" s="236">
        <v>11</v>
      </c>
      <c r="AD19" s="236">
        <v>12</v>
      </c>
      <c r="AE19" s="236">
        <v>13</v>
      </c>
      <c r="AF19" s="237">
        <v>14</v>
      </c>
      <c r="AG19" s="238">
        <v>15</v>
      </c>
      <c r="AH19" s="236">
        <v>16</v>
      </c>
      <c r="AI19" s="236">
        <v>17</v>
      </c>
      <c r="AJ19" s="236">
        <v>18</v>
      </c>
      <c r="AK19" s="236">
        <v>19</v>
      </c>
      <c r="AL19" s="236">
        <v>20</v>
      </c>
      <c r="AM19" s="237">
        <v>21</v>
      </c>
      <c r="AN19" s="235">
        <v>22</v>
      </c>
      <c r="AO19" s="236">
        <v>23</v>
      </c>
      <c r="AP19" s="236">
        <v>24</v>
      </c>
      <c r="AQ19" s="236">
        <v>25</v>
      </c>
      <c r="AR19" s="236">
        <v>26</v>
      </c>
      <c r="AS19" s="236">
        <v>27</v>
      </c>
      <c r="AT19" s="237">
        <v>28</v>
      </c>
      <c r="AU19" s="235" t="str">
        <f>IF($BB$3="暦月",IF(DAY(DATE($AC$2,$AG$2,29))=29,29,""),"")</f>
        <v/>
      </c>
      <c r="AV19" s="236" t="str">
        <f>IF($BB$3="暦月",IF(DAY(DATE($AC$2,$AG$2,30))=30,30,""),"")</f>
        <v/>
      </c>
      <c r="AW19" s="237" t="str">
        <f>IF($BB$3="暦月",IF(DAY(DATE($AC$2,$AG$2,31))=31,31,""),"")</f>
        <v/>
      </c>
      <c r="AX19" s="1696"/>
      <c r="AY19" s="1697"/>
      <c r="AZ19" s="1702"/>
      <c r="BA19" s="1703"/>
      <c r="BB19" s="1555"/>
      <c r="BC19" s="1556"/>
      <c r="BD19" s="1556"/>
      <c r="BE19" s="1556"/>
      <c r="BF19" s="1557"/>
    </row>
    <row r="20" spans="2:58" ht="20.25" hidden="1" customHeight="1">
      <c r="B20" s="1727"/>
      <c r="C20" s="1732"/>
      <c r="D20" s="1733"/>
      <c r="E20" s="1734"/>
      <c r="F20" s="234"/>
      <c r="G20" s="1739"/>
      <c r="H20" s="1742"/>
      <c r="I20" s="1733"/>
      <c r="J20" s="1733"/>
      <c r="K20" s="1734"/>
      <c r="L20" s="1742"/>
      <c r="M20" s="1733"/>
      <c r="N20" s="1733"/>
      <c r="O20" s="1745"/>
      <c r="P20" s="1750"/>
      <c r="Q20" s="1751"/>
      <c r="R20" s="1752"/>
      <c r="S20" s="235">
        <f>WEEKDAY(DATE($AC$2,$AG$2,1))</f>
        <v>2</v>
      </c>
      <c r="T20" s="236">
        <f>WEEKDAY(DATE($AC$2,$AG$2,2))</f>
        <v>3</v>
      </c>
      <c r="U20" s="236">
        <f>WEEKDAY(DATE($AC$2,$AG$2,3))</f>
        <v>4</v>
      </c>
      <c r="V20" s="236">
        <f>WEEKDAY(DATE($AC$2,$AG$2,4))</f>
        <v>5</v>
      </c>
      <c r="W20" s="236">
        <f>WEEKDAY(DATE($AC$2,$AG$2,5))</f>
        <v>6</v>
      </c>
      <c r="X20" s="236">
        <f>WEEKDAY(DATE($AC$2,$AG$2,6))</f>
        <v>7</v>
      </c>
      <c r="Y20" s="237">
        <f>WEEKDAY(DATE($AC$2,$AG$2,7))</f>
        <v>1</v>
      </c>
      <c r="Z20" s="235">
        <f>WEEKDAY(DATE($AC$2,$AG$2,8))</f>
        <v>2</v>
      </c>
      <c r="AA20" s="236">
        <f>WEEKDAY(DATE($AC$2,$AG$2,9))</f>
        <v>3</v>
      </c>
      <c r="AB20" s="236">
        <f>WEEKDAY(DATE($AC$2,$AG$2,10))</f>
        <v>4</v>
      </c>
      <c r="AC20" s="236">
        <f>WEEKDAY(DATE($AC$2,$AG$2,11))</f>
        <v>5</v>
      </c>
      <c r="AD20" s="236">
        <f>WEEKDAY(DATE($AC$2,$AG$2,12))</f>
        <v>6</v>
      </c>
      <c r="AE20" s="236">
        <f>WEEKDAY(DATE($AC$2,$AG$2,13))</f>
        <v>7</v>
      </c>
      <c r="AF20" s="237">
        <f>WEEKDAY(DATE($AC$2,$AG$2,14))</f>
        <v>1</v>
      </c>
      <c r="AG20" s="235">
        <f>WEEKDAY(DATE($AC$2,$AG$2,15))</f>
        <v>2</v>
      </c>
      <c r="AH20" s="236">
        <f>WEEKDAY(DATE($AC$2,$AG$2,16))</f>
        <v>3</v>
      </c>
      <c r="AI20" s="236">
        <f>WEEKDAY(DATE($AC$2,$AG$2,17))</f>
        <v>4</v>
      </c>
      <c r="AJ20" s="236">
        <f>WEEKDAY(DATE($AC$2,$AG$2,18))</f>
        <v>5</v>
      </c>
      <c r="AK20" s="236">
        <f>WEEKDAY(DATE($AC$2,$AG$2,19))</f>
        <v>6</v>
      </c>
      <c r="AL20" s="236">
        <f>WEEKDAY(DATE($AC$2,$AG$2,20))</f>
        <v>7</v>
      </c>
      <c r="AM20" s="237">
        <f>WEEKDAY(DATE($AC$2,$AG$2,21))</f>
        <v>1</v>
      </c>
      <c r="AN20" s="235">
        <f>WEEKDAY(DATE($AC$2,$AG$2,22))</f>
        <v>2</v>
      </c>
      <c r="AO20" s="236">
        <f>WEEKDAY(DATE($AC$2,$AG$2,23))</f>
        <v>3</v>
      </c>
      <c r="AP20" s="236">
        <f>WEEKDAY(DATE($AC$2,$AG$2,24))</f>
        <v>4</v>
      </c>
      <c r="AQ20" s="236">
        <f>WEEKDAY(DATE($AC$2,$AG$2,25))</f>
        <v>5</v>
      </c>
      <c r="AR20" s="236">
        <f>WEEKDAY(DATE($AC$2,$AG$2,26))</f>
        <v>6</v>
      </c>
      <c r="AS20" s="236">
        <f>WEEKDAY(DATE($AC$2,$AG$2,27))</f>
        <v>7</v>
      </c>
      <c r="AT20" s="237">
        <f>WEEKDAY(DATE($AC$2,$AG$2,28))</f>
        <v>1</v>
      </c>
      <c r="AU20" s="235">
        <f>IF(AU19=29,WEEKDAY(DATE($AC$2,$AG$2,29)),0)</f>
        <v>0</v>
      </c>
      <c r="AV20" s="236">
        <f>IF(AV19=30,WEEKDAY(DATE($AC$2,$AG$2,30)),0)</f>
        <v>0</v>
      </c>
      <c r="AW20" s="237">
        <f>IF(AW19=31,WEEKDAY(DATE($AC$2,$AG$2,31)),0)</f>
        <v>0</v>
      </c>
      <c r="AX20" s="1696"/>
      <c r="AY20" s="1697"/>
      <c r="AZ20" s="1702"/>
      <c r="BA20" s="1703"/>
      <c r="BB20" s="1555"/>
      <c r="BC20" s="1556"/>
      <c r="BD20" s="1556"/>
      <c r="BE20" s="1556"/>
      <c r="BF20" s="1557"/>
    </row>
    <row r="21" spans="2:58" ht="22.5" customHeight="1" thickBot="1">
      <c r="B21" s="1728"/>
      <c r="C21" s="1735"/>
      <c r="D21" s="1736"/>
      <c r="E21" s="1737"/>
      <c r="F21" s="239"/>
      <c r="G21" s="1740"/>
      <c r="H21" s="1743"/>
      <c r="I21" s="1736"/>
      <c r="J21" s="1736"/>
      <c r="K21" s="1737"/>
      <c r="L21" s="1743"/>
      <c r="M21" s="1736"/>
      <c r="N21" s="1736"/>
      <c r="O21" s="1746"/>
      <c r="P21" s="1753"/>
      <c r="Q21" s="1754"/>
      <c r="R21" s="1755"/>
      <c r="S21" s="240" t="str">
        <f>IF(S20=1,"日",IF(S20=2,"月",IF(S20=3,"火",IF(S20=4,"水",IF(S20=5,"木",IF(S20=6,"金","土"))))))</f>
        <v>月</v>
      </c>
      <c r="T21" s="241" t="str">
        <f t="shared" ref="T21:AT21" si="0">IF(T20=1,"日",IF(T20=2,"月",IF(T20=3,"火",IF(T20=4,"水",IF(T20=5,"木",IF(T20=6,"金","土"))))))</f>
        <v>火</v>
      </c>
      <c r="U21" s="241" t="str">
        <f t="shared" si="0"/>
        <v>水</v>
      </c>
      <c r="V21" s="241" t="str">
        <f t="shared" si="0"/>
        <v>木</v>
      </c>
      <c r="W21" s="241" t="str">
        <f t="shared" si="0"/>
        <v>金</v>
      </c>
      <c r="X21" s="241" t="str">
        <f t="shared" si="0"/>
        <v>土</v>
      </c>
      <c r="Y21" s="242" t="str">
        <f t="shared" si="0"/>
        <v>日</v>
      </c>
      <c r="Z21" s="240" t="str">
        <f>IF(Z20=1,"日",IF(Z20=2,"月",IF(Z20=3,"火",IF(Z20=4,"水",IF(Z20=5,"木",IF(Z20=6,"金","土"))))))</f>
        <v>月</v>
      </c>
      <c r="AA21" s="241" t="str">
        <f t="shared" si="0"/>
        <v>火</v>
      </c>
      <c r="AB21" s="241" t="str">
        <f t="shared" si="0"/>
        <v>水</v>
      </c>
      <c r="AC21" s="241" t="str">
        <f t="shared" si="0"/>
        <v>木</v>
      </c>
      <c r="AD21" s="241" t="str">
        <f t="shared" si="0"/>
        <v>金</v>
      </c>
      <c r="AE21" s="241" t="str">
        <f t="shared" si="0"/>
        <v>土</v>
      </c>
      <c r="AF21" s="242" t="str">
        <f t="shared" si="0"/>
        <v>日</v>
      </c>
      <c r="AG21" s="240" t="str">
        <f>IF(AG20=1,"日",IF(AG20=2,"月",IF(AG20=3,"火",IF(AG20=4,"水",IF(AG20=5,"木",IF(AG20=6,"金","土"))))))</f>
        <v>月</v>
      </c>
      <c r="AH21" s="241" t="str">
        <f t="shared" si="0"/>
        <v>火</v>
      </c>
      <c r="AI21" s="241" t="str">
        <f t="shared" si="0"/>
        <v>水</v>
      </c>
      <c r="AJ21" s="241" t="str">
        <f t="shared" si="0"/>
        <v>木</v>
      </c>
      <c r="AK21" s="241" t="str">
        <f t="shared" si="0"/>
        <v>金</v>
      </c>
      <c r="AL21" s="241" t="str">
        <f t="shared" si="0"/>
        <v>土</v>
      </c>
      <c r="AM21" s="242" t="str">
        <f t="shared" si="0"/>
        <v>日</v>
      </c>
      <c r="AN21" s="240" t="str">
        <f>IF(AN20=1,"日",IF(AN20=2,"月",IF(AN20=3,"火",IF(AN20=4,"水",IF(AN20=5,"木",IF(AN20=6,"金","土"))))))</f>
        <v>月</v>
      </c>
      <c r="AO21" s="241" t="str">
        <f t="shared" si="0"/>
        <v>火</v>
      </c>
      <c r="AP21" s="241" t="str">
        <f t="shared" si="0"/>
        <v>水</v>
      </c>
      <c r="AQ21" s="241" t="str">
        <f t="shared" si="0"/>
        <v>木</v>
      </c>
      <c r="AR21" s="241" t="str">
        <f t="shared" si="0"/>
        <v>金</v>
      </c>
      <c r="AS21" s="241" t="str">
        <f t="shared" si="0"/>
        <v>土</v>
      </c>
      <c r="AT21" s="242" t="str">
        <f t="shared" si="0"/>
        <v>日</v>
      </c>
      <c r="AU21" s="241" t="str">
        <f>IF(AU20=1,"日",IF(AU20=2,"月",IF(AU20=3,"火",IF(AU20=4,"水",IF(AU20=5,"木",IF(AU20=6,"金",IF(AU20=0,"","土")))))))</f>
        <v/>
      </c>
      <c r="AV21" s="241" t="str">
        <f>IF(AV20=1,"日",IF(AV20=2,"月",IF(AV20=3,"火",IF(AV20=4,"水",IF(AV20=5,"木",IF(AV20=6,"金",IF(AV20=0,"","土")))))))</f>
        <v/>
      </c>
      <c r="AW21" s="241" t="str">
        <f>IF(AW20=1,"日",IF(AW20=2,"月",IF(AW20=3,"火",IF(AW20=4,"水",IF(AW20=5,"木",IF(AW20=6,"金",IF(AW20=0,"","土")))))))</f>
        <v/>
      </c>
      <c r="AX21" s="1698"/>
      <c r="AY21" s="1699"/>
      <c r="AZ21" s="1704"/>
      <c r="BA21" s="1705"/>
      <c r="BB21" s="1558"/>
      <c r="BC21" s="1559"/>
      <c r="BD21" s="1559"/>
      <c r="BE21" s="1559"/>
      <c r="BF21" s="1560"/>
    </row>
    <row r="22" spans="2:58" ht="20.25" customHeight="1">
      <c r="B22" s="1680">
        <v>1</v>
      </c>
      <c r="C22" s="1681"/>
      <c r="D22" s="1682"/>
      <c r="E22" s="1683"/>
      <c r="F22" s="243"/>
      <c r="G22" s="1684"/>
      <c r="H22" s="1685"/>
      <c r="I22" s="1686"/>
      <c r="J22" s="1686"/>
      <c r="K22" s="1687"/>
      <c r="L22" s="1688"/>
      <c r="M22" s="1689"/>
      <c r="N22" s="1689"/>
      <c r="O22" s="1690"/>
      <c r="P22" s="1691" t="s">
        <v>490</v>
      </c>
      <c r="Q22" s="1692"/>
      <c r="R22" s="1693"/>
      <c r="S22" s="244"/>
      <c r="T22" s="245"/>
      <c r="U22" s="245"/>
      <c r="V22" s="245"/>
      <c r="W22" s="245"/>
      <c r="X22" s="245"/>
      <c r="Y22" s="246"/>
      <c r="Z22" s="244"/>
      <c r="AA22" s="245"/>
      <c r="AB22" s="245"/>
      <c r="AC22" s="245"/>
      <c r="AD22" s="245"/>
      <c r="AE22" s="245"/>
      <c r="AF22" s="246"/>
      <c r="AG22" s="244"/>
      <c r="AH22" s="245"/>
      <c r="AI22" s="245"/>
      <c r="AJ22" s="245"/>
      <c r="AK22" s="245"/>
      <c r="AL22" s="245"/>
      <c r="AM22" s="246"/>
      <c r="AN22" s="244"/>
      <c r="AO22" s="245"/>
      <c r="AP22" s="245"/>
      <c r="AQ22" s="245"/>
      <c r="AR22" s="245"/>
      <c r="AS22" s="245"/>
      <c r="AT22" s="246"/>
      <c r="AU22" s="244"/>
      <c r="AV22" s="245"/>
      <c r="AW22" s="245"/>
      <c r="AX22" s="1714"/>
      <c r="AY22" s="1715"/>
      <c r="AZ22" s="1716"/>
      <c r="BA22" s="1717"/>
      <c r="BB22" s="1718"/>
      <c r="BC22" s="1719"/>
      <c r="BD22" s="1719"/>
      <c r="BE22" s="1719"/>
      <c r="BF22" s="1720"/>
    </row>
    <row r="23" spans="2:58" ht="20.25" customHeight="1">
      <c r="B23" s="1654"/>
      <c r="C23" s="1674"/>
      <c r="D23" s="1675"/>
      <c r="E23" s="1676"/>
      <c r="F23" s="247"/>
      <c r="G23" s="1576"/>
      <c r="H23" s="1581"/>
      <c r="I23" s="1579"/>
      <c r="J23" s="1579"/>
      <c r="K23" s="1580"/>
      <c r="L23" s="1585"/>
      <c r="M23" s="1586"/>
      <c r="N23" s="1586"/>
      <c r="O23" s="1587"/>
      <c r="P23" s="1615" t="s">
        <v>491</v>
      </c>
      <c r="Q23" s="1616"/>
      <c r="R23" s="1617"/>
      <c r="S23" s="248" t="str">
        <f>IF(S22="","",VLOOKUP(S22,'標準様式１シフト記号表（勤務時間帯）'!$C$6:$K$35,9,FALSE))</f>
        <v/>
      </c>
      <c r="T23" s="249" t="str">
        <f>IF(T22="","",VLOOKUP(T22,'標準様式１シフト記号表（勤務時間帯）'!$C$6:$K$35,9,FALSE))</f>
        <v/>
      </c>
      <c r="U23" s="249" t="str">
        <f>IF(U22="","",VLOOKUP(U22,'標準様式１シフト記号表（勤務時間帯）'!$C$6:$K$35,9,FALSE))</f>
        <v/>
      </c>
      <c r="V23" s="249" t="str">
        <f>IF(V22="","",VLOOKUP(V22,'標準様式１シフト記号表（勤務時間帯）'!$C$6:$K$35,9,FALSE))</f>
        <v/>
      </c>
      <c r="W23" s="249" t="str">
        <f>IF(W22="","",VLOOKUP(W22,'標準様式１シフト記号表（勤務時間帯）'!$C$6:$K$35,9,FALSE))</f>
        <v/>
      </c>
      <c r="X23" s="249" t="str">
        <f>IF(X22="","",VLOOKUP(X22,'標準様式１シフト記号表（勤務時間帯）'!$C$6:$K$35,9,FALSE))</f>
        <v/>
      </c>
      <c r="Y23" s="250" t="str">
        <f>IF(Y22="","",VLOOKUP(Y22,'標準様式１シフト記号表（勤務時間帯）'!$C$6:$K$35,9,FALSE))</f>
        <v/>
      </c>
      <c r="Z23" s="248" t="str">
        <f>IF(Z22="","",VLOOKUP(Z22,'標準様式１シフト記号表（勤務時間帯）'!$C$6:$K$35,9,FALSE))</f>
        <v/>
      </c>
      <c r="AA23" s="249" t="str">
        <f>IF(AA22="","",VLOOKUP(AA22,'標準様式１シフト記号表（勤務時間帯）'!$C$6:$K$35,9,FALSE))</f>
        <v/>
      </c>
      <c r="AB23" s="249" t="str">
        <f>IF(AB22="","",VLOOKUP(AB22,'標準様式１シフト記号表（勤務時間帯）'!$C$6:$K$35,9,FALSE))</f>
        <v/>
      </c>
      <c r="AC23" s="249" t="str">
        <f>IF(AC22="","",VLOOKUP(AC22,'標準様式１シフト記号表（勤務時間帯）'!$C$6:$K$35,9,FALSE))</f>
        <v/>
      </c>
      <c r="AD23" s="249" t="str">
        <f>IF(AD22="","",VLOOKUP(AD22,'標準様式１シフト記号表（勤務時間帯）'!$C$6:$K$35,9,FALSE))</f>
        <v/>
      </c>
      <c r="AE23" s="249" t="str">
        <f>IF(AE22="","",VLOOKUP(AE22,'標準様式１シフト記号表（勤務時間帯）'!$C$6:$K$35,9,FALSE))</f>
        <v/>
      </c>
      <c r="AF23" s="250" t="str">
        <f>IF(AF22="","",VLOOKUP(AF22,'標準様式１シフト記号表（勤務時間帯）'!$C$6:$K$35,9,FALSE))</f>
        <v/>
      </c>
      <c r="AG23" s="248" t="str">
        <f>IF(AG22="","",VLOOKUP(AG22,'標準様式１シフト記号表（勤務時間帯）'!$C$6:$K$35,9,FALSE))</f>
        <v/>
      </c>
      <c r="AH23" s="249" t="str">
        <f>IF(AH22="","",VLOOKUP(AH22,'標準様式１シフト記号表（勤務時間帯）'!$C$6:$K$35,9,FALSE))</f>
        <v/>
      </c>
      <c r="AI23" s="249" t="str">
        <f>IF(AI22="","",VLOOKUP(AI22,'標準様式１シフト記号表（勤務時間帯）'!$C$6:$K$35,9,FALSE))</f>
        <v/>
      </c>
      <c r="AJ23" s="249" t="str">
        <f>IF(AJ22="","",VLOOKUP(AJ22,'標準様式１シフト記号表（勤務時間帯）'!$C$6:$K$35,9,FALSE))</f>
        <v/>
      </c>
      <c r="AK23" s="249" t="str">
        <f>IF(AK22="","",VLOOKUP(AK22,'標準様式１シフト記号表（勤務時間帯）'!$C$6:$K$35,9,FALSE))</f>
        <v/>
      </c>
      <c r="AL23" s="249" t="str">
        <f>IF(AL22="","",VLOOKUP(AL22,'標準様式１シフト記号表（勤務時間帯）'!$C$6:$K$35,9,FALSE))</f>
        <v/>
      </c>
      <c r="AM23" s="250" t="str">
        <f>IF(AM22="","",VLOOKUP(AM22,'標準様式１シフト記号表（勤務時間帯）'!$C$6:$K$35,9,FALSE))</f>
        <v/>
      </c>
      <c r="AN23" s="248" t="str">
        <f>IF(AN22="","",VLOOKUP(AN22,'標準様式１シフト記号表（勤務時間帯）'!$C$6:$K$35,9,FALSE))</f>
        <v/>
      </c>
      <c r="AO23" s="249" t="str">
        <f>IF(AO22="","",VLOOKUP(AO22,'標準様式１シフト記号表（勤務時間帯）'!$C$6:$K$35,9,FALSE))</f>
        <v/>
      </c>
      <c r="AP23" s="249" t="str">
        <f>IF(AP22="","",VLOOKUP(AP22,'標準様式１シフト記号表（勤務時間帯）'!$C$6:$K$35,9,FALSE))</f>
        <v/>
      </c>
      <c r="AQ23" s="249" t="str">
        <f>IF(AQ22="","",VLOOKUP(AQ22,'標準様式１シフト記号表（勤務時間帯）'!$C$6:$K$35,9,FALSE))</f>
        <v/>
      </c>
      <c r="AR23" s="249" t="str">
        <f>IF(AR22="","",VLOOKUP(AR22,'標準様式１シフト記号表（勤務時間帯）'!$C$6:$K$35,9,FALSE))</f>
        <v/>
      </c>
      <c r="AS23" s="249" t="str">
        <f>IF(AS22="","",VLOOKUP(AS22,'標準様式１シフト記号表（勤務時間帯）'!$C$6:$K$35,9,FALSE))</f>
        <v/>
      </c>
      <c r="AT23" s="250" t="str">
        <f>IF(AT22="","",VLOOKUP(AT22,'標準様式１シフト記号表（勤務時間帯）'!$C$6:$K$35,9,FALSE))</f>
        <v/>
      </c>
      <c r="AU23" s="248" t="str">
        <f>IF(AU22="","",VLOOKUP(AU22,'標準様式１シフト記号表（勤務時間帯）'!$C$6:$K$35,9,FALSE))</f>
        <v/>
      </c>
      <c r="AV23" s="249" t="str">
        <f>IF(AV22="","",VLOOKUP(AV22,'標準様式１シフト記号表（勤務時間帯）'!$C$6:$K$35,9,FALSE))</f>
        <v/>
      </c>
      <c r="AW23" s="249" t="str">
        <f>IF(AW22="","",VLOOKUP(AW22,'標準様式１シフト記号表（勤務時間帯）'!$C$6:$K$35,9,FALSE))</f>
        <v/>
      </c>
      <c r="AX23" s="1618">
        <f>IF($BB$3="４週",SUM(S23:AT23),IF($BB$3="暦月",SUM(S23:AW23),""))</f>
        <v>0</v>
      </c>
      <c r="AY23" s="1619"/>
      <c r="AZ23" s="1620">
        <f>IF($BB$3="４週",AX23/4,IF($BB$3="暦月",'標準様式１（1枚版）'!AX23/('標準様式１（1枚版）'!$BB$8/7),""))</f>
        <v>0</v>
      </c>
      <c r="BA23" s="1621"/>
      <c r="BB23" s="1645"/>
      <c r="BC23" s="1646"/>
      <c r="BD23" s="1646"/>
      <c r="BE23" s="1646"/>
      <c r="BF23" s="1647"/>
    </row>
    <row r="24" spans="2:58" ht="20.25" customHeight="1">
      <c r="B24" s="1654"/>
      <c r="C24" s="1677"/>
      <c r="D24" s="1678"/>
      <c r="E24" s="1679"/>
      <c r="F24" s="251">
        <f>C22</f>
        <v>0</v>
      </c>
      <c r="G24" s="1576"/>
      <c r="H24" s="1581"/>
      <c r="I24" s="1579"/>
      <c r="J24" s="1579"/>
      <c r="K24" s="1580"/>
      <c r="L24" s="1585"/>
      <c r="M24" s="1586"/>
      <c r="N24" s="1586"/>
      <c r="O24" s="1587"/>
      <c r="P24" s="1651" t="s">
        <v>492</v>
      </c>
      <c r="Q24" s="1652"/>
      <c r="R24" s="1653"/>
      <c r="S24" s="252" t="str">
        <f>IF(S22="","",VLOOKUP(S22,'標準様式１シフト記号表（勤務時間帯）'!$C$6:$U$35,19,FALSE))</f>
        <v/>
      </c>
      <c r="T24" s="253" t="str">
        <f>IF(T22="","",VLOOKUP(T22,'標準様式１シフト記号表（勤務時間帯）'!$C$6:$U$35,19,FALSE))</f>
        <v/>
      </c>
      <c r="U24" s="253" t="str">
        <f>IF(U22="","",VLOOKUP(U22,'標準様式１シフト記号表（勤務時間帯）'!$C$6:$U$35,19,FALSE))</f>
        <v/>
      </c>
      <c r="V24" s="253" t="str">
        <f>IF(V22="","",VLOOKUP(V22,'標準様式１シフト記号表（勤務時間帯）'!$C$6:$U$35,19,FALSE))</f>
        <v/>
      </c>
      <c r="W24" s="253" t="str">
        <f>IF(W22="","",VLOOKUP(W22,'標準様式１シフト記号表（勤務時間帯）'!$C$6:$U$35,19,FALSE))</f>
        <v/>
      </c>
      <c r="X24" s="253" t="str">
        <f>IF(X22="","",VLOOKUP(X22,'標準様式１シフト記号表（勤務時間帯）'!$C$6:$U$35,19,FALSE))</f>
        <v/>
      </c>
      <c r="Y24" s="254" t="str">
        <f>IF(Y22="","",VLOOKUP(Y22,'標準様式１シフト記号表（勤務時間帯）'!$C$6:$U$35,19,FALSE))</f>
        <v/>
      </c>
      <c r="Z24" s="252" t="str">
        <f>IF(Z22="","",VLOOKUP(Z22,'標準様式１シフト記号表（勤務時間帯）'!$C$6:$U$35,19,FALSE))</f>
        <v/>
      </c>
      <c r="AA24" s="253" t="str">
        <f>IF(AA22="","",VLOOKUP(AA22,'標準様式１シフト記号表（勤務時間帯）'!$C$6:$U$35,19,FALSE))</f>
        <v/>
      </c>
      <c r="AB24" s="253" t="str">
        <f>IF(AB22="","",VLOOKUP(AB22,'標準様式１シフト記号表（勤務時間帯）'!$C$6:$U$35,19,FALSE))</f>
        <v/>
      </c>
      <c r="AC24" s="253" t="str">
        <f>IF(AC22="","",VLOOKUP(AC22,'標準様式１シフト記号表（勤務時間帯）'!$C$6:$U$35,19,FALSE))</f>
        <v/>
      </c>
      <c r="AD24" s="253" t="str">
        <f>IF(AD22="","",VLOOKUP(AD22,'標準様式１シフト記号表（勤務時間帯）'!$C$6:$U$35,19,FALSE))</f>
        <v/>
      </c>
      <c r="AE24" s="253" t="str">
        <f>IF(AE22="","",VLOOKUP(AE22,'標準様式１シフト記号表（勤務時間帯）'!$C$6:$U$35,19,FALSE))</f>
        <v/>
      </c>
      <c r="AF24" s="254" t="str">
        <f>IF(AF22="","",VLOOKUP(AF22,'標準様式１シフト記号表（勤務時間帯）'!$C$6:$U$35,19,FALSE))</f>
        <v/>
      </c>
      <c r="AG24" s="252" t="str">
        <f>IF(AG22="","",VLOOKUP(AG22,'標準様式１シフト記号表（勤務時間帯）'!$C$6:$U$35,19,FALSE))</f>
        <v/>
      </c>
      <c r="AH24" s="253" t="str">
        <f>IF(AH22="","",VLOOKUP(AH22,'標準様式１シフト記号表（勤務時間帯）'!$C$6:$U$35,19,FALSE))</f>
        <v/>
      </c>
      <c r="AI24" s="253" t="str">
        <f>IF(AI22="","",VLOOKUP(AI22,'標準様式１シフト記号表（勤務時間帯）'!$C$6:$U$35,19,FALSE))</f>
        <v/>
      </c>
      <c r="AJ24" s="253" t="str">
        <f>IF(AJ22="","",VLOOKUP(AJ22,'標準様式１シフト記号表（勤務時間帯）'!$C$6:$U$35,19,FALSE))</f>
        <v/>
      </c>
      <c r="AK24" s="253" t="str">
        <f>IF(AK22="","",VLOOKUP(AK22,'標準様式１シフト記号表（勤務時間帯）'!$C$6:$U$35,19,FALSE))</f>
        <v/>
      </c>
      <c r="AL24" s="253" t="str">
        <f>IF(AL22="","",VLOOKUP(AL22,'標準様式１シフト記号表（勤務時間帯）'!$C$6:$U$35,19,FALSE))</f>
        <v/>
      </c>
      <c r="AM24" s="254" t="str">
        <f>IF(AM22="","",VLOOKUP(AM22,'標準様式１シフト記号表（勤務時間帯）'!$C$6:$U$35,19,FALSE))</f>
        <v/>
      </c>
      <c r="AN24" s="252" t="str">
        <f>IF(AN22="","",VLOOKUP(AN22,'標準様式１シフト記号表（勤務時間帯）'!$C$6:$U$35,19,FALSE))</f>
        <v/>
      </c>
      <c r="AO24" s="253" t="str">
        <f>IF(AO22="","",VLOOKUP(AO22,'標準様式１シフト記号表（勤務時間帯）'!$C$6:$U$35,19,FALSE))</f>
        <v/>
      </c>
      <c r="AP24" s="253" t="str">
        <f>IF(AP22="","",VLOOKUP(AP22,'標準様式１シフト記号表（勤務時間帯）'!$C$6:$U$35,19,FALSE))</f>
        <v/>
      </c>
      <c r="AQ24" s="253" t="str">
        <f>IF(AQ22="","",VLOOKUP(AQ22,'標準様式１シフト記号表（勤務時間帯）'!$C$6:$U$35,19,FALSE))</f>
        <v/>
      </c>
      <c r="AR24" s="253" t="str">
        <f>IF(AR22="","",VLOOKUP(AR22,'標準様式１シフト記号表（勤務時間帯）'!$C$6:$U$35,19,FALSE))</f>
        <v/>
      </c>
      <c r="AS24" s="253" t="str">
        <f>IF(AS22="","",VLOOKUP(AS22,'標準様式１シフト記号表（勤務時間帯）'!$C$6:$U$35,19,FALSE))</f>
        <v/>
      </c>
      <c r="AT24" s="254" t="str">
        <f>IF(AT22="","",VLOOKUP(AT22,'標準様式１シフト記号表（勤務時間帯）'!$C$6:$U$35,19,FALSE))</f>
        <v/>
      </c>
      <c r="AU24" s="252" t="str">
        <f>IF(AU22="","",VLOOKUP(AU22,'標準様式１シフト記号表（勤務時間帯）'!$C$6:$U$35,19,FALSE))</f>
        <v/>
      </c>
      <c r="AV24" s="253" t="str">
        <f>IF(AV22="","",VLOOKUP(AV22,'標準様式１シフト記号表（勤務時間帯）'!$C$6:$U$35,19,FALSE))</f>
        <v/>
      </c>
      <c r="AW24" s="253" t="str">
        <f>IF(AW22="","",VLOOKUP(AW22,'標準様式１シフト記号表（勤務時間帯）'!$C$6:$U$35,19,FALSE))</f>
        <v/>
      </c>
      <c r="AX24" s="1625">
        <f>IF($BB$3="４週",SUM(S24:AT24),IF($BB$3="暦月",SUM(S24:AW24),""))</f>
        <v>0</v>
      </c>
      <c r="AY24" s="1626"/>
      <c r="AZ24" s="1627">
        <f>IF($BB$3="４週",AX24/4,IF($BB$3="暦月",'標準様式１（1枚版）'!AX24/('標準様式１（1枚版）'!$BB$8/7),""))</f>
        <v>0</v>
      </c>
      <c r="BA24" s="1628"/>
      <c r="BB24" s="1648"/>
      <c r="BC24" s="1649"/>
      <c r="BD24" s="1649"/>
      <c r="BE24" s="1649"/>
      <c r="BF24" s="1650"/>
    </row>
    <row r="25" spans="2:58" ht="20.25" customHeight="1">
      <c r="B25" s="1654">
        <f>B22+1</f>
        <v>2</v>
      </c>
      <c r="C25" s="1671"/>
      <c r="D25" s="1672"/>
      <c r="E25" s="1673"/>
      <c r="F25" s="255"/>
      <c r="G25" s="1575"/>
      <c r="H25" s="1578"/>
      <c r="I25" s="1579"/>
      <c r="J25" s="1579"/>
      <c r="K25" s="1580"/>
      <c r="L25" s="1582"/>
      <c r="M25" s="1583"/>
      <c r="N25" s="1583"/>
      <c r="O25" s="1584"/>
      <c r="P25" s="1591" t="s">
        <v>490</v>
      </c>
      <c r="Q25" s="1592"/>
      <c r="R25" s="1593"/>
      <c r="S25" s="244"/>
      <c r="T25" s="245"/>
      <c r="U25" s="245"/>
      <c r="V25" s="245"/>
      <c r="W25" s="245"/>
      <c r="X25" s="245"/>
      <c r="Y25" s="246"/>
      <c r="Z25" s="244"/>
      <c r="AA25" s="245"/>
      <c r="AB25" s="245"/>
      <c r="AC25" s="245"/>
      <c r="AD25" s="245"/>
      <c r="AE25" s="245"/>
      <c r="AF25" s="246"/>
      <c r="AG25" s="244"/>
      <c r="AH25" s="245"/>
      <c r="AI25" s="245"/>
      <c r="AJ25" s="245"/>
      <c r="AK25" s="245"/>
      <c r="AL25" s="245"/>
      <c r="AM25" s="246"/>
      <c r="AN25" s="244"/>
      <c r="AO25" s="245"/>
      <c r="AP25" s="245"/>
      <c r="AQ25" s="245"/>
      <c r="AR25" s="245"/>
      <c r="AS25" s="245"/>
      <c r="AT25" s="246"/>
      <c r="AU25" s="244"/>
      <c r="AV25" s="245"/>
      <c r="AW25" s="245"/>
      <c r="AX25" s="1606"/>
      <c r="AY25" s="1607"/>
      <c r="AZ25" s="1608"/>
      <c r="BA25" s="1609"/>
      <c r="BB25" s="1642"/>
      <c r="BC25" s="1643"/>
      <c r="BD25" s="1643"/>
      <c r="BE25" s="1643"/>
      <c r="BF25" s="1644"/>
    </row>
    <row r="26" spans="2:58" ht="20.25" customHeight="1">
      <c r="B26" s="1654"/>
      <c r="C26" s="1674"/>
      <c r="D26" s="1675"/>
      <c r="E26" s="1676"/>
      <c r="F26" s="247"/>
      <c r="G26" s="1576"/>
      <c r="H26" s="1581"/>
      <c r="I26" s="1579"/>
      <c r="J26" s="1579"/>
      <c r="K26" s="1580"/>
      <c r="L26" s="1585"/>
      <c r="M26" s="1586"/>
      <c r="N26" s="1586"/>
      <c r="O26" s="1587"/>
      <c r="P26" s="1615" t="s">
        <v>491</v>
      </c>
      <c r="Q26" s="1616"/>
      <c r="R26" s="1617"/>
      <c r="S26" s="248" t="str">
        <f>IF(S25="","",VLOOKUP(S25,'標準様式１シフト記号表（勤務時間帯）'!$C$6:$K$35,9,FALSE))</f>
        <v/>
      </c>
      <c r="T26" s="249" t="str">
        <f>IF(T25="","",VLOOKUP(T25,'標準様式１シフト記号表（勤務時間帯）'!$C$6:$K$35,9,FALSE))</f>
        <v/>
      </c>
      <c r="U26" s="249" t="str">
        <f>IF(U25="","",VLOOKUP(U25,'標準様式１シフト記号表（勤務時間帯）'!$C$6:$K$35,9,FALSE))</f>
        <v/>
      </c>
      <c r="V26" s="249" t="str">
        <f>IF(V25="","",VLOOKUP(V25,'標準様式１シフト記号表（勤務時間帯）'!$C$6:$K$35,9,FALSE))</f>
        <v/>
      </c>
      <c r="W26" s="249" t="str">
        <f>IF(W25="","",VLOOKUP(W25,'標準様式１シフト記号表（勤務時間帯）'!$C$6:$K$35,9,FALSE))</f>
        <v/>
      </c>
      <c r="X26" s="249" t="str">
        <f>IF(X25="","",VLOOKUP(X25,'標準様式１シフト記号表（勤務時間帯）'!$C$6:$K$35,9,FALSE))</f>
        <v/>
      </c>
      <c r="Y26" s="250" t="str">
        <f>IF(Y25="","",VLOOKUP(Y25,'標準様式１シフト記号表（勤務時間帯）'!$C$6:$K$35,9,FALSE))</f>
        <v/>
      </c>
      <c r="Z26" s="248" t="str">
        <f>IF(Z25="","",VLOOKUP(Z25,'標準様式１シフト記号表（勤務時間帯）'!$C$6:$K$35,9,FALSE))</f>
        <v/>
      </c>
      <c r="AA26" s="249" t="str">
        <f>IF(AA25="","",VLOOKUP(AA25,'標準様式１シフト記号表（勤務時間帯）'!$C$6:$K$35,9,FALSE))</f>
        <v/>
      </c>
      <c r="AB26" s="249" t="str">
        <f>IF(AB25="","",VLOOKUP(AB25,'標準様式１シフト記号表（勤務時間帯）'!$C$6:$K$35,9,FALSE))</f>
        <v/>
      </c>
      <c r="AC26" s="249" t="str">
        <f>IF(AC25="","",VLOOKUP(AC25,'標準様式１シフト記号表（勤務時間帯）'!$C$6:$K$35,9,FALSE))</f>
        <v/>
      </c>
      <c r="AD26" s="249" t="str">
        <f>IF(AD25="","",VLOOKUP(AD25,'標準様式１シフト記号表（勤務時間帯）'!$C$6:$K$35,9,FALSE))</f>
        <v/>
      </c>
      <c r="AE26" s="249" t="str">
        <f>IF(AE25="","",VLOOKUP(AE25,'標準様式１シフト記号表（勤務時間帯）'!$C$6:$K$35,9,FALSE))</f>
        <v/>
      </c>
      <c r="AF26" s="250" t="str">
        <f>IF(AF25="","",VLOOKUP(AF25,'標準様式１シフト記号表（勤務時間帯）'!$C$6:$K$35,9,FALSE))</f>
        <v/>
      </c>
      <c r="AG26" s="248" t="str">
        <f>IF(AG25="","",VLOOKUP(AG25,'標準様式１シフト記号表（勤務時間帯）'!$C$6:$K$35,9,FALSE))</f>
        <v/>
      </c>
      <c r="AH26" s="249" t="str">
        <f>IF(AH25="","",VLOOKUP(AH25,'標準様式１シフト記号表（勤務時間帯）'!$C$6:$K$35,9,FALSE))</f>
        <v/>
      </c>
      <c r="AI26" s="249" t="str">
        <f>IF(AI25="","",VLOOKUP(AI25,'標準様式１シフト記号表（勤務時間帯）'!$C$6:$K$35,9,FALSE))</f>
        <v/>
      </c>
      <c r="AJ26" s="249" t="str">
        <f>IF(AJ25="","",VLOOKUP(AJ25,'標準様式１シフト記号表（勤務時間帯）'!$C$6:$K$35,9,FALSE))</f>
        <v/>
      </c>
      <c r="AK26" s="249" t="str">
        <f>IF(AK25="","",VLOOKUP(AK25,'標準様式１シフト記号表（勤務時間帯）'!$C$6:$K$35,9,FALSE))</f>
        <v/>
      </c>
      <c r="AL26" s="249" t="str">
        <f>IF(AL25="","",VLOOKUP(AL25,'標準様式１シフト記号表（勤務時間帯）'!$C$6:$K$35,9,FALSE))</f>
        <v/>
      </c>
      <c r="AM26" s="250" t="str">
        <f>IF(AM25="","",VLOOKUP(AM25,'標準様式１シフト記号表（勤務時間帯）'!$C$6:$K$35,9,FALSE))</f>
        <v/>
      </c>
      <c r="AN26" s="248" t="str">
        <f>IF(AN25="","",VLOOKUP(AN25,'標準様式１シフト記号表（勤務時間帯）'!$C$6:$K$35,9,FALSE))</f>
        <v/>
      </c>
      <c r="AO26" s="249" t="str">
        <f>IF(AO25="","",VLOOKUP(AO25,'標準様式１シフト記号表（勤務時間帯）'!$C$6:$K$35,9,FALSE))</f>
        <v/>
      </c>
      <c r="AP26" s="249" t="str">
        <f>IF(AP25="","",VLOOKUP(AP25,'標準様式１シフト記号表（勤務時間帯）'!$C$6:$K$35,9,FALSE))</f>
        <v/>
      </c>
      <c r="AQ26" s="249" t="str">
        <f>IF(AQ25="","",VLOOKUP(AQ25,'標準様式１シフト記号表（勤務時間帯）'!$C$6:$K$35,9,FALSE))</f>
        <v/>
      </c>
      <c r="AR26" s="249" t="str">
        <f>IF(AR25="","",VLOOKUP(AR25,'標準様式１シフト記号表（勤務時間帯）'!$C$6:$K$35,9,FALSE))</f>
        <v/>
      </c>
      <c r="AS26" s="249" t="str">
        <f>IF(AS25="","",VLOOKUP(AS25,'標準様式１シフト記号表（勤務時間帯）'!$C$6:$K$35,9,FALSE))</f>
        <v/>
      </c>
      <c r="AT26" s="250" t="str">
        <f>IF(AT25="","",VLOOKUP(AT25,'標準様式１シフト記号表（勤務時間帯）'!$C$6:$K$35,9,FALSE))</f>
        <v/>
      </c>
      <c r="AU26" s="248" t="str">
        <f>IF(AU25="","",VLOOKUP(AU25,'標準様式１シフト記号表（勤務時間帯）'!$C$6:$K$35,9,FALSE))</f>
        <v/>
      </c>
      <c r="AV26" s="249" t="str">
        <f>IF(AV25="","",VLOOKUP(AV25,'標準様式１シフト記号表（勤務時間帯）'!$C$6:$K$35,9,FALSE))</f>
        <v/>
      </c>
      <c r="AW26" s="249" t="str">
        <f>IF(AW25="","",VLOOKUP(AW25,'標準様式１シフト記号表（勤務時間帯）'!$C$6:$K$35,9,FALSE))</f>
        <v/>
      </c>
      <c r="AX26" s="1618">
        <f>IF($BB$3="４週",SUM(S26:AT26),IF($BB$3="暦月",SUM(S26:AW26),""))</f>
        <v>0</v>
      </c>
      <c r="AY26" s="1619"/>
      <c r="AZ26" s="1620">
        <f>IF($BB$3="４週",AX26/4,IF($BB$3="暦月",'標準様式１（1枚版）'!AX26/('標準様式１（1枚版）'!$BB$8/7),""))</f>
        <v>0</v>
      </c>
      <c r="BA26" s="1621"/>
      <c r="BB26" s="1645"/>
      <c r="BC26" s="1646"/>
      <c r="BD26" s="1646"/>
      <c r="BE26" s="1646"/>
      <c r="BF26" s="1647"/>
    </row>
    <row r="27" spans="2:58" ht="20.25" customHeight="1">
      <c r="B27" s="1654"/>
      <c r="C27" s="1677"/>
      <c r="D27" s="1678"/>
      <c r="E27" s="1679"/>
      <c r="F27" s="247">
        <f>C25</f>
        <v>0</v>
      </c>
      <c r="G27" s="1577"/>
      <c r="H27" s="1581"/>
      <c r="I27" s="1579"/>
      <c r="J27" s="1579"/>
      <c r="K27" s="1580"/>
      <c r="L27" s="1588"/>
      <c r="M27" s="1589"/>
      <c r="N27" s="1589"/>
      <c r="O27" s="1590"/>
      <c r="P27" s="1651" t="s">
        <v>492</v>
      </c>
      <c r="Q27" s="1652"/>
      <c r="R27" s="1653"/>
      <c r="S27" s="252" t="str">
        <f>IF(S25="","",VLOOKUP(S25,'標準様式１シフト記号表（勤務時間帯）'!$C$6:$U$35,19,FALSE))</f>
        <v/>
      </c>
      <c r="T27" s="253" t="str">
        <f>IF(T25="","",VLOOKUP(T25,'標準様式１シフト記号表（勤務時間帯）'!$C$6:$U$35,19,FALSE))</f>
        <v/>
      </c>
      <c r="U27" s="253" t="str">
        <f>IF(U25="","",VLOOKUP(U25,'標準様式１シフト記号表（勤務時間帯）'!$C$6:$U$35,19,FALSE))</f>
        <v/>
      </c>
      <c r="V27" s="253" t="str">
        <f>IF(V25="","",VLOOKUP(V25,'標準様式１シフト記号表（勤務時間帯）'!$C$6:$U$35,19,FALSE))</f>
        <v/>
      </c>
      <c r="W27" s="253" t="str">
        <f>IF(W25="","",VLOOKUP(W25,'標準様式１シフト記号表（勤務時間帯）'!$C$6:$U$35,19,FALSE))</f>
        <v/>
      </c>
      <c r="X27" s="253" t="str">
        <f>IF(X25="","",VLOOKUP(X25,'標準様式１シフト記号表（勤務時間帯）'!$C$6:$U$35,19,FALSE))</f>
        <v/>
      </c>
      <c r="Y27" s="254" t="str">
        <f>IF(Y25="","",VLOOKUP(Y25,'標準様式１シフト記号表（勤務時間帯）'!$C$6:$U$35,19,FALSE))</f>
        <v/>
      </c>
      <c r="Z27" s="252" t="str">
        <f>IF(Z25="","",VLOOKUP(Z25,'標準様式１シフト記号表（勤務時間帯）'!$C$6:$U$35,19,FALSE))</f>
        <v/>
      </c>
      <c r="AA27" s="253" t="str">
        <f>IF(AA25="","",VLOOKUP(AA25,'標準様式１シフト記号表（勤務時間帯）'!$C$6:$U$35,19,FALSE))</f>
        <v/>
      </c>
      <c r="AB27" s="253" t="str">
        <f>IF(AB25="","",VLOOKUP(AB25,'標準様式１シフト記号表（勤務時間帯）'!$C$6:$U$35,19,FALSE))</f>
        <v/>
      </c>
      <c r="AC27" s="253" t="str">
        <f>IF(AC25="","",VLOOKUP(AC25,'標準様式１シフト記号表（勤務時間帯）'!$C$6:$U$35,19,FALSE))</f>
        <v/>
      </c>
      <c r="AD27" s="253" t="str">
        <f>IF(AD25="","",VLOOKUP(AD25,'標準様式１シフト記号表（勤務時間帯）'!$C$6:$U$35,19,FALSE))</f>
        <v/>
      </c>
      <c r="AE27" s="253" t="str">
        <f>IF(AE25="","",VLOOKUP(AE25,'標準様式１シフト記号表（勤務時間帯）'!$C$6:$U$35,19,FALSE))</f>
        <v/>
      </c>
      <c r="AF27" s="254" t="str">
        <f>IF(AF25="","",VLOOKUP(AF25,'標準様式１シフト記号表（勤務時間帯）'!$C$6:$U$35,19,FALSE))</f>
        <v/>
      </c>
      <c r="AG27" s="252" t="str">
        <f>IF(AG25="","",VLOOKUP(AG25,'標準様式１シフト記号表（勤務時間帯）'!$C$6:$U$35,19,FALSE))</f>
        <v/>
      </c>
      <c r="AH27" s="253" t="str">
        <f>IF(AH25="","",VLOOKUP(AH25,'標準様式１シフト記号表（勤務時間帯）'!$C$6:$U$35,19,FALSE))</f>
        <v/>
      </c>
      <c r="AI27" s="253" t="str">
        <f>IF(AI25="","",VLOOKUP(AI25,'標準様式１シフト記号表（勤務時間帯）'!$C$6:$U$35,19,FALSE))</f>
        <v/>
      </c>
      <c r="AJ27" s="253" t="str">
        <f>IF(AJ25="","",VLOOKUP(AJ25,'標準様式１シフト記号表（勤務時間帯）'!$C$6:$U$35,19,FALSE))</f>
        <v/>
      </c>
      <c r="AK27" s="253" t="str">
        <f>IF(AK25="","",VLOOKUP(AK25,'標準様式１シフト記号表（勤務時間帯）'!$C$6:$U$35,19,FALSE))</f>
        <v/>
      </c>
      <c r="AL27" s="253" t="str">
        <f>IF(AL25="","",VLOOKUP(AL25,'標準様式１シフト記号表（勤務時間帯）'!$C$6:$U$35,19,FALSE))</f>
        <v/>
      </c>
      <c r="AM27" s="254" t="str">
        <f>IF(AM25="","",VLOOKUP(AM25,'標準様式１シフト記号表（勤務時間帯）'!$C$6:$U$35,19,FALSE))</f>
        <v/>
      </c>
      <c r="AN27" s="252" t="str">
        <f>IF(AN25="","",VLOOKUP(AN25,'標準様式１シフト記号表（勤務時間帯）'!$C$6:$U$35,19,FALSE))</f>
        <v/>
      </c>
      <c r="AO27" s="253" t="str">
        <f>IF(AO25="","",VLOOKUP(AO25,'標準様式１シフト記号表（勤務時間帯）'!$C$6:$U$35,19,FALSE))</f>
        <v/>
      </c>
      <c r="AP27" s="253" t="str">
        <f>IF(AP25="","",VLOOKUP(AP25,'標準様式１シフト記号表（勤務時間帯）'!$C$6:$U$35,19,FALSE))</f>
        <v/>
      </c>
      <c r="AQ27" s="253" t="str">
        <f>IF(AQ25="","",VLOOKUP(AQ25,'標準様式１シフト記号表（勤務時間帯）'!$C$6:$U$35,19,FALSE))</f>
        <v/>
      </c>
      <c r="AR27" s="253" t="str">
        <f>IF(AR25="","",VLOOKUP(AR25,'標準様式１シフト記号表（勤務時間帯）'!$C$6:$U$35,19,FALSE))</f>
        <v/>
      </c>
      <c r="AS27" s="253" t="str">
        <f>IF(AS25="","",VLOOKUP(AS25,'標準様式１シフト記号表（勤務時間帯）'!$C$6:$U$35,19,FALSE))</f>
        <v/>
      </c>
      <c r="AT27" s="254" t="str">
        <f>IF(AT25="","",VLOOKUP(AT25,'標準様式１シフト記号表（勤務時間帯）'!$C$6:$U$35,19,FALSE))</f>
        <v/>
      </c>
      <c r="AU27" s="252" t="str">
        <f>IF(AU25="","",VLOOKUP(AU25,'標準様式１シフト記号表（勤務時間帯）'!$C$6:$U$35,19,FALSE))</f>
        <v/>
      </c>
      <c r="AV27" s="253" t="str">
        <f>IF(AV25="","",VLOOKUP(AV25,'標準様式１シフト記号表（勤務時間帯）'!$C$6:$U$35,19,FALSE))</f>
        <v/>
      </c>
      <c r="AW27" s="253" t="str">
        <f>IF(AW25="","",VLOOKUP(AW25,'標準様式１シフト記号表（勤務時間帯）'!$C$6:$U$35,19,FALSE))</f>
        <v/>
      </c>
      <c r="AX27" s="1625">
        <f>IF($BB$3="４週",SUM(S27:AT27),IF($BB$3="暦月",SUM(S27:AW27),""))</f>
        <v>0</v>
      </c>
      <c r="AY27" s="1626"/>
      <c r="AZ27" s="1627">
        <f>IF($BB$3="４週",AX27/4,IF($BB$3="暦月",'標準様式１（1枚版）'!AX27/('標準様式１（1枚版）'!$BB$8/7),""))</f>
        <v>0</v>
      </c>
      <c r="BA27" s="1628"/>
      <c r="BB27" s="1648"/>
      <c r="BC27" s="1649"/>
      <c r="BD27" s="1649"/>
      <c r="BE27" s="1649"/>
      <c r="BF27" s="1650"/>
    </row>
    <row r="28" spans="2:58" ht="20.25" customHeight="1">
      <c r="B28" s="1654">
        <f>B25+1</f>
        <v>3</v>
      </c>
      <c r="C28" s="1656"/>
      <c r="D28" s="1657"/>
      <c r="E28" s="1658"/>
      <c r="F28" s="255"/>
      <c r="G28" s="1575"/>
      <c r="H28" s="1578"/>
      <c r="I28" s="1579"/>
      <c r="J28" s="1579"/>
      <c r="K28" s="1580"/>
      <c r="L28" s="1582"/>
      <c r="M28" s="1583"/>
      <c r="N28" s="1583"/>
      <c r="O28" s="1584"/>
      <c r="P28" s="1591" t="s">
        <v>490</v>
      </c>
      <c r="Q28" s="1592"/>
      <c r="R28" s="1593"/>
      <c r="S28" s="244"/>
      <c r="T28" s="245"/>
      <c r="U28" s="245"/>
      <c r="V28" s="245"/>
      <c r="W28" s="245"/>
      <c r="X28" s="245"/>
      <c r="Y28" s="246"/>
      <c r="Z28" s="244"/>
      <c r="AA28" s="245"/>
      <c r="AB28" s="245"/>
      <c r="AC28" s="245"/>
      <c r="AD28" s="245"/>
      <c r="AE28" s="245"/>
      <c r="AF28" s="246"/>
      <c r="AG28" s="244"/>
      <c r="AH28" s="245"/>
      <c r="AI28" s="245"/>
      <c r="AJ28" s="245"/>
      <c r="AK28" s="245"/>
      <c r="AL28" s="245"/>
      <c r="AM28" s="246"/>
      <c r="AN28" s="244"/>
      <c r="AO28" s="245"/>
      <c r="AP28" s="245"/>
      <c r="AQ28" s="245"/>
      <c r="AR28" s="245"/>
      <c r="AS28" s="245"/>
      <c r="AT28" s="246"/>
      <c r="AU28" s="244"/>
      <c r="AV28" s="245"/>
      <c r="AW28" s="245"/>
      <c r="AX28" s="1606"/>
      <c r="AY28" s="1607"/>
      <c r="AZ28" s="1608"/>
      <c r="BA28" s="1609"/>
      <c r="BB28" s="1642"/>
      <c r="BC28" s="1643"/>
      <c r="BD28" s="1643"/>
      <c r="BE28" s="1643"/>
      <c r="BF28" s="1644"/>
    </row>
    <row r="29" spans="2:58" ht="20.25" customHeight="1">
      <c r="B29" s="1654"/>
      <c r="C29" s="1659"/>
      <c r="D29" s="1660"/>
      <c r="E29" s="1661"/>
      <c r="F29" s="247"/>
      <c r="G29" s="1576"/>
      <c r="H29" s="1581"/>
      <c r="I29" s="1579"/>
      <c r="J29" s="1579"/>
      <c r="K29" s="1580"/>
      <c r="L29" s="1585"/>
      <c r="M29" s="1586"/>
      <c r="N29" s="1586"/>
      <c r="O29" s="1587"/>
      <c r="P29" s="1615" t="s">
        <v>491</v>
      </c>
      <c r="Q29" s="1616"/>
      <c r="R29" s="1617"/>
      <c r="S29" s="248" t="str">
        <f>IF(S28="","",VLOOKUP(S28,'標準様式１シフト記号表（勤務時間帯）'!$C$6:$K$35,9,FALSE))</f>
        <v/>
      </c>
      <c r="T29" s="249" t="str">
        <f>IF(T28="","",VLOOKUP(T28,'標準様式１シフト記号表（勤務時間帯）'!$C$6:$K$35,9,FALSE))</f>
        <v/>
      </c>
      <c r="U29" s="249" t="str">
        <f>IF(U28="","",VLOOKUP(U28,'標準様式１シフト記号表（勤務時間帯）'!$C$6:$K$35,9,FALSE))</f>
        <v/>
      </c>
      <c r="V29" s="249" t="str">
        <f>IF(V28="","",VLOOKUP(V28,'標準様式１シフト記号表（勤務時間帯）'!$C$6:$K$35,9,FALSE))</f>
        <v/>
      </c>
      <c r="W29" s="249" t="str">
        <f>IF(W28="","",VLOOKUP(W28,'標準様式１シフト記号表（勤務時間帯）'!$C$6:$K$35,9,FALSE))</f>
        <v/>
      </c>
      <c r="X29" s="249" t="str">
        <f>IF(X28="","",VLOOKUP(X28,'標準様式１シフト記号表（勤務時間帯）'!$C$6:$K$35,9,FALSE))</f>
        <v/>
      </c>
      <c r="Y29" s="250" t="str">
        <f>IF(Y28="","",VLOOKUP(Y28,'標準様式１シフト記号表（勤務時間帯）'!$C$6:$K$35,9,FALSE))</f>
        <v/>
      </c>
      <c r="Z29" s="248" t="str">
        <f>IF(Z28="","",VLOOKUP(Z28,'標準様式１シフト記号表（勤務時間帯）'!$C$6:$K$35,9,FALSE))</f>
        <v/>
      </c>
      <c r="AA29" s="249" t="str">
        <f>IF(AA28="","",VLOOKUP(AA28,'標準様式１シフト記号表（勤務時間帯）'!$C$6:$K$35,9,FALSE))</f>
        <v/>
      </c>
      <c r="AB29" s="249" t="str">
        <f>IF(AB28="","",VLOOKUP(AB28,'標準様式１シフト記号表（勤務時間帯）'!$C$6:$K$35,9,FALSE))</f>
        <v/>
      </c>
      <c r="AC29" s="249" t="str">
        <f>IF(AC28="","",VLOOKUP(AC28,'標準様式１シフト記号表（勤務時間帯）'!$C$6:$K$35,9,FALSE))</f>
        <v/>
      </c>
      <c r="AD29" s="249" t="str">
        <f>IF(AD28="","",VLOOKUP(AD28,'標準様式１シフト記号表（勤務時間帯）'!$C$6:$K$35,9,FALSE))</f>
        <v/>
      </c>
      <c r="AE29" s="249" t="str">
        <f>IF(AE28="","",VLOOKUP(AE28,'標準様式１シフト記号表（勤務時間帯）'!$C$6:$K$35,9,FALSE))</f>
        <v/>
      </c>
      <c r="AF29" s="250" t="str">
        <f>IF(AF28="","",VLOOKUP(AF28,'標準様式１シフト記号表（勤務時間帯）'!$C$6:$K$35,9,FALSE))</f>
        <v/>
      </c>
      <c r="AG29" s="248" t="str">
        <f>IF(AG28="","",VLOOKUP(AG28,'標準様式１シフト記号表（勤務時間帯）'!$C$6:$K$35,9,FALSE))</f>
        <v/>
      </c>
      <c r="AH29" s="249" t="str">
        <f>IF(AH28="","",VLOOKUP(AH28,'標準様式１シフト記号表（勤務時間帯）'!$C$6:$K$35,9,FALSE))</f>
        <v/>
      </c>
      <c r="AI29" s="249" t="str">
        <f>IF(AI28="","",VLOOKUP(AI28,'標準様式１シフト記号表（勤務時間帯）'!$C$6:$K$35,9,FALSE))</f>
        <v/>
      </c>
      <c r="AJ29" s="249" t="str">
        <f>IF(AJ28="","",VLOOKUP(AJ28,'標準様式１シフト記号表（勤務時間帯）'!$C$6:$K$35,9,FALSE))</f>
        <v/>
      </c>
      <c r="AK29" s="249" t="str">
        <f>IF(AK28="","",VLOOKUP(AK28,'標準様式１シフト記号表（勤務時間帯）'!$C$6:$K$35,9,FALSE))</f>
        <v/>
      </c>
      <c r="AL29" s="249" t="str">
        <f>IF(AL28="","",VLOOKUP(AL28,'標準様式１シフト記号表（勤務時間帯）'!$C$6:$K$35,9,FALSE))</f>
        <v/>
      </c>
      <c r="AM29" s="250" t="str">
        <f>IF(AM28="","",VLOOKUP(AM28,'標準様式１シフト記号表（勤務時間帯）'!$C$6:$K$35,9,FALSE))</f>
        <v/>
      </c>
      <c r="AN29" s="248" t="str">
        <f>IF(AN28="","",VLOOKUP(AN28,'標準様式１シフト記号表（勤務時間帯）'!$C$6:$K$35,9,FALSE))</f>
        <v/>
      </c>
      <c r="AO29" s="249" t="str">
        <f>IF(AO28="","",VLOOKUP(AO28,'標準様式１シフト記号表（勤務時間帯）'!$C$6:$K$35,9,FALSE))</f>
        <v/>
      </c>
      <c r="AP29" s="249" t="str">
        <f>IF(AP28="","",VLOOKUP(AP28,'標準様式１シフト記号表（勤務時間帯）'!$C$6:$K$35,9,FALSE))</f>
        <v/>
      </c>
      <c r="AQ29" s="249" t="str">
        <f>IF(AQ28="","",VLOOKUP(AQ28,'標準様式１シフト記号表（勤務時間帯）'!$C$6:$K$35,9,FALSE))</f>
        <v/>
      </c>
      <c r="AR29" s="249" t="str">
        <f>IF(AR28="","",VLOOKUP(AR28,'標準様式１シフト記号表（勤務時間帯）'!$C$6:$K$35,9,FALSE))</f>
        <v/>
      </c>
      <c r="AS29" s="249" t="str">
        <f>IF(AS28="","",VLOOKUP(AS28,'標準様式１シフト記号表（勤務時間帯）'!$C$6:$K$35,9,FALSE))</f>
        <v/>
      </c>
      <c r="AT29" s="250" t="str">
        <f>IF(AT28="","",VLOOKUP(AT28,'標準様式１シフト記号表（勤務時間帯）'!$C$6:$K$35,9,FALSE))</f>
        <v/>
      </c>
      <c r="AU29" s="248" t="str">
        <f>IF(AU28="","",VLOOKUP(AU28,'標準様式１シフト記号表（勤務時間帯）'!$C$6:$K$35,9,FALSE))</f>
        <v/>
      </c>
      <c r="AV29" s="249" t="str">
        <f>IF(AV28="","",VLOOKUP(AV28,'標準様式１シフト記号表（勤務時間帯）'!$C$6:$K$35,9,FALSE))</f>
        <v/>
      </c>
      <c r="AW29" s="249" t="str">
        <f>IF(AW28="","",VLOOKUP(AW28,'標準様式１シフト記号表（勤務時間帯）'!$C$6:$K$35,9,FALSE))</f>
        <v/>
      </c>
      <c r="AX29" s="1618">
        <f>IF($BB$3="４週",SUM(S29:AT29),IF($BB$3="暦月",SUM(S29:AW29),""))</f>
        <v>0</v>
      </c>
      <c r="AY29" s="1619"/>
      <c r="AZ29" s="1620">
        <f>IF($BB$3="４週",AX29/4,IF($BB$3="暦月",'標準様式１（1枚版）'!AX29/('標準様式１（1枚版）'!$BB$8/7),""))</f>
        <v>0</v>
      </c>
      <c r="BA29" s="1621"/>
      <c r="BB29" s="1645"/>
      <c r="BC29" s="1646"/>
      <c r="BD29" s="1646"/>
      <c r="BE29" s="1646"/>
      <c r="BF29" s="1647"/>
    </row>
    <row r="30" spans="2:58" ht="20.25" customHeight="1">
      <c r="B30" s="1654"/>
      <c r="C30" s="1662"/>
      <c r="D30" s="1663"/>
      <c r="E30" s="1664"/>
      <c r="F30" s="247">
        <f>C28</f>
        <v>0</v>
      </c>
      <c r="G30" s="1577"/>
      <c r="H30" s="1581"/>
      <c r="I30" s="1579"/>
      <c r="J30" s="1579"/>
      <c r="K30" s="1580"/>
      <c r="L30" s="1588"/>
      <c r="M30" s="1589"/>
      <c r="N30" s="1589"/>
      <c r="O30" s="1590"/>
      <c r="P30" s="1651" t="s">
        <v>492</v>
      </c>
      <c r="Q30" s="1652"/>
      <c r="R30" s="1653"/>
      <c r="S30" s="252" t="str">
        <f>IF(S28="","",VLOOKUP(S28,'標準様式１シフト記号表（勤務時間帯）'!$C$6:$U$35,19,FALSE))</f>
        <v/>
      </c>
      <c r="T30" s="253" t="str">
        <f>IF(T28="","",VLOOKUP(T28,'標準様式１シフト記号表（勤務時間帯）'!$C$6:$U$35,19,FALSE))</f>
        <v/>
      </c>
      <c r="U30" s="253" t="str">
        <f>IF(U28="","",VLOOKUP(U28,'標準様式１シフト記号表（勤務時間帯）'!$C$6:$U$35,19,FALSE))</f>
        <v/>
      </c>
      <c r="V30" s="253" t="str">
        <f>IF(V28="","",VLOOKUP(V28,'標準様式１シフト記号表（勤務時間帯）'!$C$6:$U$35,19,FALSE))</f>
        <v/>
      </c>
      <c r="W30" s="253" t="str">
        <f>IF(W28="","",VLOOKUP(W28,'標準様式１シフト記号表（勤務時間帯）'!$C$6:$U$35,19,FALSE))</f>
        <v/>
      </c>
      <c r="X30" s="253" t="str">
        <f>IF(X28="","",VLOOKUP(X28,'標準様式１シフト記号表（勤務時間帯）'!$C$6:$U$35,19,FALSE))</f>
        <v/>
      </c>
      <c r="Y30" s="254" t="str">
        <f>IF(Y28="","",VLOOKUP(Y28,'標準様式１シフト記号表（勤務時間帯）'!$C$6:$U$35,19,FALSE))</f>
        <v/>
      </c>
      <c r="Z30" s="252" t="str">
        <f>IF(Z28="","",VLOOKUP(Z28,'標準様式１シフト記号表（勤務時間帯）'!$C$6:$U$35,19,FALSE))</f>
        <v/>
      </c>
      <c r="AA30" s="253" t="str">
        <f>IF(AA28="","",VLOOKUP(AA28,'標準様式１シフト記号表（勤務時間帯）'!$C$6:$U$35,19,FALSE))</f>
        <v/>
      </c>
      <c r="AB30" s="253" t="str">
        <f>IF(AB28="","",VLOOKUP(AB28,'標準様式１シフト記号表（勤務時間帯）'!$C$6:$U$35,19,FALSE))</f>
        <v/>
      </c>
      <c r="AC30" s="253" t="str">
        <f>IF(AC28="","",VLOOKUP(AC28,'標準様式１シフト記号表（勤務時間帯）'!$C$6:$U$35,19,FALSE))</f>
        <v/>
      </c>
      <c r="AD30" s="253" t="str">
        <f>IF(AD28="","",VLOOKUP(AD28,'標準様式１シフト記号表（勤務時間帯）'!$C$6:$U$35,19,FALSE))</f>
        <v/>
      </c>
      <c r="AE30" s="253" t="str">
        <f>IF(AE28="","",VLOOKUP(AE28,'標準様式１シフト記号表（勤務時間帯）'!$C$6:$U$35,19,FALSE))</f>
        <v/>
      </c>
      <c r="AF30" s="254" t="str">
        <f>IF(AF28="","",VLOOKUP(AF28,'標準様式１シフト記号表（勤務時間帯）'!$C$6:$U$35,19,FALSE))</f>
        <v/>
      </c>
      <c r="AG30" s="252" t="str">
        <f>IF(AG28="","",VLOOKUP(AG28,'標準様式１シフト記号表（勤務時間帯）'!$C$6:$U$35,19,FALSE))</f>
        <v/>
      </c>
      <c r="AH30" s="253" t="str">
        <f>IF(AH28="","",VLOOKUP(AH28,'標準様式１シフト記号表（勤務時間帯）'!$C$6:$U$35,19,FALSE))</f>
        <v/>
      </c>
      <c r="AI30" s="253" t="str">
        <f>IF(AI28="","",VLOOKUP(AI28,'標準様式１シフト記号表（勤務時間帯）'!$C$6:$U$35,19,FALSE))</f>
        <v/>
      </c>
      <c r="AJ30" s="253" t="str">
        <f>IF(AJ28="","",VLOOKUP(AJ28,'標準様式１シフト記号表（勤務時間帯）'!$C$6:$U$35,19,FALSE))</f>
        <v/>
      </c>
      <c r="AK30" s="253" t="str">
        <f>IF(AK28="","",VLOOKUP(AK28,'標準様式１シフト記号表（勤務時間帯）'!$C$6:$U$35,19,FALSE))</f>
        <v/>
      </c>
      <c r="AL30" s="253" t="str">
        <f>IF(AL28="","",VLOOKUP(AL28,'標準様式１シフト記号表（勤務時間帯）'!$C$6:$U$35,19,FALSE))</f>
        <v/>
      </c>
      <c r="AM30" s="254" t="str">
        <f>IF(AM28="","",VLOOKUP(AM28,'標準様式１シフト記号表（勤務時間帯）'!$C$6:$U$35,19,FALSE))</f>
        <v/>
      </c>
      <c r="AN30" s="252" t="str">
        <f>IF(AN28="","",VLOOKUP(AN28,'標準様式１シフト記号表（勤務時間帯）'!$C$6:$U$35,19,FALSE))</f>
        <v/>
      </c>
      <c r="AO30" s="253" t="str">
        <f>IF(AO28="","",VLOOKUP(AO28,'標準様式１シフト記号表（勤務時間帯）'!$C$6:$U$35,19,FALSE))</f>
        <v/>
      </c>
      <c r="AP30" s="253" t="str">
        <f>IF(AP28="","",VLOOKUP(AP28,'標準様式１シフト記号表（勤務時間帯）'!$C$6:$U$35,19,FALSE))</f>
        <v/>
      </c>
      <c r="AQ30" s="253" t="str">
        <f>IF(AQ28="","",VLOOKUP(AQ28,'標準様式１シフト記号表（勤務時間帯）'!$C$6:$U$35,19,FALSE))</f>
        <v/>
      </c>
      <c r="AR30" s="253" t="str">
        <f>IF(AR28="","",VLOOKUP(AR28,'標準様式１シフト記号表（勤務時間帯）'!$C$6:$U$35,19,FALSE))</f>
        <v/>
      </c>
      <c r="AS30" s="253" t="str">
        <f>IF(AS28="","",VLOOKUP(AS28,'標準様式１シフト記号表（勤務時間帯）'!$C$6:$U$35,19,FALSE))</f>
        <v/>
      </c>
      <c r="AT30" s="254" t="str">
        <f>IF(AT28="","",VLOOKUP(AT28,'標準様式１シフト記号表（勤務時間帯）'!$C$6:$U$35,19,FALSE))</f>
        <v/>
      </c>
      <c r="AU30" s="252" t="str">
        <f>IF(AU28="","",VLOOKUP(AU28,'標準様式１シフト記号表（勤務時間帯）'!$C$6:$U$35,19,FALSE))</f>
        <v/>
      </c>
      <c r="AV30" s="253" t="str">
        <f>IF(AV28="","",VLOOKUP(AV28,'標準様式１シフト記号表（勤務時間帯）'!$C$6:$U$35,19,FALSE))</f>
        <v/>
      </c>
      <c r="AW30" s="253" t="str">
        <f>IF(AW28="","",VLOOKUP(AW28,'標準様式１シフト記号表（勤務時間帯）'!$C$6:$U$35,19,FALSE))</f>
        <v/>
      </c>
      <c r="AX30" s="1625">
        <f>IF($BB$3="４週",SUM(S30:AT30),IF($BB$3="暦月",SUM(S30:AW30),""))</f>
        <v>0</v>
      </c>
      <c r="AY30" s="1626"/>
      <c r="AZ30" s="1627">
        <f>IF($BB$3="４週",AX30/4,IF($BB$3="暦月",'標準様式１（1枚版）'!AX30/('標準様式１（1枚版）'!$BB$8/7),""))</f>
        <v>0</v>
      </c>
      <c r="BA30" s="1628"/>
      <c r="BB30" s="1648"/>
      <c r="BC30" s="1649"/>
      <c r="BD30" s="1649"/>
      <c r="BE30" s="1649"/>
      <c r="BF30" s="1650"/>
    </row>
    <row r="31" spans="2:58" ht="20.25" customHeight="1">
      <c r="B31" s="1654">
        <f>B28+1</f>
        <v>4</v>
      </c>
      <c r="C31" s="1656"/>
      <c r="D31" s="1657"/>
      <c r="E31" s="1658"/>
      <c r="F31" s="255"/>
      <c r="G31" s="1575"/>
      <c r="H31" s="1578"/>
      <c r="I31" s="1579"/>
      <c r="J31" s="1579"/>
      <c r="K31" s="1580"/>
      <c r="L31" s="1582"/>
      <c r="M31" s="1583"/>
      <c r="N31" s="1583"/>
      <c r="O31" s="1584"/>
      <c r="P31" s="1591" t="s">
        <v>490</v>
      </c>
      <c r="Q31" s="1592"/>
      <c r="R31" s="1593"/>
      <c r="S31" s="244"/>
      <c r="T31" s="245"/>
      <c r="U31" s="245"/>
      <c r="V31" s="245"/>
      <c r="W31" s="245"/>
      <c r="X31" s="245"/>
      <c r="Y31" s="246"/>
      <c r="Z31" s="244"/>
      <c r="AA31" s="245"/>
      <c r="AB31" s="245"/>
      <c r="AC31" s="245"/>
      <c r="AD31" s="245"/>
      <c r="AE31" s="245"/>
      <c r="AF31" s="246"/>
      <c r="AG31" s="244"/>
      <c r="AH31" s="245"/>
      <c r="AI31" s="245"/>
      <c r="AJ31" s="245"/>
      <c r="AK31" s="245"/>
      <c r="AL31" s="245"/>
      <c r="AM31" s="246"/>
      <c r="AN31" s="244"/>
      <c r="AO31" s="245"/>
      <c r="AP31" s="245"/>
      <c r="AQ31" s="245"/>
      <c r="AR31" s="245"/>
      <c r="AS31" s="245"/>
      <c r="AT31" s="246"/>
      <c r="AU31" s="244"/>
      <c r="AV31" s="245"/>
      <c r="AW31" s="245"/>
      <c r="AX31" s="1606"/>
      <c r="AY31" s="1607"/>
      <c r="AZ31" s="1608"/>
      <c r="BA31" s="1609"/>
      <c r="BB31" s="1642"/>
      <c r="BC31" s="1643"/>
      <c r="BD31" s="1643"/>
      <c r="BE31" s="1643"/>
      <c r="BF31" s="1644"/>
    </row>
    <row r="32" spans="2:58" ht="20.25" customHeight="1">
      <c r="B32" s="1654"/>
      <c r="C32" s="1659"/>
      <c r="D32" s="1660"/>
      <c r="E32" s="1661"/>
      <c r="F32" s="247"/>
      <c r="G32" s="1576"/>
      <c r="H32" s="1581"/>
      <c r="I32" s="1579"/>
      <c r="J32" s="1579"/>
      <c r="K32" s="1580"/>
      <c r="L32" s="1585"/>
      <c r="M32" s="1586"/>
      <c r="N32" s="1586"/>
      <c r="O32" s="1587"/>
      <c r="P32" s="1615" t="s">
        <v>491</v>
      </c>
      <c r="Q32" s="1616"/>
      <c r="R32" s="1617"/>
      <c r="S32" s="248" t="str">
        <f>IF(S31="","",VLOOKUP(S31,'標準様式１シフト記号表（勤務時間帯）'!$C$6:$K$35,9,FALSE))</f>
        <v/>
      </c>
      <c r="T32" s="249" t="str">
        <f>IF(T31="","",VLOOKUP(T31,'標準様式１シフト記号表（勤務時間帯）'!$C$6:$K$35,9,FALSE))</f>
        <v/>
      </c>
      <c r="U32" s="249" t="str">
        <f>IF(U31="","",VLOOKUP(U31,'標準様式１シフト記号表（勤務時間帯）'!$C$6:$K$35,9,FALSE))</f>
        <v/>
      </c>
      <c r="V32" s="249" t="str">
        <f>IF(V31="","",VLOOKUP(V31,'標準様式１シフト記号表（勤務時間帯）'!$C$6:$K$35,9,FALSE))</f>
        <v/>
      </c>
      <c r="W32" s="249" t="str">
        <f>IF(W31="","",VLOOKUP(W31,'標準様式１シフト記号表（勤務時間帯）'!$C$6:$K$35,9,FALSE))</f>
        <v/>
      </c>
      <c r="X32" s="249" t="str">
        <f>IF(X31="","",VLOOKUP(X31,'標準様式１シフト記号表（勤務時間帯）'!$C$6:$K$35,9,FALSE))</f>
        <v/>
      </c>
      <c r="Y32" s="250" t="str">
        <f>IF(Y31="","",VLOOKUP(Y31,'標準様式１シフト記号表（勤務時間帯）'!$C$6:$K$35,9,FALSE))</f>
        <v/>
      </c>
      <c r="Z32" s="248" t="str">
        <f>IF(Z31="","",VLOOKUP(Z31,'標準様式１シフト記号表（勤務時間帯）'!$C$6:$K$35,9,FALSE))</f>
        <v/>
      </c>
      <c r="AA32" s="249" t="str">
        <f>IF(AA31="","",VLOOKUP(AA31,'標準様式１シフト記号表（勤務時間帯）'!$C$6:$K$35,9,FALSE))</f>
        <v/>
      </c>
      <c r="AB32" s="249" t="str">
        <f>IF(AB31="","",VLOOKUP(AB31,'標準様式１シフト記号表（勤務時間帯）'!$C$6:$K$35,9,FALSE))</f>
        <v/>
      </c>
      <c r="AC32" s="249" t="str">
        <f>IF(AC31="","",VLOOKUP(AC31,'標準様式１シフト記号表（勤務時間帯）'!$C$6:$K$35,9,FALSE))</f>
        <v/>
      </c>
      <c r="AD32" s="249" t="str">
        <f>IF(AD31="","",VLOOKUP(AD31,'標準様式１シフト記号表（勤務時間帯）'!$C$6:$K$35,9,FALSE))</f>
        <v/>
      </c>
      <c r="AE32" s="249" t="str">
        <f>IF(AE31="","",VLOOKUP(AE31,'標準様式１シフト記号表（勤務時間帯）'!$C$6:$K$35,9,FALSE))</f>
        <v/>
      </c>
      <c r="AF32" s="250" t="str">
        <f>IF(AF31="","",VLOOKUP(AF31,'標準様式１シフト記号表（勤務時間帯）'!$C$6:$K$35,9,FALSE))</f>
        <v/>
      </c>
      <c r="AG32" s="248" t="str">
        <f>IF(AG31="","",VLOOKUP(AG31,'標準様式１シフト記号表（勤務時間帯）'!$C$6:$K$35,9,FALSE))</f>
        <v/>
      </c>
      <c r="AH32" s="249" t="str">
        <f>IF(AH31="","",VLOOKUP(AH31,'標準様式１シフト記号表（勤務時間帯）'!$C$6:$K$35,9,FALSE))</f>
        <v/>
      </c>
      <c r="AI32" s="249" t="str">
        <f>IF(AI31="","",VLOOKUP(AI31,'標準様式１シフト記号表（勤務時間帯）'!$C$6:$K$35,9,FALSE))</f>
        <v/>
      </c>
      <c r="AJ32" s="249" t="str">
        <f>IF(AJ31="","",VLOOKUP(AJ31,'標準様式１シフト記号表（勤務時間帯）'!$C$6:$K$35,9,FALSE))</f>
        <v/>
      </c>
      <c r="AK32" s="249" t="str">
        <f>IF(AK31="","",VLOOKUP(AK31,'標準様式１シフト記号表（勤務時間帯）'!$C$6:$K$35,9,FALSE))</f>
        <v/>
      </c>
      <c r="AL32" s="249" t="str">
        <f>IF(AL31="","",VLOOKUP(AL31,'標準様式１シフト記号表（勤務時間帯）'!$C$6:$K$35,9,FALSE))</f>
        <v/>
      </c>
      <c r="AM32" s="250" t="str">
        <f>IF(AM31="","",VLOOKUP(AM31,'標準様式１シフト記号表（勤務時間帯）'!$C$6:$K$35,9,FALSE))</f>
        <v/>
      </c>
      <c r="AN32" s="248" t="str">
        <f>IF(AN31="","",VLOOKUP(AN31,'標準様式１シフト記号表（勤務時間帯）'!$C$6:$K$35,9,FALSE))</f>
        <v/>
      </c>
      <c r="AO32" s="249" t="str">
        <f>IF(AO31="","",VLOOKUP(AO31,'標準様式１シフト記号表（勤務時間帯）'!$C$6:$K$35,9,FALSE))</f>
        <v/>
      </c>
      <c r="AP32" s="249" t="str">
        <f>IF(AP31="","",VLOOKUP(AP31,'標準様式１シフト記号表（勤務時間帯）'!$C$6:$K$35,9,FALSE))</f>
        <v/>
      </c>
      <c r="AQ32" s="249" t="str">
        <f>IF(AQ31="","",VLOOKUP(AQ31,'標準様式１シフト記号表（勤務時間帯）'!$C$6:$K$35,9,FALSE))</f>
        <v/>
      </c>
      <c r="AR32" s="249" t="str">
        <f>IF(AR31="","",VLOOKUP(AR31,'標準様式１シフト記号表（勤務時間帯）'!$C$6:$K$35,9,FALSE))</f>
        <v/>
      </c>
      <c r="AS32" s="249" t="str">
        <f>IF(AS31="","",VLOOKUP(AS31,'標準様式１シフト記号表（勤務時間帯）'!$C$6:$K$35,9,FALSE))</f>
        <v/>
      </c>
      <c r="AT32" s="250" t="str">
        <f>IF(AT31="","",VLOOKUP(AT31,'標準様式１シフト記号表（勤務時間帯）'!$C$6:$K$35,9,FALSE))</f>
        <v/>
      </c>
      <c r="AU32" s="248" t="str">
        <f>IF(AU31="","",VLOOKUP(AU31,'標準様式１シフト記号表（勤務時間帯）'!$C$6:$K$35,9,FALSE))</f>
        <v/>
      </c>
      <c r="AV32" s="249" t="str">
        <f>IF(AV31="","",VLOOKUP(AV31,'標準様式１シフト記号表（勤務時間帯）'!$C$6:$K$35,9,FALSE))</f>
        <v/>
      </c>
      <c r="AW32" s="249" t="str">
        <f>IF(AW31="","",VLOOKUP(AW31,'標準様式１シフト記号表（勤務時間帯）'!$C$6:$K$35,9,FALSE))</f>
        <v/>
      </c>
      <c r="AX32" s="1618">
        <f>IF($BB$3="４週",SUM(S32:AT32),IF($BB$3="暦月",SUM(S32:AW32),""))</f>
        <v>0</v>
      </c>
      <c r="AY32" s="1619"/>
      <c r="AZ32" s="1620">
        <f>IF($BB$3="４週",AX32/4,IF($BB$3="暦月",'標準様式１（1枚版）'!AX32/('標準様式１（1枚版）'!$BB$8/7),""))</f>
        <v>0</v>
      </c>
      <c r="BA32" s="1621"/>
      <c r="BB32" s="1645"/>
      <c r="BC32" s="1646"/>
      <c r="BD32" s="1646"/>
      <c r="BE32" s="1646"/>
      <c r="BF32" s="1647"/>
    </row>
    <row r="33" spans="2:58" ht="20.25" customHeight="1">
      <c r="B33" s="1654"/>
      <c r="C33" s="1662"/>
      <c r="D33" s="1663"/>
      <c r="E33" s="1664"/>
      <c r="F33" s="247">
        <f>C31</f>
        <v>0</v>
      </c>
      <c r="G33" s="1577"/>
      <c r="H33" s="1581"/>
      <c r="I33" s="1579"/>
      <c r="J33" s="1579"/>
      <c r="K33" s="1580"/>
      <c r="L33" s="1588"/>
      <c r="M33" s="1589"/>
      <c r="N33" s="1589"/>
      <c r="O33" s="1590"/>
      <c r="P33" s="1651" t="s">
        <v>492</v>
      </c>
      <c r="Q33" s="1652"/>
      <c r="R33" s="1653"/>
      <c r="S33" s="252" t="str">
        <f>IF(S31="","",VLOOKUP(S31,'標準様式１シフト記号表（勤務時間帯）'!$C$6:$U$35,19,FALSE))</f>
        <v/>
      </c>
      <c r="T33" s="253" t="str">
        <f>IF(T31="","",VLOOKUP(T31,'標準様式１シフト記号表（勤務時間帯）'!$C$6:$U$35,19,FALSE))</f>
        <v/>
      </c>
      <c r="U33" s="253" t="str">
        <f>IF(U31="","",VLOOKUP(U31,'標準様式１シフト記号表（勤務時間帯）'!$C$6:$U$35,19,FALSE))</f>
        <v/>
      </c>
      <c r="V33" s="253" t="str">
        <f>IF(V31="","",VLOOKUP(V31,'標準様式１シフト記号表（勤務時間帯）'!$C$6:$U$35,19,FALSE))</f>
        <v/>
      </c>
      <c r="W33" s="253" t="str">
        <f>IF(W31="","",VLOOKUP(W31,'標準様式１シフト記号表（勤務時間帯）'!$C$6:$U$35,19,FALSE))</f>
        <v/>
      </c>
      <c r="X33" s="253" t="str">
        <f>IF(X31="","",VLOOKUP(X31,'標準様式１シフト記号表（勤務時間帯）'!$C$6:$U$35,19,FALSE))</f>
        <v/>
      </c>
      <c r="Y33" s="254" t="str">
        <f>IF(Y31="","",VLOOKUP(Y31,'標準様式１シフト記号表（勤務時間帯）'!$C$6:$U$35,19,FALSE))</f>
        <v/>
      </c>
      <c r="Z33" s="252" t="str">
        <f>IF(Z31="","",VLOOKUP(Z31,'標準様式１シフト記号表（勤務時間帯）'!$C$6:$U$35,19,FALSE))</f>
        <v/>
      </c>
      <c r="AA33" s="253" t="str">
        <f>IF(AA31="","",VLOOKUP(AA31,'標準様式１シフト記号表（勤務時間帯）'!$C$6:$U$35,19,FALSE))</f>
        <v/>
      </c>
      <c r="AB33" s="253" t="str">
        <f>IF(AB31="","",VLOOKUP(AB31,'標準様式１シフト記号表（勤務時間帯）'!$C$6:$U$35,19,FALSE))</f>
        <v/>
      </c>
      <c r="AC33" s="253" t="str">
        <f>IF(AC31="","",VLOOKUP(AC31,'標準様式１シフト記号表（勤務時間帯）'!$C$6:$U$35,19,FALSE))</f>
        <v/>
      </c>
      <c r="AD33" s="253" t="str">
        <f>IF(AD31="","",VLOOKUP(AD31,'標準様式１シフト記号表（勤務時間帯）'!$C$6:$U$35,19,FALSE))</f>
        <v/>
      </c>
      <c r="AE33" s="253" t="str">
        <f>IF(AE31="","",VLOOKUP(AE31,'標準様式１シフト記号表（勤務時間帯）'!$C$6:$U$35,19,FALSE))</f>
        <v/>
      </c>
      <c r="AF33" s="254" t="str">
        <f>IF(AF31="","",VLOOKUP(AF31,'標準様式１シフト記号表（勤務時間帯）'!$C$6:$U$35,19,FALSE))</f>
        <v/>
      </c>
      <c r="AG33" s="252" t="str">
        <f>IF(AG31="","",VLOOKUP(AG31,'標準様式１シフト記号表（勤務時間帯）'!$C$6:$U$35,19,FALSE))</f>
        <v/>
      </c>
      <c r="AH33" s="253" t="str">
        <f>IF(AH31="","",VLOOKUP(AH31,'標準様式１シフト記号表（勤務時間帯）'!$C$6:$U$35,19,FALSE))</f>
        <v/>
      </c>
      <c r="AI33" s="253" t="str">
        <f>IF(AI31="","",VLOOKUP(AI31,'標準様式１シフト記号表（勤務時間帯）'!$C$6:$U$35,19,FALSE))</f>
        <v/>
      </c>
      <c r="AJ33" s="253" t="str">
        <f>IF(AJ31="","",VLOOKUP(AJ31,'標準様式１シフト記号表（勤務時間帯）'!$C$6:$U$35,19,FALSE))</f>
        <v/>
      </c>
      <c r="AK33" s="253" t="str">
        <f>IF(AK31="","",VLOOKUP(AK31,'標準様式１シフト記号表（勤務時間帯）'!$C$6:$U$35,19,FALSE))</f>
        <v/>
      </c>
      <c r="AL33" s="253" t="str">
        <f>IF(AL31="","",VLOOKUP(AL31,'標準様式１シフト記号表（勤務時間帯）'!$C$6:$U$35,19,FALSE))</f>
        <v/>
      </c>
      <c r="AM33" s="254" t="str">
        <f>IF(AM31="","",VLOOKUP(AM31,'標準様式１シフト記号表（勤務時間帯）'!$C$6:$U$35,19,FALSE))</f>
        <v/>
      </c>
      <c r="AN33" s="252" t="str">
        <f>IF(AN31="","",VLOOKUP(AN31,'標準様式１シフト記号表（勤務時間帯）'!$C$6:$U$35,19,FALSE))</f>
        <v/>
      </c>
      <c r="AO33" s="253" t="str">
        <f>IF(AO31="","",VLOOKUP(AO31,'標準様式１シフト記号表（勤務時間帯）'!$C$6:$U$35,19,FALSE))</f>
        <v/>
      </c>
      <c r="AP33" s="253" t="str">
        <f>IF(AP31="","",VLOOKUP(AP31,'標準様式１シフト記号表（勤務時間帯）'!$C$6:$U$35,19,FALSE))</f>
        <v/>
      </c>
      <c r="AQ33" s="253" t="str">
        <f>IF(AQ31="","",VLOOKUP(AQ31,'標準様式１シフト記号表（勤務時間帯）'!$C$6:$U$35,19,FALSE))</f>
        <v/>
      </c>
      <c r="AR33" s="253" t="str">
        <f>IF(AR31="","",VLOOKUP(AR31,'標準様式１シフト記号表（勤務時間帯）'!$C$6:$U$35,19,FALSE))</f>
        <v/>
      </c>
      <c r="AS33" s="253" t="str">
        <f>IF(AS31="","",VLOOKUP(AS31,'標準様式１シフト記号表（勤務時間帯）'!$C$6:$U$35,19,FALSE))</f>
        <v/>
      </c>
      <c r="AT33" s="254" t="str">
        <f>IF(AT31="","",VLOOKUP(AT31,'標準様式１シフト記号表（勤務時間帯）'!$C$6:$U$35,19,FALSE))</f>
        <v/>
      </c>
      <c r="AU33" s="252" t="str">
        <f>IF(AU31="","",VLOOKUP(AU31,'標準様式１シフト記号表（勤務時間帯）'!$C$6:$U$35,19,FALSE))</f>
        <v/>
      </c>
      <c r="AV33" s="253" t="str">
        <f>IF(AV31="","",VLOOKUP(AV31,'標準様式１シフト記号表（勤務時間帯）'!$C$6:$U$35,19,FALSE))</f>
        <v/>
      </c>
      <c r="AW33" s="253" t="str">
        <f>IF(AW31="","",VLOOKUP(AW31,'標準様式１シフト記号表（勤務時間帯）'!$C$6:$U$35,19,FALSE))</f>
        <v/>
      </c>
      <c r="AX33" s="1625">
        <f>IF($BB$3="４週",SUM(S33:AT33),IF($BB$3="暦月",SUM(S33:AW33),""))</f>
        <v>0</v>
      </c>
      <c r="AY33" s="1626"/>
      <c r="AZ33" s="1627">
        <f>IF($BB$3="４週",AX33/4,IF($BB$3="暦月",'標準様式１（1枚版）'!AX33/('標準様式１（1枚版）'!$BB$8/7),""))</f>
        <v>0</v>
      </c>
      <c r="BA33" s="1628"/>
      <c r="BB33" s="1648"/>
      <c r="BC33" s="1649"/>
      <c r="BD33" s="1649"/>
      <c r="BE33" s="1649"/>
      <c r="BF33" s="1650"/>
    </row>
    <row r="34" spans="2:58" ht="20.25" customHeight="1">
      <c r="B34" s="1654">
        <f>B31+1</f>
        <v>5</v>
      </c>
      <c r="C34" s="1656"/>
      <c r="D34" s="1657"/>
      <c r="E34" s="1658"/>
      <c r="F34" s="255"/>
      <c r="G34" s="1575"/>
      <c r="H34" s="1578"/>
      <c r="I34" s="1579"/>
      <c r="J34" s="1579"/>
      <c r="K34" s="1580"/>
      <c r="L34" s="1582"/>
      <c r="M34" s="1583"/>
      <c r="N34" s="1583"/>
      <c r="O34" s="1584"/>
      <c r="P34" s="1591" t="s">
        <v>490</v>
      </c>
      <c r="Q34" s="1592"/>
      <c r="R34" s="1593"/>
      <c r="S34" s="244"/>
      <c r="T34" s="245"/>
      <c r="U34" s="245"/>
      <c r="V34" s="245"/>
      <c r="W34" s="245"/>
      <c r="X34" s="245"/>
      <c r="Y34" s="246"/>
      <c r="Z34" s="244"/>
      <c r="AA34" s="245"/>
      <c r="AB34" s="245"/>
      <c r="AC34" s="245"/>
      <c r="AD34" s="245"/>
      <c r="AE34" s="245"/>
      <c r="AF34" s="246"/>
      <c r="AG34" s="244"/>
      <c r="AH34" s="245"/>
      <c r="AI34" s="245"/>
      <c r="AJ34" s="245"/>
      <c r="AK34" s="245"/>
      <c r="AL34" s="245"/>
      <c r="AM34" s="246"/>
      <c r="AN34" s="244"/>
      <c r="AO34" s="245"/>
      <c r="AP34" s="245"/>
      <c r="AQ34" s="245"/>
      <c r="AR34" s="245"/>
      <c r="AS34" s="245"/>
      <c r="AT34" s="246"/>
      <c r="AU34" s="244"/>
      <c r="AV34" s="245"/>
      <c r="AW34" s="245"/>
      <c r="AX34" s="1606"/>
      <c r="AY34" s="1607"/>
      <c r="AZ34" s="1608"/>
      <c r="BA34" s="1609"/>
      <c r="BB34" s="1642"/>
      <c r="BC34" s="1643"/>
      <c r="BD34" s="1643"/>
      <c r="BE34" s="1643"/>
      <c r="BF34" s="1644"/>
    </row>
    <row r="35" spans="2:58" ht="20.25" customHeight="1">
      <c r="B35" s="1654"/>
      <c r="C35" s="1659"/>
      <c r="D35" s="1660"/>
      <c r="E35" s="1661"/>
      <c r="F35" s="247"/>
      <c r="G35" s="1576"/>
      <c r="H35" s="1581"/>
      <c r="I35" s="1579"/>
      <c r="J35" s="1579"/>
      <c r="K35" s="1580"/>
      <c r="L35" s="1585"/>
      <c r="M35" s="1586"/>
      <c r="N35" s="1586"/>
      <c r="O35" s="1587"/>
      <c r="P35" s="1615" t="s">
        <v>491</v>
      </c>
      <c r="Q35" s="1616"/>
      <c r="R35" s="1617"/>
      <c r="S35" s="248" t="str">
        <f>IF(S34="","",VLOOKUP(S34,'標準様式１シフト記号表（勤務時間帯）'!$C$6:$K$35,9,FALSE))</f>
        <v/>
      </c>
      <c r="T35" s="249" t="str">
        <f>IF(T34="","",VLOOKUP(T34,'標準様式１シフト記号表（勤務時間帯）'!$C$6:$K$35,9,FALSE))</f>
        <v/>
      </c>
      <c r="U35" s="249" t="str">
        <f>IF(U34="","",VLOOKUP(U34,'標準様式１シフト記号表（勤務時間帯）'!$C$6:$K$35,9,FALSE))</f>
        <v/>
      </c>
      <c r="V35" s="249" t="str">
        <f>IF(V34="","",VLOOKUP(V34,'標準様式１シフト記号表（勤務時間帯）'!$C$6:$K$35,9,FALSE))</f>
        <v/>
      </c>
      <c r="W35" s="249" t="str">
        <f>IF(W34="","",VLOOKUP(W34,'標準様式１シフト記号表（勤務時間帯）'!$C$6:$K$35,9,FALSE))</f>
        <v/>
      </c>
      <c r="X35" s="249" t="str">
        <f>IF(X34="","",VLOOKUP(X34,'標準様式１シフト記号表（勤務時間帯）'!$C$6:$K$35,9,FALSE))</f>
        <v/>
      </c>
      <c r="Y35" s="250" t="str">
        <f>IF(Y34="","",VLOOKUP(Y34,'標準様式１シフト記号表（勤務時間帯）'!$C$6:$K$35,9,FALSE))</f>
        <v/>
      </c>
      <c r="Z35" s="248" t="str">
        <f>IF(Z34="","",VLOOKUP(Z34,'標準様式１シフト記号表（勤務時間帯）'!$C$6:$K$35,9,FALSE))</f>
        <v/>
      </c>
      <c r="AA35" s="249" t="str">
        <f>IF(AA34="","",VLOOKUP(AA34,'標準様式１シフト記号表（勤務時間帯）'!$C$6:$K$35,9,FALSE))</f>
        <v/>
      </c>
      <c r="AB35" s="249" t="str">
        <f>IF(AB34="","",VLOOKUP(AB34,'標準様式１シフト記号表（勤務時間帯）'!$C$6:$K$35,9,FALSE))</f>
        <v/>
      </c>
      <c r="AC35" s="249" t="str">
        <f>IF(AC34="","",VLOOKUP(AC34,'標準様式１シフト記号表（勤務時間帯）'!$C$6:$K$35,9,FALSE))</f>
        <v/>
      </c>
      <c r="AD35" s="249" t="str">
        <f>IF(AD34="","",VLOOKUP(AD34,'標準様式１シフト記号表（勤務時間帯）'!$C$6:$K$35,9,FALSE))</f>
        <v/>
      </c>
      <c r="AE35" s="249" t="str">
        <f>IF(AE34="","",VLOOKUP(AE34,'標準様式１シフト記号表（勤務時間帯）'!$C$6:$K$35,9,FALSE))</f>
        <v/>
      </c>
      <c r="AF35" s="250" t="str">
        <f>IF(AF34="","",VLOOKUP(AF34,'標準様式１シフト記号表（勤務時間帯）'!$C$6:$K$35,9,FALSE))</f>
        <v/>
      </c>
      <c r="AG35" s="248" t="str">
        <f>IF(AG34="","",VLOOKUP(AG34,'標準様式１シフト記号表（勤務時間帯）'!$C$6:$K$35,9,FALSE))</f>
        <v/>
      </c>
      <c r="AH35" s="249" t="str">
        <f>IF(AH34="","",VLOOKUP(AH34,'標準様式１シフト記号表（勤務時間帯）'!$C$6:$K$35,9,FALSE))</f>
        <v/>
      </c>
      <c r="AI35" s="249" t="str">
        <f>IF(AI34="","",VLOOKUP(AI34,'標準様式１シフト記号表（勤務時間帯）'!$C$6:$K$35,9,FALSE))</f>
        <v/>
      </c>
      <c r="AJ35" s="249" t="str">
        <f>IF(AJ34="","",VLOOKUP(AJ34,'標準様式１シフト記号表（勤務時間帯）'!$C$6:$K$35,9,FALSE))</f>
        <v/>
      </c>
      <c r="AK35" s="249" t="str">
        <f>IF(AK34="","",VLOOKUP(AK34,'標準様式１シフト記号表（勤務時間帯）'!$C$6:$K$35,9,FALSE))</f>
        <v/>
      </c>
      <c r="AL35" s="249" t="str">
        <f>IF(AL34="","",VLOOKUP(AL34,'標準様式１シフト記号表（勤務時間帯）'!$C$6:$K$35,9,FALSE))</f>
        <v/>
      </c>
      <c r="AM35" s="250" t="str">
        <f>IF(AM34="","",VLOOKUP(AM34,'標準様式１シフト記号表（勤務時間帯）'!$C$6:$K$35,9,FALSE))</f>
        <v/>
      </c>
      <c r="AN35" s="248" t="str">
        <f>IF(AN34="","",VLOOKUP(AN34,'標準様式１シフト記号表（勤務時間帯）'!$C$6:$K$35,9,FALSE))</f>
        <v/>
      </c>
      <c r="AO35" s="249" t="str">
        <f>IF(AO34="","",VLOOKUP(AO34,'標準様式１シフト記号表（勤務時間帯）'!$C$6:$K$35,9,FALSE))</f>
        <v/>
      </c>
      <c r="AP35" s="249" t="str">
        <f>IF(AP34="","",VLOOKUP(AP34,'標準様式１シフト記号表（勤務時間帯）'!$C$6:$K$35,9,FALSE))</f>
        <v/>
      </c>
      <c r="AQ35" s="249" t="str">
        <f>IF(AQ34="","",VLOOKUP(AQ34,'標準様式１シフト記号表（勤務時間帯）'!$C$6:$K$35,9,FALSE))</f>
        <v/>
      </c>
      <c r="AR35" s="249" t="str">
        <f>IF(AR34="","",VLOOKUP(AR34,'標準様式１シフト記号表（勤務時間帯）'!$C$6:$K$35,9,FALSE))</f>
        <v/>
      </c>
      <c r="AS35" s="249" t="str">
        <f>IF(AS34="","",VLOOKUP(AS34,'標準様式１シフト記号表（勤務時間帯）'!$C$6:$K$35,9,FALSE))</f>
        <v/>
      </c>
      <c r="AT35" s="250" t="str">
        <f>IF(AT34="","",VLOOKUP(AT34,'標準様式１シフト記号表（勤務時間帯）'!$C$6:$K$35,9,FALSE))</f>
        <v/>
      </c>
      <c r="AU35" s="248" t="str">
        <f>IF(AU34="","",VLOOKUP(AU34,'標準様式１シフト記号表（勤務時間帯）'!$C$6:$K$35,9,FALSE))</f>
        <v/>
      </c>
      <c r="AV35" s="249" t="str">
        <f>IF(AV34="","",VLOOKUP(AV34,'標準様式１シフト記号表（勤務時間帯）'!$C$6:$K$35,9,FALSE))</f>
        <v/>
      </c>
      <c r="AW35" s="249" t="str">
        <f>IF(AW34="","",VLOOKUP(AW34,'標準様式１シフト記号表（勤務時間帯）'!$C$6:$K$35,9,FALSE))</f>
        <v/>
      </c>
      <c r="AX35" s="1618">
        <f>IF($BB$3="４週",SUM(S35:AT35),IF($BB$3="暦月",SUM(S35:AW35),""))</f>
        <v>0</v>
      </c>
      <c r="AY35" s="1619"/>
      <c r="AZ35" s="1620">
        <f>IF($BB$3="４週",AX35/4,IF($BB$3="暦月",'標準様式１（1枚版）'!AX35/('標準様式１（1枚版）'!$BB$8/7),""))</f>
        <v>0</v>
      </c>
      <c r="BA35" s="1621"/>
      <c r="BB35" s="1645"/>
      <c r="BC35" s="1646"/>
      <c r="BD35" s="1646"/>
      <c r="BE35" s="1646"/>
      <c r="BF35" s="1647"/>
    </row>
    <row r="36" spans="2:58" ht="20.25" customHeight="1">
      <c r="B36" s="1654"/>
      <c r="C36" s="1662"/>
      <c r="D36" s="1663"/>
      <c r="E36" s="1664"/>
      <c r="F36" s="247">
        <f>C34</f>
        <v>0</v>
      </c>
      <c r="G36" s="1577"/>
      <c r="H36" s="1581"/>
      <c r="I36" s="1579"/>
      <c r="J36" s="1579"/>
      <c r="K36" s="1580"/>
      <c r="L36" s="1588"/>
      <c r="M36" s="1589"/>
      <c r="N36" s="1589"/>
      <c r="O36" s="1590"/>
      <c r="P36" s="1651" t="s">
        <v>492</v>
      </c>
      <c r="Q36" s="1652"/>
      <c r="R36" s="1653"/>
      <c r="S36" s="252" t="str">
        <f>IF(S34="","",VLOOKUP(S34,'標準様式１シフト記号表（勤務時間帯）'!$C$6:$U$35,19,FALSE))</f>
        <v/>
      </c>
      <c r="T36" s="253" t="str">
        <f>IF(T34="","",VLOOKUP(T34,'標準様式１シフト記号表（勤務時間帯）'!$C$6:$U$35,19,FALSE))</f>
        <v/>
      </c>
      <c r="U36" s="253" t="str">
        <f>IF(U34="","",VLOOKUP(U34,'標準様式１シフト記号表（勤務時間帯）'!$C$6:$U$35,19,FALSE))</f>
        <v/>
      </c>
      <c r="V36" s="253" t="str">
        <f>IF(V34="","",VLOOKUP(V34,'標準様式１シフト記号表（勤務時間帯）'!$C$6:$U$35,19,FALSE))</f>
        <v/>
      </c>
      <c r="W36" s="253" t="str">
        <f>IF(W34="","",VLOOKUP(W34,'標準様式１シフト記号表（勤務時間帯）'!$C$6:$U$35,19,FALSE))</f>
        <v/>
      </c>
      <c r="X36" s="253" t="str">
        <f>IF(X34="","",VLOOKUP(X34,'標準様式１シフト記号表（勤務時間帯）'!$C$6:$U$35,19,FALSE))</f>
        <v/>
      </c>
      <c r="Y36" s="254" t="str">
        <f>IF(Y34="","",VLOOKUP(Y34,'標準様式１シフト記号表（勤務時間帯）'!$C$6:$U$35,19,FALSE))</f>
        <v/>
      </c>
      <c r="Z36" s="252" t="str">
        <f>IF(Z34="","",VLOOKUP(Z34,'標準様式１シフト記号表（勤務時間帯）'!$C$6:$U$35,19,FALSE))</f>
        <v/>
      </c>
      <c r="AA36" s="253" t="str">
        <f>IF(AA34="","",VLOOKUP(AA34,'標準様式１シフト記号表（勤務時間帯）'!$C$6:$U$35,19,FALSE))</f>
        <v/>
      </c>
      <c r="AB36" s="253" t="str">
        <f>IF(AB34="","",VLOOKUP(AB34,'標準様式１シフト記号表（勤務時間帯）'!$C$6:$U$35,19,FALSE))</f>
        <v/>
      </c>
      <c r="AC36" s="253" t="str">
        <f>IF(AC34="","",VLOOKUP(AC34,'標準様式１シフト記号表（勤務時間帯）'!$C$6:$U$35,19,FALSE))</f>
        <v/>
      </c>
      <c r="AD36" s="253" t="str">
        <f>IF(AD34="","",VLOOKUP(AD34,'標準様式１シフト記号表（勤務時間帯）'!$C$6:$U$35,19,FALSE))</f>
        <v/>
      </c>
      <c r="AE36" s="253" t="str">
        <f>IF(AE34="","",VLOOKUP(AE34,'標準様式１シフト記号表（勤務時間帯）'!$C$6:$U$35,19,FALSE))</f>
        <v/>
      </c>
      <c r="AF36" s="254" t="str">
        <f>IF(AF34="","",VLOOKUP(AF34,'標準様式１シフト記号表（勤務時間帯）'!$C$6:$U$35,19,FALSE))</f>
        <v/>
      </c>
      <c r="AG36" s="252" t="str">
        <f>IF(AG34="","",VLOOKUP(AG34,'標準様式１シフト記号表（勤務時間帯）'!$C$6:$U$35,19,FALSE))</f>
        <v/>
      </c>
      <c r="AH36" s="253" t="str">
        <f>IF(AH34="","",VLOOKUP(AH34,'標準様式１シフト記号表（勤務時間帯）'!$C$6:$U$35,19,FALSE))</f>
        <v/>
      </c>
      <c r="AI36" s="253" t="str">
        <f>IF(AI34="","",VLOOKUP(AI34,'標準様式１シフト記号表（勤務時間帯）'!$C$6:$U$35,19,FALSE))</f>
        <v/>
      </c>
      <c r="AJ36" s="253" t="str">
        <f>IF(AJ34="","",VLOOKUP(AJ34,'標準様式１シフト記号表（勤務時間帯）'!$C$6:$U$35,19,FALSE))</f>
        <v/>
      </c>
      <c r="AK36" s="253" t="str">
        <f>IF(AK34="","",VLOOKUP(AK34,'標準様式１シフト記号表（勤務時間帯）'!$C$6:$U$35,19,FALSE))</f>
        <v/>
      </c>
      <c r="AL36" s="253" t="str">
        <f>IF(AL34="","",VLOOKUP(AL34,'標準様式１シフト記号表（勤務時間帯）'!$C$6:$U$35,19,FALSE))</f>
        <v/>
      </c>
      <c r="AM36" s="254" t="str">
        <f>IF(AM34="","",VLOOKUP(AM34,'標準様式１シフト記号表（勤務時間帯）'!$C$6:$U$35,19,FALSE))</f>
        <v/>
      </c>
      <c r="AN36" s="252" t="str">
        <f>IF(AN34="","",VLOOKUP(AN34,'標準様式１シフト記号表（勤務時間帯）'!$C$6:$U$35,19,FALSE))</f>
        <v/>
      </c>
      <c r="AO36" s="253" t="str">
        <f>IF(AO34="","",VLOOKUP(AO34,'標準様式１シフト記号表（勤務時間帯）'!$C$6:$U$35,19,FALSE))</f>
        <v/>
      </c>
      <c r="AP36" s="253" t="str">
        <f>IF(AP34="","",VLOOKUP(AP34,'標準様式１シフト記号表（勤務時間帯）'!$C$6:$U$35,19,FALSE))</f>
        <v/>
      </c>
      <c r="AQ36" s="253" t="str">
        <f>IF(AQ34="","",VLOOKUP(AQ34,'標準様式１シフト記号表（勤務時間帯）'!$C$6:$U$35,19,FALSE))</f>
        <v/>
      </c>
      <c r="AR36" s="253" t="str">
        <f>IF(AR34="","",VLOOKUP(AR34,'標準様式１シフト記号表（勤務時間帯）'!$C$6:$U$35,19,FALSE))</f>
        <v/>
      </c>
      <c r="AS36" s="253" t="str">
        <f>IF(AS34="","",VLOOKUP(AS34,'標準様式１シフト記号表（勤務時間帯）'!$C$6:$U$35,19,FALSE))</f>
        <v/>
      </c>
      <c r="AT36" s="254" t="str">
        <f>IF(AT34="","",VLOOKUP(AT34,'標準様式１シフト記号表（勤務時間帯）'!$C$6:$U$35,19,FALSE))</f>
        <v/>
      </c>
      <c r="AU36" s="252" t="str">
        <f>IF(AU34="","",VLOOKUP(AU34,'標準様式１シフト記号表（勤務時間帯）'!$C$6:$U$35,19,FALSE))</f>
        <v/>
      </c>
      <c r="AV36" s="253" t="str">
        <f>IF(AV34="","",VLOOKUP(AV34,'標準様式１シフト記号表（勤務時間帯）'!$C$6:$U$35,19,FALSE))</f>
        <v/>
      </c>
      <c r="AW36" s="253" t="str">
        <f>IF(AW34="","",VLOOKUP(AW34,'標準様式１シフト記号表（勤務時間帯）'!$C$6:$U$35,19,FALSE))</f>
        <v/>
      </c>
      <c r="AX36" s="1625">
        <f>IF($BB$3="４週",SUM(S36:AT36),IF($BB$3="暦月",SUM(S36:AW36),""))</f>
        <v>0</v>
      </c>
      <c r="AY36" s="1626"/>
      <c r="AZ36" s="1627">
        <f>IF($BB$3="４週",AX36/4,IF($BB$3="暦月",'標準様式１（1枚版）'!AX36/('標準様式１（1枚版）'!$BB$8/7),""))</f>
        <v>0</v>
      </c>
      <c r="BA36" s="1628"/>
      <c r="BB36" s="1648"/>
      <c r="BC36" s="1649"/>
      <c r="BD36" s="1649"/>
      <c r="BE36" s="1649"/>
      <c r="BF36" s="1650"/>
    </row>
    <row r="37" spans="2:58" ht="20.25" customHeight="1">
      <c r="B37" s="1654">
        <f>B34+1</f>
        <v>6</v>
      </c>
      <c r="C37" s="1656"/>
      <c r="D37" s="1657"/>
      <c r="E37" s="1658"/>
      <c r="F37" s="255"/>
      <c r="G37" s="1575"/>
      <c r="H37" s="1578"/>
      <c r="I37" s="1579"/>
      <c r="J37" s="1579"/>
      <c r="K37" s="1580"/>
      <c r="L37" s="1582"/>
      <c r="M37" s="1583"/>
      <c r="N37" s="1583"/>
      <c r="O37" s="1584"/>
      <c r="P37" s="1591" t="s">
        <v>490</v>
      </c>
      <c r="Q37" s="1592"/>
      <c r="R37" s="1593"/>
      <c r="S37" s="244"/>
      <c r="T37" s="245"/>
      <c r="U37" s="245"/>
      <c r="V37" s="245"/>
      <c r="W37" s="245"/>
      <c r="X37" s="245"/>
      <c r="Y37" s="246"/>
      <c r="Z37" s="244"/>
      <c r="AA37" s="245"/>
      <c r="AB37" s="245"/>
      <c r="AC37" s="245"/>
      <c r="AD37" s="245"/>
      <c r="AE37" s="245"/>
      <c r="AF37" s="246"/>
      <c r="AG37" s="244"/>
      <c r="AH37" s="245"/>
      <c r="AI37" s="245"/>
      <c r="AJ37" s="245"/>
      <c r="AK37" s="245"/>
      <c r="AL37" s="245"/>
      <c r="AM37" s="246"/>
      <c r="AN37" s="244"/>
      <c r="AO37" s="245"/>
      <c r="AP37" s="245"/>
      <c r="AQ37" s="245"/>
      <c r="AR37" s="245"/>
      <c r="AS37" s="245"/>
      <c r="AT37" s="246"/>
      <c r="AU37" s="244"/>
      <c r="AV37" s="245"/>
      <c r="AW37" s="245"/>
      <c r="AX37" s="1606"/>
      <c r="AY37" s="1607"/>
      <c r="AZ37" s="1608"/>
      <c r="BA37" s="1609"/>
      <c r="BB37" s="1642"/>
      <c r="BC37" s="1643"/>
      <c r="BD37" s="1643"/>
      <c r="BE37" s="1643"/>
      <c r="BF37" s="1644"/>
    </row>
    <row r="38" spans="2:58" ht="20.25" customHeight="1">
      <c r="B38" s="1654"/>
      <c r="C38" s="1659"/>
      <c r="D38" s="1660"/>
      <c r="E38" s="1661"/>
      <c r="F38" s="247"/>
      <c r="G38" s="1576"/>
      <c r="H38" s="1581"/>
      <c r="I38" s="1579"/>
      <c r="J38" s="1579"/>
      <c r="K38" s="1580"/>
      <c r="L38" s="1585"/>
      <c r="M38" s="1586"/>
      <c r="N38" s="1586"/>
      <c r="O38" s="1587"/>
      <c r="P38" s="1615" t="s">
        <v>491</v>
      </c>
      <c r="Q38" s="1616"/>
      <c r="R38" s="1617"/>
      <c r="S38" s="248" t="str">
        <f>IF(S37="","",VLOOKUP(S37,'標準様式１シフト記号表（勤務時間帯）'!$C$6:$K$35,9,FALSE))</f>
        <v/>
      </c>
      <c r="T38" s="249" t="str">
        <f>IF(T37="","",VLOOKUP(T37,'標準様式１シフト記号表（勤務時間帯）'!$C$6:$K$35,9,FALSE))</f>
        <v/>
      </c>
      <c r="U38" s="249" t="str">
        <f>IF(U37="","",VLOOKUP(U37,'標準様式１シフト記号表（勤務時間帯）'!$C$6:$K$35,9,FALSE))</f>
        <v/>
      </c>
      <c r="V38" s="249" t="str">
        <f>IF(V37="","",VLOOKUP(V37,'標準様式１シフト記号表（勤務時間帯）'!$C$6:$K$35,9,FALSE))</f>
        <v/>
      </c>
      <c r="W38" s="249" t="str">
        <f>IF(W37="","",VLOOKUP(W37,'標準様式１シフト記号表（勤務時間帯）'!$C$6:$K$35,9,FALSE))</f>
        <v/>
      </c>
      <c r="X38" s="249" t="str">
        <f>IF(X37="","",VLOOKUP(X37,'標準様式１シフト記号表（勤務時間帯）'!$C$6:$K$35,9,FALSE))</f>
        <v/>
      </c>
      <c r="Y38" s="250" t="str">
        <f>IF(Y37="","",VLOOKUP(Y37,'標準様式１シフト記号表（勤務時間帯）'!$C$6:$K$35,9,FALSE))</f>
        <v/>
      </c>
      <c r="Z38" s="248" t="str">
        <f>IF(Z37="","",VLOOKUP(Z37,'標準様式１シフト記号表（勤務時間帯）'!$C$6:$K$35,9,FALSE))</f>
        <v/>
      </c>
      <c r="AA38" s="249" t="str">
        <f>IF(AA37="","",VLOOKUP(AA37,'標準様式１シフト記号表（勤務時間帯）'!$C$6:$K$35,9,FALSE))</f>
        <v/>
      </c>
      <c r="AB38" s="249" t="str">
        <f>IF(AB37="","",VLOOKUP(AB37,'標準様式１シフト記号表（勤務時間帯）'!$C$6:$K$35,9,FALSE))</f>
        <v/>
      </c>
      <c r="AC38" s="249" t="str">
        <f>IF(AC37="","",VLOOKUP(AC37,'標準様式１シフト記号表（勤務時間帯）'!$C$6:$K$35,9,FALSE))</f>
        <v/>
      </c>
      <c r="AD38" s="249" t="str">
        <f>IF(AD37="","",VLOOKUP(AD37,'標準様式１シフト記号表（勤務時間帯）'!$C$6:$K$35,9,FALSE))</f>
        <v/>
      </c>
      <c r="AE38" s="249" t="str">
        <f>IF(AE37="","",VLOOKUP(AE37,'標準様式１シフト記号表（勤務時間帯）'!$C$6:$K$35,9,FALSE))</f>
        <v/>
      </c>
      <c r="AF38" s="250" t="str">
        <f>IF(AF37="","",VLOOKUP(AF37,'標準様式１シフト記号表（勤務時間帯）'!$C$6:$K$35,9,FALSE))</f>
        <v/>
      </c>
      <c r="AG38" s="248" t="str">
        <f>IF(AG37="","",VLOOKUP(AG37,'標準様式１シフト記号表（勤務時間帯）'!$C$6:$K$35,9,FALSE))</f>
        <v/>
      </c>
      <c r="AH38" s="249" t="str">
        <f>IF(AH37="","",VLOOKUP(AH37,'標準様式１シフト記号表（勤務時間帯）'!$C$6:$K$35,9,FALSE))</f>
        <v/>
      </c>
      <c r="AI38" s="249" t="str">
        <f>IF(AI37="","",VLOOKUP(AI37,'標準様式１シフト記号表（勤務時間帯）'!$C$6:$K$35,9,FALSE))</f>
        <v/>
      </c>
      <c r="AJ38" s="249" t="str">
        <f>IF(AJ37="","",VLOOKUP(AJ37,'標準様式１シフト記号表（勤務時間帯）'!$C$6:$K$35,9,FALSE))</f>
        <v/>
      </c>
      <c r="AK38" s="249" t="str">
        <f>IF(AK37="","",VLOOKUP(AK37,'標準様式１シフト記号表（勤務時間帯）'!$C$6:$K$35,9,FALSE))</f>
        <v/>
      </c>
      <c r="AL38" s="249" t="str">
        <f>IF(AL37="","",VLOOKUP(AL37,'標準様式１シフト記号表（勤務時間帯）'!$C$6:$K$35,9,FALSE))</f>
        <v/>
      </c>
      <c r="AM38" s="250" t="str">
        <f>IF(AM37="","",VLOOKUP(AM37,'標準様式１シフト記号表（勤務時間帯）'!$C$6:$K$35,9,FALSE))</f>
        <v/>
      </c>
      <c r="AN38" s="248" t="str">
        <f>IF(AN37="","",VLOOKUP(AN37,'標準様式１シフト記号表（勤務時間帯）'!$C$6:$K$35,9,FALSE))</f>
        <v/>
      </c>
      <c r="AO38" s="249" t="str">
        <f>IF(AO37="","",VLOOKUP(AO37,'標準様式１シフト記号表（勤務時間帯）'!$C$6:$K$35,9,FALSE))</f>
        <v/>
      </c>
      <c r="AP38" s="249" t="str">
        <f>IF(AP37="","",VLOOKUP(AP37,'標準様式１シフト記号表（勤務時間帯）'!$C$6:$K$35,9,FALSE))</f>
        <v/>
      </c>
      <c r="AQ38" s="249" t="str">
        <f>IF(AQ37="","",VLOOKUP(AQ37,'標準様式１シフト記号表（勤務時間帯）'!$C$6:$K$35,9,FALSE))</f>
        <v/>
      </c>
      <c r="AR38" s="249" t="str">
        <f>IF(AR37="","",VLOOKUP(AR37,'標準様式１シフト記号表（勤務時間帯）'!$C$6:$K$35,9,FALSE))</f>
        <v/>
      </c>
      <c r="AS38" s="249" t="str">
        <f>IF(AS37="","",VLOOKUP(AS37,'標準様式１シフト記号表（勤務時間帯）'!$C$6:$K$35,9,FALSE))</f>
        <v/>
      </c>
      <c r="AT38" s="250" t="str">
        <f>IF(AT37="","",VLOOKUP(AT37,'標準様式１シフト記号表（勤務時間帯）'!$C$6:$K$35,9,FALSE))</f>
        <v/>
      </c>
      <c r="AU38" s="248" t="str">
        <f>IF(AU37="","",VLOOKUP(AU37,'標準様式１シフト記号表（勤務時間帯）'!$C$6:$K$35,9,FALSE))</f>
        <v/>
      </c>
      <c r="AV38" s="249" t="str">
        <f>IF(AV37="","",VLOOKUP(AV37,'標準様式１シフト記号表（勤務時間帯）'!$C$6:$K$35,9,FALSE))</f>
        <v/>
      </c>
      <c r="AW38" s="249" t="str">
        <f>IF(AW37="","",VLOOKUP(AW37,'標準様式１シフト記号表（勤務時間帯）'!$C$6:$K$35,9,FALSE))</f>
        <v/>
      </c>
      <c r="AX38" s="1618">
        <f>IF($BB$3="４週",SUM(S38:AT38),IF($BB$3="暦月",SUM(S38:AW38),""))</f>
        <v>0</v>
      </c>
      <c r="AY38" s="1619"/>
      <c r="AZ38" s="1620">
        <f>IF($BB$3="４週",AX38/4,IF($BB$3="暦月",'標準様式１（1枚版）'!AX38/('標準様式１（1枚版）'!$BB$8/7),""))</f>
        <v>0</v>
      </c>
      <c r="BA38" s="1621"/>
      <c r="BB38" s="1645"/>
      <c r="BC38" s="1646"/>
      <c r="BD38" s="1646"/>
      <c r="BE38" s="1646"/>
      <c r="BF38" s="1647"/>
    </row>
    <row r="39" spans="2:58" ht="20.25" customHeight="1">
      <c r="B39" s="1654"/>
      <c r="C39" s="1662"/>
      <c r="D39" s="1663"/>
      <c r="E39" s="1664"/>
      <c r="F39" s="247">
        <f>C37</f>
        <v>0</v>
      </c>
      <c r="G39" s="1577"/>
      <c r="H39" s="1581"/>
      <c r="I39" s="1579"/>
      <c r="J39" s="1579"/>
      <c r="K39" s="1580"/>
      <c r="L39" s="1588"/>
      <c r="M39" s="1589"/>
      <c r="N39" s="1589"/>
      <c r="O39" s="1590"/>
      <c r="P39" s="1651" t="s">
        <v>492</v>
      </c>
      <c r="Q39" s="1652"/>
      <c r="R39" s="1653"/>
      <c r="S39" s="252" t="str">
        <f>IF(S37="","",VLOOKUP(S37,'標準様式１シフト記号表（勤務時間帯）'!$C$6:$U$35,19,FALSE))</f>
        <v/>
      </c>
      <c r="T39" s="253" t="str">
        <f>IF(T37="","",VLOOKUP(T37,'標準様式１シフト記号表（勤務時間帯）'!$C$6:$U$35,19,FALSE))</f>
        <v/>
      </c>
      <c r="U39" s="253" t="str">
        <f>IF(U37="","",VLOOKUP(U37,'標準様式１シフト記号表（勤務時間帯）'!$C$6:$U$35,19,FALSE))</f>
        <v/>
      </c>
      <c r="V39" s="253" t="str">
        <f>IF(V37="","",VLOOKUP(V37,'標準様式１シフト記号表（勤務時間帯）'!$C$6:$U$35,19,FALSE))</f>
        <v/>
      </c>
      <c r="W39" s="253" t="str">
        <f>IF(W37="","",VLOOKUP(W37,'標準様式１シフト記号表（勤務時間帯）'!$C$6:$U$35,19,FALSE))</f>
        <v/>
      </c>
      <c r="X39" s="253" t="str">
        <f>IF(X37="","",VLOOKUP(X37,'標準様式１シフト記号表（勤務時間帯）'!$C$6:$U$35,19,FALSE))</f>
        <v/>
      </c>
      <c r="Y39" s="254" t="str">
        <f>IF(Y37="","",VLOOKUP(Y37,'標準様式１シフト記号表（勤務時間帯）'!$C$6:$U$35,19,FALSE))</f>
        <v/>
      </c>
      <c r="Z39" s="252" t="str">
        <f>IF(Z37="","",VLOOKUP(Z37,'標準様式１シフト記号表（勤務時間帯）'!$C$6:$U$35,19,FALSE))</f>
        <v/>
      </c>
      <c r="AA39" s="253" t="str">
        <f>IF(AA37="","",VLOOKUP(AA37,'標準様式１シフト記号表（勤務時間帯）'!$C$6:$U$35,19,FALSE))</f>
        <v/>
      </c>
      <c r="AB39" s="253" t="str">
        <f>IF(AB37="","",VLOOKUP(AB37,'標準様式１シフト記号表（勤務時間帯）'!$C$6:$U$35,19,FALSE))</f>
        <v/>
      </c>
      <c r="AC39" s="253" t="str">
        <f>IF(AC37="","",VLOOKUP(AC37,'標準様式１シフト記号表（勤務時間帯）'!$C$6:$U$35,19,FALSE))</f>
        <v/>
      </c>
      <c r="AD39" s="253" t="str">
        <f>IF(AD37="","",VLOOKUP(AD37,'標準様式１シフト記号表（勤務時間帯）'!$C$6:$U$35,19,FALSE))</f>
        <v/>
      </c>
      <c r="AE39" s="253" t="str">
        <f>IF(AE37="","",VLOOKUP(AE37,'標準様式１シフト記号表（勤務時間帯）'!$C$6:$U$35,19,FALSE))</f>
        <v/>
      </c>
      <c r="AF39" s="254" t="str">
        <f>IF(AF37="","",VLOOKUP(AF37,'標準様式１シフト記号表（勤務時間帯）'!$C$6:$U$35,19,FALSE))</f>
        <v/>
      </c>
      <c r="AG39" s="252" t="str">
        <f>IF(AG37="","",VLOOKUP(AG37,'標準様式１シフト記号表（勤務時間帯）'!$C$6:$U$35,19,FALSE))</f>
        <v/>
      </c>
      <c r="AH39" s="253" t="str">
        <f>IF(AH37="","",VLOOKUP(AH37,'標準様式１シフト記号表（勤務時間帯）'!$C$6:$U$35,19,FALSE))</f>
        <v/>
      </c>
      <c r="AI39" s="253" t="str">
        <f>IF(AI37="","",VLOOKUP(AI37,'標準様式１シフト記号表（勤務時間帯）'!$C$6:$U$35,19,FALSE))</f>
        <v/>
      </c>
      <c r="AJ39" s="253" t="str">
        <f>IF(AJ37="","",VLOOKUP(AJ37,'標準様式１シフト記号表（勤務時間帯）'!$C$6:$U$35,19,FALSE))</f>
        <v/>
      </c>
      <c r="AK39" s="253" t="str">
        <f>IF(AK37="","",VLOOKUP(AK37,'標準様式１シフト記号表（勤務時間帯）'!$C$6:$U$35,19,FALSE))</f>
        <v/>
      </c>
      <c r="AL39" s="253" t="str">
        <f>IF(AL37="","",VLOOKUP(AL37,'標準様式１シフト記号表（勤務時間帯）'!$C$6:$U$35,19,FALSE))</f>
        <v/>
      </c>
      <c r="AM39" s="254" t="str">
        <f>IF(AM37="","",VLOOKUP(AM37,'標準様式１シフト記号表（勤務時間帯）'!$C$6:$U$35,19,FALSE))</f>
        <v/>
      </c>
      <c r="AN39" s="252" t="str">
        <f>IF(AN37="","",VLOOKUP(AN37,'標準様式１シフト記号表（勤務時間帯）'!$C$6:$U$35,19,FALSE))</f>
        <v/>
      </c>
      <c r="AO39" s="253" t="str">
        <f>IF(AO37="","",VLOOKUP(AO37,'標準様式１シフト記号表（勤務時間帯）'!$C$6:$U$35,19,FALSE))</f>
        <v/>
      </c>
      <c r="AP39" s="253" t="str">
        <f>IF(AP37="","",VLOOKUP(AP37,'標準様式１シフト記号表（勤務時間帯）'!$C$6:$U$35,19,FALSE))</f>
        <v/>
      </c>
      <c r="AQ39" s="253" t="str">
        <f>IF(AQ37="","",VLOOKUP(AQ37,'標準様式１シフト記号表（勤務時間帯）'!$C$6:$U$35,19,FALSE))</f>
        <v/>
      </c>
      <c r="AR39" s="253" t="str">
        <f>IF(AR37="","",VLOOKUP(AR37,'標準様式１シフト記号表（勤務時間帯）'!$C$6:$U$35,19,FALSE))</f>
        <v/>
      </c>
      <c r="AS39" s="253" t="str">
        <f>IF(AS37="","",VLOOKUP(AS37,'標準様式１シフト記号表（勤務時間帯）'!$C$6:$U$35,19,FALSE))</f>
        <v/>
      </c>
      <c r="AT39" s="254" t="str">
        <f>IF(AT37="","",VLOOKUP(AT37,'標準様式１シフト記号表（勤務時間帯）'!$C$6:$U$35,19,FALSE))</f>
        <v/>
      </c>
      <c r="AU39" s="252" t="str">
        <f>IF(AU37="","",VLOOKUP(AU37,'標準様式１シフト記号表（勤務時間帯）'!$C$6:$U$35,19,FALSE))</f>
        <v/>
      </c>
      <c r="AV39" s="253" t="str">
        <f>IF(AV37="","",VLOOKUP(AV37,'標準様式１シフト記号表（勤務時間帯）'!$C$6:$U$35,19,FALSE))</f>
        <v/>
      </c>
      <c r="AW39" s="253" t="str">
        <f>IF(AW37="","",VLOOKUP(AW37,'標準様式１シフト記号表（勤務時間帯）'!$C$6:$U$35,19,FALSE))</f>
        <v/>
      </c>
      <c r="AX39" s="1625">
        <f>IF($BB$3="４週",SUM(S39:AT39),IF($BB$3="暦月",SUM(S39:AW39),""))</f>
        <v>0</v>
      </c>
      <c r="AY39" s="1626"/>
      <c r="AZ39" s="1627">
        <f>IF($BB$3="４週",AX39/4,IF($BB$3="暦月",'標準様式１（1枚版）'!AX39/('標準様式１（1枚版）'!$BB$8/7),""))</f>
        <v>0</v>
      </c>
      <c r="BA39" s="1628"/>
      <c r="BB39" s="1648"/>
      <c r="BC39" s="1649"/>
      <c r="BD39" s="1649"/>
      <c r="BE39" s="1649"/>
      <c r="BF39" s="1650"/>
    </row>
    <row r="40" spans="2:58" ht="20.25" customHeight="1">
      <c r="B40" s="1654">
        <f>B37+1</f>
        <v>7</v>
      </c>
      <c r="C40" s="1656"/>
      <c r="D40" s="1657"/>
      <c r="E40" s="1658"/>
      <c r="F40" s="255"/>
      <c r="G40" s="1575"/>
      <c r="H40" s="1578"/>
      <c r="I40" s="1579"/>
      <c r="J40" s="1579"/>
      <c r="K40" s="1580"/>
      <c r="L40" s="1582"/>
      <c r="M40" s="1583"/>
      <c r="N40" s="1583"/>
      <c r="O40" s="1584"/>
      <c r="P40" s="1591" t="s">
        <v>490</v>
      </c>
      <c r="Q40" s="1592"/>
      <c r="R40" s="1593"/>
      <c r="S40" s="244"/>
      <c r="T40" s="245"/>
      <c r="U40" s="245"/>
      <c r="V40" s="245"/>
      <c r="W40" s="245"/>
      <c r="X40" s="245"/>
      <c r="Y40" s="246"/>
      <c r="Z40" s="244"/>
      <c r="AA40" s="245"/>
      <c r="AB40" s="245"/>
      <c r="AC40" s="245"/>
      <c r="AD40" s="245"/>
      <c r="AE40" s="245"/>
      <c r="AF40" s="246"/>
      <c r="AG40" s="244"/>
      <c r="AH40" s="245"/>
      <c r="AI40" s="245"/>
      <c r="AJ40" s="245"/>
      <c r="AK40" s="245"/>
      <c r="AL40" s="245"/>
      <c r="AM40" s="246"/>
      <c r="AN40" s="244"/>
      <c r="AO40" s="245"/>
      <c r="AP40" s="245"/>
      <c r="AQ40" s="245"/>
      <c r="AR40" s="245"/>
      <c r="AS40" s="245"/>
      <c r="AT40" s="246"/>
      <c r="AU40" s="244"/>
      <c r="AV40" s="245"/>
      <c r="AW40" s="245"/>
      <c r="AX40" s="1606"/>
      <c r="AY40" s="1607"/>
      <c r="AZ40" s="1608"/>
      <c r="BA40" s="1609"/>
      <c r="BB40" s="1642"/>
      <c r="BC40" s="1643"/>
      <c r="BD40" s="1643"/>
      <c r="BE40" s="1643"/>
      <c r="BF40" s="1644"/>
    </row>
    <row r="41" spans="2:58" ht="20.25" customHeight="1">
      <c r="B41" s="1654"/>
      <c r="C41" s="1659"/>
      <c r="D41" s="1660"/>
      <c r="E41" s="1661"/>
      <c r="F41" s="247"/>
      <c r="G41" s="1576"/>
      <c r="H41" s="1581"/>
      <c r="I41" s="1579"/>
      <c r="J41" s="1579"/>
      <c r="K41" s="1580"/>
      <c r="L41" s="1585"/>
      <c r="M41" s="1586"/>
      <c r="N41" s="1586"/>
      <c r="O41" s="1587"/>
      <c r="P41" s="1615" t="s">
        <v>491</v>
      </c>
      <c r="Q41" s="1616"/>
      <c r="R41" s="1617"/>
      <c r="S41" s="248" t="str">
        <f>IF(S40="","",VLOOKUP(S40,'標準様式１シフト記号表（勤務時間帯）'!$C$6:$K$35,9,FALSE))</f>
        <v/>
      </c>
      <c r="T41" s="249" t="str">
        <f>IF(T40="","",VLOOKUP(T40,'標準様式１シフト記号表（勤務時間帯）'!$C$6:$K$35,9,FALSE))</f>
        <v/>
      </c>
      <c r="U41" s="249" t="str">
        <f>IF(U40="","",VLOOKUP(U40,'標準様式１シフト記号表（勤務時間帯）'!$C$6:$K$35,9,FALSE))</f>
        <v/>
      </c>
      <c r="V41" s="249" t="str">
        <f>IF(V40="","",VLOOKUP(V40,'標準様式１シフト記号表（勤務時間帯）'!$C$6:$K$35,9,FALSE))</f>
        <v/>
      </c>
      <c r="W41" s="249" t="str">
        <f>IF(W40="","",VLOOKUP(W40,'標準様式１シフト記号表（勤務時間帯）'!$C$6:$K$35,9,FALSE))</f>
        <v/>
      </c>
      <c r="X41" s="249" t="str">
        <f>IF(X40="","",VLOOKUP(X40,'標準様式１シフト記号表（勤務時間帯）'!$C$6:$K$35,9,FALSE))</f>
        <v/>
      </c>
      <c r="Y41" s="250" t="str">
        <f>IF(Y40="","",VLOOKUP(Y40,'標準様式１シフト記号表（勤務時間帯）'!$C$6:$K$35,9,FALSE))</f>
        <v/>
      </c>
      <c r="Z41" s="248" t="str">
        <f>IF(Z40="","",VLOOKUP(Z40,'標準様式１シフト記号表（勤務時間帯）'!$C$6:$K$35,9,FALSE))</f>
        <v/>
      </c>
      <c r="AA41" s="249" t="str">
        <f>IF(AA40="","",VLOOKUP(AA40,'標準様式１シフト記号表（勤務時間帯）'!$C$6:$K$35,9,FALSE))</f>
        <v/>
      </c>
      <c r="AB41" s="249" t="str">
        <f>IF(AB40="","",VLOOKUP(AB40,'標準様式１シフト記号表（勤務時間帯）'!$C$6:$K$35,9,FALSE))</f>
        <v/>
      </c>
      <c r="AC41" s="249" t="str">
        <f>IF(AC40="","",VLOOKUP(AC40,'標準様式１シフト記号表（勤務時間帯）'!$C$6:$K$35,9,FALSE))</f>
        <v/>
      </c>
      <c r="AD41" s="249" t="str">
        <f>IF(AD40="","",VLOOKUP(AD40,'標準様式１シフト記号表（勤務時間帯）'!$C$6:$K$35,9,FALSE))</f>
        <v/>
      </c>
      <c r="AE41" s="249" t="str">
        <f>IF(AE40="","",VLOOKUP(AE40,'標準様式１シフト記号表（勤務時間帯）'!$C$6:$K$35,9,FALSE))</f>
        <v/>
      </c>
      <c r="AF41" s="250" t="str">
        <f>IF(AF40="","",VLOOKUP(AF40,'標準様式１シフト記号表（勤務時間帯）'!$C$6:$K$35,9,FALSE))</f>
        <v/>
      </c>
      <c r="AG41" s="248" t="str">
        <f>IF(AG40="","",VLOOKUP(AG40,'標準様式１シフト記号表（勤務時間帯）'!$C$6:$K$35,9,FALSE))</f>
        <v/>
      </c>
      <c r="AH41" s="249" t="str">
        <f>IF(AH40="","",VLOOKUP(AH40,'標準様式１シフト記号表（勤務時間帯）'!$C$6:$K$35,9,FALSE))</f>
        <v/>
      </c>
      <c r="AI41" s="249" t="str">
        <f>IF(AI40="","",VLOOKUP(AI40,'標準様式１シフト記号表（勤務時間帯）'!$C$6:$K$35,9,FALSE))</f>
        <v/>
      </c>
      <c r="AJ41" s="249" t="str">
        <f>IF(AJ40="","",VLOOKUP(AJ40,'標準様式１シフト記号表（勤務時間帯）'!$C$6:$K$35,9,FALSE))</f>
        <v/>
      </c>
      <c r="AK41" s="249" t="str">
        <f>IF(AK40="","",VLOOKUP(AK40,'標準様式１シフト記号表（勤務時間帯）'!$C$6:$K$35,9,FALSE))</f>
        <v/>
      </c>
      <c r="AL41" s="249" t="str">
        <f>IF(AL40="","",VLOOKUP(AL40,'標準様式１シフト記号表（勤務時間帯）'!$C$6:$K$35,9,FALSE))</f>
        <v/>
      </c>
      <c r="AM41" s="250" t="str">
        <f>IF(AM40="","",VLOOKUP(AM40,'標準様式１シフト記号表（勤務時間帯）'!$C$6:$K$35,9,FALSE))</f>
        <v/>
      </c>
      <c r="AN41" s="248" t="str">
        <f>IF(AN40="","",VLOOKUP(AN40,'標準様式１シフト記号表（勤務時間帯）'!$C$6:$K$35,9,FALSE))</f>
        <v/>
      </c>
      <c r="AO41" s="249" t="str">
        <f>IF(AO40="","",VLOOKUP(AO40,'標準様式１シフト記号表（勤務時間帯）'!$C$6:$K$35,9,FALSE))</f>
        <v/>
      </c>
      <c r="AP41" s="249" t="str">
        <f>IF(AP40="","",VLOOKUP(AP40,'標準様式１シフト記号表（勤務時間帯）'!$C$6:$K$35,9,FALSE))</f>
        <v/>
      </c>
      <c r="AQ41" s="249" t="str">
        <f>IF(AQ40="","",VLOOKUP(AQ40,'標準様式１シフト記号表（勤務時間帯）'!$C$6:$K$35,9,FALSE))</f>
        <v/>
      </c>
      <c r="AR41" s="249" t="str">
        <f>IF(AR40="","",VLOOKUP(AR40,'標準様式１シフト記号表（勤務時間帯）'!$C$6:$K$35,9,FALSE))</f>
        <v/>
      </c>
      <c r="AS41" s="249" t="str">
        <f>IF(AS40="","",VLOOKUP(AS40,'標準様式１シフト記号表（勤務時間帯）'!$C$6:$K$35,9,FALSE))</f>
        <v/>
      </c>
      <c r="AT41" s="250" t="str">
        <f>IF(AT40="","",VLOOKUP(AT40,'標準様式１シフト記号表（勤務時間帯）'!$C$6:$K$35,9,FALSE))</f>
        <v/>
      </c>
      <c r="AU41" s="248" t="str">
        <f>IF(AU40="","",VLOOKUP(AU40,'標準様式１シフト記号表（勤務時間帯）'!$C$6:$K$35,9,FALSE))</f>
        <v/>
      </c>
      <c r="AV41" s="249" t="str">
        <f>IF(AV40="","",VLOOKUP(AV40,'標準様式１シフト記号表（勤務時間帯）'!$C$6:$K$35,9,FALSE))</f>
        <v/>
      </c>
      <c r="AW41" s="249" t="str">
        <f>IF(AW40="","",VLOOKUP(AW40,'標準様式１シフト記号表（勤務時間帯）'!$C$6:$K$35,9,FALSE))</f>
        <v/>
      </c>
      <c r="AX41" s="1618">
        <f>IF($BB$3="４週",SUM(S41:AT41),IF($BB$3="暦月",SUM(S41:AW41),""))</f>
        <v>0</v>
      </c>
      <c r="AY41" s="1619"/>
      <c r="AZ41" s="1620">
        <f>IF($BB$3="４週",AX41/4,IF($BB$3="暦月",'標準様式１（1枚版）'!AX41/('標準様式１（1枚版）'!$BB$8/7),""))</f>
        <v>0</v>
      </c>
      <c r="BA41" s="1621"/>
      <c r="BB41" s="1645"/>
      <c r="BC41" s="1646"/>
      <c r="BD41" s="1646"/>
      <c r="BE41" s="1646"/>
      <c r="BF41" s="1647"/>
    </row>
    <row r="42" spans="2:58" ht="20.25" customHeight="1">
      <c r="B42" s="1654"/>
      <c r="C42" s="1662"/>
      <c r="D42" s="1663"/>
      <c r="E42" s="1664"/>
      <c r="F42" s="247">
        <f>C40</f>
        <v>0</v>
      </c>
      <c r="G42" s="1577"/>
      <c r="H42" s="1581"/>
      <c r="I42" s="1579"/>
      <c r="J42" s="1579"/>
      <c r="K42" s="1580"/>
      <c r="L42" s="1588"/>
      <c r="M42" s="1589"/>
      <c r="N42" s="1589"/>
      <c r="O42" s="1590"/>
      <c r="P42" s="1651" t="s">
        <v>492</v>
      </c>
      <c r="Q42" s="1652"/>
      <c r="R42" s="1653"/>
      <c r="S42" s="252" t="str">
        <f>IF(S40="","",VLOOKUP(S40,'標準様式１シフト記号表（勤務時間帯）'!$C$6:$U$35,19,FALSE))</f>
        <v/>
      </c>
      <c r="T42" s="253" t="str">
        <f>IF(T40="","",VLOOKUP(T40,'標準様式１シフト記号表（勤務時間帯）'!$C$6:$U$35,19,FALSE))</f>
        <v/>
      </c>
      <c r="U42" s="253" t="str">
        <f>IF(U40="","",VLOOKUP(U40,'標準様式１シフト記号表（勤務時間帯）'!$C$6:$U$35,19,FALSE))</f>
        <v/>
      </c>
      <c r="V42" s="253" t="str">
        <f>IF(V40="","",VLOOKUP(V40,'標準様式１シフト記号表（勤務時間帯）'!$C$6:$U$35,19,FALSE))</f>
        <v/>
      </c>
      <c r="W42" s="253" t="str">
        <f>IF(W40="","",VLOOKUP(W40,'標準様式１シフト記号表（勤務時間帯）'!$C$6:$U$35,19,FALSE))</f>
        <v/>
      </c>
      <c r="X42" s="253" t="str">
        <f>IF(X40="","",VLOOKUP(X40,'標準様式１シフト記号表（勤務時間帯）'!$C$6:$U$35,19,FALSE))</f>
        <v/>
      </c>
      <c r="Y42" s="254" t="str">
        <f>IF(Y40="","",VLOOKUP(Y40,'標準様式１シフト記号表（勤務時間帯）'!$C$6:$U$35,19,FALSE))</f>
        <v/>
      </c>
      <c r="Z42" s="252" t="str">
        <f>IF(Z40="","",VLOOKUP(Z40,'標準様式１シフト記号表（勤務時間帯）'!$C$6:$U$35,19,FALSE))</f>
        <v/>
      </c>
      <c r="AA42" s="253" t="str">
        <f>IF(AA40="","",VLOOKUP(AA40,'標準様式１シフト記号表（勤務時間帯）'!$C$6:$U$35,19,FALSE))</f>
        <v/>
      </c>
      <c r="AB42" s="253" t="str">
        <f>IF(AB40="","",VLOOKUP(AB40,'標準様式１シフト記号表（勤務時間帯）'!$C$6:$U$35,19,FALSE))</f>
        <v/>
      </c>
      <c r="AC42" s="253" t="str">
        <f>IF(AC40="","",VLOOKUP(AC40,'標準様式１シフト記号表（勤務時間帯）'!$C$6:$U$35,19,FALSE))</f>
        <v/>
      </c>
      <c r="AD42" s="253" t="str">
        <f>IF(AD40="","",VLOOKUP(AD40,'標準様式１シフト記号表（勤務時間帯）'!$C$6:$U$35,19,FALSE))</f>
        <v/>
      </c>
      <c r="AE42" s="253" t="str">
        <f>IF(AE40="","",VLOOKUP(AE40,'標準様式１シフト記号表（勤務時間帯）'!$C$6:$U$35,19,FALSE))</f>
        <v/>
      </c>
      <c r="AF42" s="254" t="str">
        <f>IF(AF40="","",VLOOKUP(AF40,'標準様式１シフト記号表（勤務時間帯）'!$C$6:$U$35,19,FALSE))</f>
        <v/>
      </c>
      <c r="AG42" s="252" t="str">
        <f>IF(AG40="","",VLOOKUP(AG40,'標準様式１シフト記号表（勤務時間帯）'!$C$6:$U$35,19,FALSE))</f>
        <v/>
      </c>
      <c r="AH42" s="253" t="str">
        <f>IF(AH40="","",VLOOKUP(AH40,'標準様式１シフト記号表（勤務時間帯）'!$C$6:$U$35,19,FALSE))</f>
        <v/>
      </c>
      <c r="AI42" s="253" t="str">
        <f>IF(AI40="","",VLOOKUP(AI40,'標準様式１シフト記号表（勤務時間帯）'!$C$6:$U$35,19,FALSE))</f>
        <v/>
      </c>
      <c r="AJ42" s="253" t="str">
        <f>IF(AJ40="","",VLOOKUP(AJ40,'標準様式１シフト記号表（勤務時間帯）'!$C$6:$U$35,19,FALSE))</f>
        <v/>
      </c>
      <c r="AK42" s="253" t="str">
        <f>IF(AK40="","",VLOOKUP(AK40,'標準様式１シフト記号表（勤務時間帯）'!$C$6:$U$35,19,FALSE))</f>
        <v/>
      </c>
      <c r="AL42" s="253" t="str">
        <f>IF(AL40="","",VLOOKUP(AL40,'標準様式１シフト記号表（勤務時間帯）'!$C$6:$U$35,19,FALSE))</f>
        <v/>
      </c>
      <c r="AM42" s="254" t="str">
        <f>IF(AM40="","",VLOOKUP(AM40,'標準様式１シフト記号表（勤務時間帯）'!$C$6:$U$35,19,FALSE))</f>
        <v/>
      </c>
      <c r="AN42" s="252" t="str">
        <f>IF(AN40="","",VLOOKUP(AN40,'標準様式１シフト記号表（勤務時間帯）'!$C$6:$U$35,19,FALSE))</f>
        <v/>
      </c>
      <c r="AO42" s="253" t="str">
        <f>IF(AO40="","",VLOOKUP(AO40,'標準様式１シフト記号表（勤務時間帯）'!$C$6:$U$35,19,FALSE))</f>
        <v/>
      </c>
      <c r="AP42" s="253" t="str">
        <f>IF(AP40="","",VLOOKUP(AP40,'標準様式１シフト記号表（勤務時間帯）'!$C$6:$U$35,19,FALSE))</f>
        <v/>
      </c>
      <c r="AQ42" s="253" t="str">
        <f>IF(AQ40="","",VLOOKUP(AQ40,'標準様式１シフト記号表（勤務時間帯）'!$C$6:$U$35,19,FALSE))</f>
        <v/>
      </c>
      <c r="AR42" s="253" t="str">
        <f>IF(AR40="","",VLOOKUP(AR40,'標準様式１シフト記号表（勤務時間帯）'!$C$6:$U$35,19,FALSE))</f>
        <v/>
      </c>
      <c r="AS42" s="253" t="str">
        <f>IF(AS40="","",VLOOKUP(AS40,'標準様式１シフト記号表（勤務時間帯）'!$C$6:$U$35,19,FALSE))</f>
        <v/>
      </c>
      <c r="AT42" s="254" t="str">
        <f>IF(AT40="","",VLOOKUP(AT40,'標準様式１シフト記号表（勤務時間帯）'!$C$6:$U$35,19,FALSE))</f>
        <v/>
      </c>
      <c r="AU42" s="252" t="str">
        <f>IF(AU40="","",VLOOKUP(AU40,'標準様式１シフト記号表（勤務時間帯）'!$C$6:$U$35,19,FALSE))</f>
        <v/>
      </c>
      <c r="AV42" s="253" t="str">
        <f>IF(AV40="","",VLOOKUP(AV40,'標準様式１シフト記号表（勤務時間帯）'!$C$6:$U$35,19,FALSE))</f>
        <v/>
      </c>
      <c r="AW42" s="253" t="str">
        <f>IF(AW40="","",VLOOKUP(AW40,'標準様式１シフト記号表（勤務時間帯）'!$C$6:$U$35,19,FALSE))</f>
        <v/>
      </c>
      <c r="AX42" s="1625">
        <f>IF($BB$3="４週",SUM(S42:AT42),IF($BB$3="暦月",SUM(S42:AW42),""))</f>
        <v>0</v>
      </c>
      <c r="AY42" s="1626"/>
      <c r="AZ42" s="1627">
        <f>IF($BB$3="４週",AX42/4,IF($BB$3="暦月",'標準様式１（1枚版）'!AX42/('標準様式１（1枚版）'!$BB$8/7),""))</f>
        <v>0</v>
      </c>
      <c r="BA42" s="1628"/>
      <c r="BB42" s="1648"/>
      <c r="BC42" s="1649"/>
      <c r="BD42" s="1649"/>
      <c r="BE42" s="1649"/>
      <c r="BF42" s="1650"/>
    </row>
    <row r="43" spans="2:58" ht="20.25" customHeight="1">
      <c r="B43" s="1654">
        <f>B40+1</f>
        <v>8</v>
      </c>
      <c r="C43" s="1656"/>
      <c r="D43" s="1657"/>
      <c r="E43" s="1658"/>
      <c r="F43" s="255"/>
      <c r="G43" s="1575"/>
      <c r="H43" s="1578"/>
      <c r="I43" s="1579"/>
      <c r="J43" s="1579"/>
      <c r="K43" s="1580"/>
      <c r="L43" s="1582"/>
      <c r="M43" s="1583"/>
      <c r="N43" s="1583"/>
      <c r="O43" s="1584"/>
      <c r="P43" s="1591" t="s">
        <v>490</v>
      </c>
      <c r="Q43" s="1592"/>
      <c r="R43" s="1593"/>
      <c r="S43" s="244"/>
      <c r="T43" s="245"/>
      <c r="U43" s="245"/>
      <c r="V43" s="245"/>
      <c r="W43" s="245"/>
      <c r="X43" s="245"/>
      <c r="Y43" s="246"/>
      <c r="Z43" s="244"/>
      <c r="AA43" s="245"/>
      <c r="AB43" s="245"/>
      <c r="AC43" s="245"/>
      <c r="AD43" s="245"/>
      <c r="AE43" s="245"/>
      <c r="AF43" s="246"/>
      <c r="AG43" s="244"/>
      <c r="AH43" s="245"/>
      <c r="AI43" s="245"/>
      <c r="AJ43" s="245"/>
      <c r="AK43" s="245"/>
      <c r="AL43" s="245"/>
      <c r="AM43" s="246"/>
      <c r="AN43" s="244"/>
      <c r="AO43" s="245"/>
      <c r="AP43" s="245"/>
      <c r="AQ43" s="245"/>
      <c r="AR43" s="245"/>
      <c r="AS43" s="245"/>
      <c r="AT43" s="246"/>
      <c r="AU43" s="244"/>
      <c r="AV43" s="245"/>
      <c r="AW43" s="245"/>
      <c r="AX43" s="1606"/>
      <c r="AY43" s="1607"/>
      <c r="AZ43" s="1608"/>
      <c r="BA43" s="1609"/>
      <c r="BB43" s="1642"/>
      <c r="BC43" s="1643"/>
      <c r="BD43" s="1643"/>
      <c r="BE43" s="1643"/>
      <c r="BF43" s="1644"/>
    </row>
    <row r="44" spans="2:58" ht="20.25" customHeight="1">
      <c r="B44" s="1654"/>
      <c r="C44" s="1659"/>
      <c r="D44" s="1660"/>
      <c r="E44" s="1661"/>
      <c r="F44" s="247"/>
      <c r="G44" s="1576"/>
      <c r="H44" s="1581"/>
      <c r="I44" s="1579"/>
      <c r="J44" s="1579"/>
      <c r="K44" s="1580"/>
      <c r="L44" s="1585"/>
      <c r="M44" s="1586"/>
      <c r="N44" s="1586"/>
      <c r="O44" s="1587"/>
      <c r="P44" s="1615" t="s">
        <v>491</v>
      </c>
      <c r="Q44" s="1616"/>
      <c r="R44" s="1617"/>
      <c r="S44" s="248" t="str">
        <f>IF(S43="","",VLOOKUP(S43,'標準様式１シフト記号表（勤務時間帯）'!$C$6:$K$35,9,FALSE))</f>
        <v/>
      </c>
      <c r="T44" s="249" t="str">
        <f>IF(T43="","",VLOOKUP(T43,'標準様式１シフト記号表（勤務時間帯）'!$C$6:$K$35,9,FALSE))</f>
        <v/>
      </c>
      <c r="U44" s="249" t="str">
        <f>IF(U43="","",VLOOKUP(U43,'標準様式１シフト記号表（勤務時間帯）'!$C$6:$K$35,9,FALSE))</f>
        <v/>
      </c>
      <c r="V44" s="249" t="str">
        <f>IF(V43="","",VLOOKUP(V43,'標準様式１シフト記号表（勤務時間帯）'!$C$6:$K$35,9,FALSE))</f>
        <v/>
      </c>
      <c r="W44" s="249" t="str">
        <f>IF(W43="","",VLOOKUP(W43,'標準様式１シフト記号表（勤務時間帯）'!$C$6:$K$35,9,FALSE))</f>
        <v/>
      </c>
      <c r="X44" s="249" t="str">
        <f>IF(X43="","",VLOOKUP(X43,'標準様式１シフト記号表（勤務時間帯）'!$C$6:$K$35,9,FALSE))</f>
        <v/>
      </c>
      <c r="Y44" s="250" t="str">
        <f>IF(Y43="","",VLOOKUP(Y43,'標準様式１シフト記号表（勤務時間帯）'!$C$6:$K$35,9,FALSE))</f>
        <v/>
      </c>
      <c r="Z44" s="248" t="str">
        <f>IF(Z43="","",VLOOKUP(Z43,'標準様式１シフト記号表（勤務時間帯）'!$C$6:$K$35,9,FALSE))</f>
        <v/>
      </c>
      <c r="AA44" s="249" t="str">
        <f>IF(AA43="","",VLOOKUP(AA43,'標準様式１シフト記号表（勤務時間帯）'!$C$6:$K$35,9,FALSE))</f>
        <v/>
      </c>
      <c r="AB44" s="249" t="str">
        <f>IF(AB43="","",VLOOKUP(AB43,'標準様式１シフト記号表（勤務時間帯）'!$C$6:$K$35,9,FALSE))</f>
        <v/>
      </c>
      <c r="AC44" s="249" t="str">
        <f>IF(AC43="","",VLOOKUP(AC43,'標準様式１シフト記号表（勤務時間帯）'!$C$6:$K$35,9,FALSE))</f>
        <v/>
      </c>
      <c r="AD44" s="249" t="str">
        <f>IF(AD43="","",VLOOKUP(AD43,'標準様式１シフト記号表（勤務時間帯）'!$C$6:$K$35,9,FALSE))</f>
        <v/>
      </c>
      <c r="AE44" s="249" t="str">
        <f>IF(AE43="","",VLOOKUP(AE43,'標準様式１シフト記号表（勤務時間帯）'!$C$6:$K$35,9,FALSE))</f>
        <v/>
      </c>
      <c r="AF44" s="250" t="str">
        <f>IF(AF43="","",VLOOKUP(AF43,'標準様式１シフト記号表（勤務時間帯）'!$C$6:$K$35,9,FALSE))</f>
        <v/>
      </c>
      <c r="AG44" s="248" t="str">
        <f>IF(AG43="","",VLOOKUP(AG43,'標準様式１シフト記号表（勤務時間帯）'!$C$6:$K$35,9,FALSE))</f>
        <v/>
      </c>
      <c r="AH44" s="249" t="str">
        <f>IF(AH43="","",VLOOKUP(AH43,'標準様式１シフト記号表（勤務時間帯）'!$C$6:$K$35,9,FALSE))</f>
        <v/>
      </c>
      <c r="AI44" s="249" t="str">
        <f>IF(AI43="","",VLOOKUP(AI43,'標準様式１シフト記号表（勤務時間帯）'!$C$6:$K$35,9,FALSE))</f>
        <v/>
      </c>
      <c r="AJ44" s="249" t="str">
        <f>IF(AJ43="","",VLOOKUP(AJ43,'標準様式１シフト記号表（勤務時間帯）'!$C$6:$K$35,9,FALSE))</f>
        <v/>
      </c>
      <c r="AK44" s="249" t="str">
        <f>IF(AK43="","",VLOOKUP(AK43,'標準様式１シフト記号表（勤務時間帯）'!$C$6:$K$35,9,FALSE))</f>
        <v/>
      </c>
      <c r="AL44" s="249" t="str">
        <f>IF(AL43="","",VLOOKUP(AL43,'標準様式１シフト記号表（勤務時間帯）'!$C$6:$K$35,9,FALSE))</f>
        <v/>
      </c>
      <c r="AM44" s="250" t="str">
        <f>IF(AM43="","",VLOOKUP(AM43,'標準様式１シフト記号表（勤務時間帯）'!$C$6:$K$35,9,FALSE))</f>
        <v/>
      </c>
      <c r="AN44" s="248" t="str">
        <f>IF(AN43="","",VLOOKUP(AN43,'標準様式１シフト記号表（勤務時間帯）'!$C$6:$K$35,9,FALSE))</f>
        <v/>
      </c>
      <c r="AO44" s="249" t="str">
        <f>IF(AO43="","",VLOOKUP(AO43,'標準様式１シフト記号表（勤務時間帯）'!$C$6:$K$35,9,FALSE))</f>
        <v/>
      </c>
      <c r="AP44" s="249" t="str">
        <f>IF(AP43="","",VLOOKUP(AP43,'標準様式１シフト記号表（勤務時間帯）'!$C$6:$K$35,9,FALSE))</f>
        <v/>
      </c>
      <c r="AQ44" s="249" t="str">
        <f>IF(AQ43="","",VLOOKUP(AQ43,'標準様式１シフト記号表（勤務時間帯）'!$C$6:$K$35,9,FALSE))</f>
        <v/>
      </c>
      <c r="AR44" s="249" t="str">
        <f>IF(AR43="","",VLOOKUP(AR43,'標準様式１シフト記号表（勤務時間帯）'!$C$6:$K$35,9,FALSE))</f>
        <v/>
      </c>
      <c r="AS44" s="249" t="str">
        <f>IF(AS43="","",VLOOKUP(AS43,'標準様式１シフト記号表（勤務時間帯）'!$C$6:$K$35,9,FALSE))</f>
        <v/>
      </c>
      <c r="AT44" s="250" t="str">
        <f>IF(AT43="","",VLOOKUP(AT43,'標準様式１シフト記号表（勤務時間帯）'!$C$6:$K$35,9,FALSE))</f>
        <v/>
      </c>
      <c r="AU44" s="248" t="str">
        <f>IF(AU43="","",VLOOKUP(AU43,'標準様式１シフト記号表（勤務時間帯）'!$C$6:$K$35,9,FALSE))</f>
        <v/>
      </c>
      <c r="AV44" s="249" t="str">
        <f>IF(AV43="","",VLOOKUP(AV43,'標準様式１シフト記号表（勤務時間帯）'!$C$6:$K$35,9,FALSE))</f>
        <v/>
      </c>
      <c r="AW44" s="249" t="str">
        <f>IF(AW43="","",VLOOKUP(AW43,'標準様式１シフト記号表（勤務時間帯）'!$C$6:$K$35,9,FALSE))</f>
        <v/>
      </c>
      <c r="AX44" s="1618">
        <f>IF($BB$3="４週",SUM(S44:AT44),IF($BB$3="暦月",SUM(S44:AW44),""))</f>
        <v>0</v>
      </c>
      <c r="AY44" s="1619"/>
      <c r="AZ44" s="1620">
        <f>IF($BB$3="４週",AX44/4,IF($BB$3="暦月",'標準様式１（1枚版）'!AX44/('標準様式１（1枚版）'!$BB$8/7),""))</f>
        <v>0</v>
      </c>
      <c r="BA44" s="1621"/>
      <c r="BB44" s="1645"/>
      <c r="BC44" s="1646"/>
      <c r="BD44" s="1646"/>
      <c r="BE44" s="1646"/>
      <c r="BF44" s="1647"/>
    </row>
    <row r="45" spans="2:58" ht="20.25" customHeight="1">
      <c r="B45" s="1654"/>
      <c r="C45" s="1662"/>
      <c r="D45" s="1663"/>
      <c r="E45" s="1664"/>
      <c r="F45" s="247">
        <f>C43</f>
        <v>0</v>
      </c>
      <c r="G45" s="1577"/>
      <c r="H45" s="1581"/>
      <c r="I45" s="1579"/>
      <c r="J45" s="1579"/>
      <c r="K45" s="1580"/>
      <c r="L45" s="1588"/>
      <c r="M45" s="1589"/>
      <c r="N45" s="1589"/>
      <c r="O45" s="1590"/>
      <c r="P45" s="1651" t="s">
        <v>492</v>
      </c>
      <c r="Q45" s="1652"/>
      <c r="R45" s="1653"/>
      <c r="S45" s="252" t="str">
        <f>IF(S43="","",VLOOKUP(S43,'標準様式１シフト記号表（勤務時間帯）'!$C$6:$U$35,19,FALSE))</f>
        <v/>
      </c>
      <c r="T45" s="253" t="str">
        <f>IF(T43="","",VLOOKUP(T43,'標準様式１シフト記号表（勤務時間帯）'!$C$6:$U$35,19,FALSE))</f>
        <v/>
      </c>
      <c r="U45" s="253" t="str">
        <f>IF(U43="","",VLOOKUP(U43,'標準様式１シフト記号表（勤務時間帯）'!$C$6:$U$35,19,FALSE))</f>
        <v/>
      </c>
      <c r="V45" s="253" t="str">
        <f>IF(V43="","",VLOOKUP(V43,'標準様式１シフト記号表（勤務時間帯）'!$C$6:$U$35,19,FALSE))</f>
        <v/>
      </c>
      <c r="W45" s="253" t="str">
        <f>IF(W43="","",VLOOKUP(W43,'標準様式１シフト記号表（勤務時間帯）'!$C$6:$U$35,19,FALSE))</f>
        <v/>
      </c>
      <c r="X45" s="253" t="str">
        <f>IF(X43="","",VLOOKUP(X43,'標準様式１シフト記号表（勤務時間帯）'!$C$6:$U$35,19,FALSE))</f>
        <v/>
      </c>
      <c r="Y45" s="254" t="str">
        <f>IF(Y43="","",VLOOKUP(Y43,'標準様式１シフト記号表（勤務時間帯）'!$C$6:$U$35,19,FALSE))</f>
        <v/>
      </c>
      <c r="Z45" s="252" t="str">
        <f>IF(Z43="","",VLOOKUP(Z43,'標準様式１シフト記号表（勤務時間帯）'!$C$6:$U$35,19,FALSE))</f>
        <v/>
      </c>
      <c r="AA45" s="253" t="str">
        <f>IF(AA43="","",VLOOKUP(AA43,'標準様式１シフト記号表（勤務時間帯）'!$C$6:$U$35,19,FALSE))</f>
        <v/>
      </c>
      <c r="AB45" s="253" t="str">
        <f>IF(AB43="","",VLOOKUP(AB43,'標準様式１シフト記号表（勤務時間帯）'!$C$6:$U$35,19,FALSE))</f>
        <v/>
      </c>
      <c r="AC45" s="253" t="str">
        <f>IF(AC43="","",VLOOKUP(AC43,'標準様式１シフト記号表（勤務時間帯）'!$C$6:$U$35,19,FALSE))</f>
        <v/>
      </c>
      <c r="AD45" s="253" t="str">
        <f>IF(AD43="","",VLOOKUP(AD43,'標準様式１シフト記号表（勤務時間帯）'!$C$6:$U$35,19,FALSE))</f>
        <v/>
      </c>
      <c r="AE45" s="253" t="str">
        <f>IF(AE43="","",VLOOKUP(AE43,'標準様式１シフト記号表（勤務時間帯）'!$C$6:$U$35,19,FALSE))</f>
        <v/>
      </c>
      <c r="AF45" s="254" t="str">
        <f>IF(AF43="","",VLOOKUP(AF43,'標準様式１シフト記号表（勤務時間帯）'!$C$6:$U$35,19,FALSE))</f>
        <v/>
      </c>
      <c r="AG45" s="252" t="str">
        <f>IF(AG43="","",VLOOKUP(AG43,'標準様式１シフト記号表（勤務時間帯）'!$C$6:$U$35,19,FALSE))</f>
        <v/>
      </c>
      <c r="AH45" s="253" t="str">
        <f>IF(AH43="","",VLOOKUP(AH43,'標準様式１シフト記号表（勤務時間帯）'!$C$6:$U$35,19,FALSE))</f>
        <v/>
      </c>
      <c r="AI45" s="253" t="str">
        <f>IF(AI43="","",VLOOKUP(AI43,'標準様式１シフト記号表（勤務時間帯）'!$C$6:$U$35,19,FALSE))</f>
        <v/>
      </c>
      <c r="AJ45" s="253" t="str">
        <f>IF(AJ43="","",VLOOKUP(AJ43,'標準様式１シフト記号表（勤務時間帯）'!$C$6:$U$35,19,FALSE))</f>
        <v/>
      </c>
      <c r="AK45" s="253" t="str">
        <f>IF(AK43="","",VLOOKUP(AK43,'標準様式１シフト記号表（勤務時間帯）'!$C$6:$U$35,19,FALSE))</f>
        <v/>
      </c>
      <c r="AL45" s="253" t="str">
        <f>IF(AL43="","",VLOOKUP(AL43,'標準様式１シフト記号表（勤務時間帯）'!$C$6:$U$35,19,FALSE))</f>
        <v/>
      </c>
      <c r="AM45" s="254" t="str">
        <f>IF(AM43="","",VLOOKUP(AM43,'標準様式１シフト記号表（勤務時間帯）'!$C$6:$U$35,19,FALSE))</f>
        <v/>
      </c>
      <c r="AN45" s="252" t="str">
        <f>IF(AN43="","",VLOOKUP(AN43,'標準様式１シフト記号表（勤務時間帯）'!$C$6:$U$35,19,FALSE))</f>
        <v/>
      </c>
      <c r="AO45" s="253" t="str">
        <f>IF(AO43="","",VLOOKUP(AO43,'標準様式１シフト記号表（勤務時間帯）'!$C$6:$U$35,19,FALSE))</f>
        <v/>
      </c>
      <c r="AP45" s="253" t="str">
        <f>IF(AP43="","",VLOOKUP(AP43,'標準様式１シフト記号表（勤務時間帯）'!$C$6:$U$35,19,FALSE))</f>
        <v/>
      </c>
      <c r="AQ45" s="253" t="str">
        <f>IF(AQ43="","",VLOOKUP(AQ43,'標準様式１シフト記号表（勤務時間帯）'!$C$6:$U$35,19,FALSE))</f>
        <v/>
      </c>
      <c r="AR45" s="253" t="str">
        <f>IF(AR43="","",VLOOKUP(AR43,'標準様式１シフト記号表（勤務時間帯）'!$C$6:$U$35,19,FALSE))</f>
        <v/>
      </c>
      <c r="AS45" s="253" t="str">
        <f>IF(AS43="","",VLOOKUP(AS43,'標準様式１シフト記号表（勤務時間帯）'!$C$6:$U$35,19,FALSE))</f>
        <v/>
      </c>
      <c r="AT45" s="254" t="str">
        <f>IF(AT43="","",VLOOKUP(AT43,'標準様式１シフト記号表（勤務時間帯）'!$C$6:$U$35,19,FALSE))</f>
        <v/>
      </c>
      <c r="AU45" s="252" t="str">
        <f>IF(AU43="","",VLOOKUP(AU43,'標準様式１シフト記号表（勤務時間帯）'!$C$6:$U$35,19,FALSE))</f>
        <v/>
      </c>
      <c r="AV45" s="253" t="str">
        <f>IF(AV43="","",VLOOKUP(AV43,'標準様式１シフト記号表（勤務時間帯）'!$C$6:$U$35,19,FALSE))</f>
        <v/>
      </c>
      <c r="AW45" s="253" t="str">
        <f>IF(AW43="","",VLOOKUP(AW43,'標準様式１シフト記号表（勤務時間帯）'!$C$6:$U$35,19,FALSE))</f>
        <v/>
      </c>
      <c r="AX45" s="1625">
        <f>IF($BB$3="４週",SUM(S45:AT45),IF($BB$3="暦月",SUM(S45:AW45),""))</f>
        <v>0</v>
      </c>
      <c r="AY45" s="1626"/>
      <c r="AZ45" s="1627">
        <f>IF($BB$3="４週",AX45/4,IF($BB$3="暦月",'標準様式１（1枚版）'!AX45/('標準様式１（1枚版）'!$BB$8/7),""))</f>
        <v>0</v>
      </c>
      <c r="BA45" s="1628"/>
      <c r="BB45" s="1648"/>
      <c r="BC45" s="1649"/>
      <c r="BD45" s="1649"/>
      <c r="BE45" s="1649"/>
      <c r="BF45" s="1650"/>
    </row>
    <row r="46" spans="2:58" ht="20.25" customHeight="1">
      <c r="B46" s="1654">
        <f>B43+1</f>
        <v>9</v>
      </c>
      <c r="C46" s="1656"/>
      <c r="D46" s="1657"/>
      <c r="E46" s="1658"/>
      <c r="F46" s="255"/>
      <c r="G46" s="1575"/>
      <c r="H46" s="1578"/>
      <c r="I46" s="1579"/>
      <c r="J46" s="1579"/>
      <c r="K46" s="1580"/>
      <c r="L46" s="1582"/>
      <c r="M46" s="1583"/>
      <c r="N46" s="1583"/>
      <c r="O46" s="1584"/>
      <c r="P46" s="1591" t="s">
        <v>490</v>
      </c>
      <c r="Q46" s="1592"/>
      <c r="R46" s="1593"/>
      <c r="S46" s="244"/>
      <c r="T46" s="245"/>
      <c r="U46" s="245"/>
      <c r="V46" s="245"/>
      <c r="W46" s="245"/>
      <c r="X46" s="245"/>
      <c r="Y46" s="246"/>
      <c r="Z46" s="244"/>
      <c r="AA46" s="245"/>
      <c r="AB46" s="245"/>
      <c r="AC46" s="245"/>
      <c r="AD46" s="245"/>
      <c r="AE46" s="245"/>
      <c r="AF46" s="246"/>
      <c r="AG46" s="244"/>
      <c r="AH46" s="245"/>
      <c r="AI46" s="245"/>
      <c r="AJ46" s="245"/>
      <c r="AK46" s="245"/>
      <c r="AL46" s="245"/>
      <c r="AM46" s="246"/>
      <c r="AN46" s="244"/>
      <c r="AO46" s="245"/>
      <c r="AP46" s="245"/>
      <c r="AQ46" s="245"/>
      <c r="AR46" s="245"/>
      <c r="AS46" s="245"/>
      <c r="AT46" s="246"/>
      <c r="AU46" s="244"/>
      <c r="AV46" s="245"/>
      <c r="AW46" s="245"/>
      <c r="AX46" s="1606"/>
      <c r="AY46" s="1607"/>
      <c r="AZ46" s="1608"/>
      <c r="BA46" s="1609"/>
      <c r="BB46" s="1642"/>
      <c r="BC46" s="1643"/>
      <c r="BD46" s="1643"/>
      <c r="BE46" s="1643"/>
      <c r="BF46" s="1644"/>
    </row>
    <row r="47" spans="2:58" ht="20.25" customHeight="1">
      <c r="B47" s="1654"/>
      <c r="C47" s="1659"/>
      <c r="D47" s="1660"/>
      <c r="E47" s="1661"/>
      <c r="F47" s="247"/>
      <c r="G47" s="1576"/>
      <c r="H47" s="1581"/>
      <c r="I47" s="1579"/>
      <c r="J47" s="1579"/>
      <c r="K47" s="1580"/>
      <c r="L47" s="1585"/>
      <c r="M47" s="1586"/>
      <c r="N47" s="1586"/>
      <c r="O47" s="1587"/>
      <c r="P47" s="1615" t="s">
        <v>491</v>
      </c>
      <c r="Q47" s="1616"/>
      <c r="R47" s="1617"/>
      <c r="S47" s="248" t="str">
        <f>IF(S46="","",VLOOKUP(S46,'標準様式１シフト記号表（勤務時間帯）'!$C$6:$K$35,9,FALSE))</f>
        <v/>
      </c>
      <c r="T47" s="249" t="str">
        <f>IF(T46="","",VLOOKUP(T46,'標準様式１シフト記号表（勤務時間帯）'!$C$6:$K$35,9,FALSE))</f>
        <v/>
      </c>
      <c r="U47" s="249" t="str">
        <f>IF(U46="","",VLOOKUP(U46,'標準様式１シフト記号表（勤務時間帯）'!$C$6:$K$35,9,FALSE))</f>
        <v/>
      </c>
      <c r="V47" s="249" t="str">
        <f>IF(V46="","",VLOOKUP(V46,'標準様式１シフト記号表（勤務時間帯）'!$C$6:$K$35,9,FALSE))</f>
        <v/>
      </c>
      <c r="W47" s="249" t="str">
        <f>IF(W46="","",VLOOKUP(W46,'標準様式１シフト記号表（勤務時間帯）'!$C$6:$K$35,9,FALSE))</f>
        <v/>
      </c>
      <c r="X47" s="249" t="str">
        <f>IF(X46="","",VLOOKUP(X46,'標準様式１シフト記号表（勤務時間帯）'!$C$6:$K$35,9,FALSE))</f>
        <v/>
      </c>
      <c r="Y47" s="250" t="str">
        <f>IF(Y46="","",VLOOKUP(Y46,'標準様式１シフト記号表（勤務時間帯）'!$C$6:$K$35,9,FALSE))</f>
        <v/>
      </c>
      <c r="Z47" s="248" t="str">
        <f>IF(Z46="","",VLOOKUP(Z46,'標準様式１シフト記号表（勤務時間帯）'!$C$6:$K$35,9,FALSE))</f>
        <v/>
      </c>
      <c r="AA47" s="249" t="str">
        <f>IF(AA46="","",VLOOKUP(AA46,'標準様式１シフト記号表（勤務時間帯）'!$C$6:$K$35,9,FALSE))</f>
        <v/>
      </c>
      <c r="AB47" s="249" t="str">
        <f>IF(AB46="","",VLOOKUP(AB46,'標準様式１シフト記号表（勤務時間帯）'!$C$6:$K$35,9,FALSE))</f>
        <v/>
      </c>
      <c r="AC47" s="249" t="str">
        <f>IF(AC46="","",VLOOKUP(AC46,'標準様式１シフト記号表（勤務時間帯）'!$C$6:$K$35,9,FALSE))</f>
        <v/>
      </c>
      <c r="AD47" s="249" t="str">
        <f>IF(AD46="","",VLOOKUP(AD46,'標準様式１シフト記号表（勤務時間帯）'!$C$6:$K$35,9,FALSE))</f>
        <v/>
      </c>
      <c r="AE47" s="249" t="str">
        <f>IF(AE46="","",VLOOKUP(AE46,'標準様式１シフト記号表（勤務時間帯）'!$C$6:$K$35,9,FALSE))</f>
        <v/>
      </c>
      <c r="AF47" s="250" t="str">
        <f>IF(AF46="","",VLOOKUP(AF46,'標準様式１シフト記号表（勤務時間帯）'!$C$6:$K$35,9,FALSE))</f>
        <v/>
      </c>
      <c r="AG47" s="248" t="str">
        <f>IF(AG46="","",VLOOKUP(AG46,'標準様式１シフト記号表（勤務時間帯）'!$C$6:$K$35,9,FALSE))</f>
        <v/>
      </c>
      <c r="AH47" s="249" t="str">
        <f>IF(AH46="","",VLOOKUP(AH46,'標準様式１シフト記号表（勤務時間帯）'!$C$6:$K$35,9,FALSE))</f>
        <v/>
      </c>
      <c r="AI47" s="249" t="str">
        <f>IF(AI46="","",VLOOKUP(AI46,'標準様式１シフト記号表（勤務時間帯）'!$C$6:$K$35,9,FALSE))</f>
        <v/>
      </c>
      <c r="AJ47" s="249" t="str">
        <f>IF(AJ46="","",VLOOKUP(AJ46,'標準様式１シフト記号表（勤務時間帯）'!$C$6:$K$35,9,FALSE))</f>
        <v/>
      </c>
      <c r="AK47" s="249" t="str">
        <f>IF(AK46="","",VLOOKUP(AK46,'標準様式１シフト記号表（勤務時間帯）'!$C$6:$K$35,9,FALSE))</f>
        <v/>
      </c>
      <c r="AL47" s="249" t="str">
        <f>IF(AL46="","",VLOOKUP(AL46,'標準様式１シフト記号表（勤務時間帯）'!$C$6:$K$35,9,FALSE))</f>
        <v/>
      </c>
      <c r="AM47" s="250" t="str">
        <f>IF(AM46="","",VLOOKUP(AM46,'標準様式１シフト記号表（勤務時間帯）'!$C$6:$K$35,9,FALSE))</f>
        <v/>
      </c>
      <c r="AN47" s="248" t="str">
        <f>IF(AN46="","",VLOOKUP(AN46,'標準様式１シフト記号表（勤務時間帯）'!$C$6:$K$35,9,FALSE))</f>
        <v/>
      </c>
      <c r="AO47" s="249" t="str">
        <f>IF(AO46="","",VLOOKUP(AO46,'標準様式１シフト記号表（勤務時間帯）'!$C$6:$K$35,9,FALSE))</f>
        <v/>
      </c>
      <c r="AP47" s="249" t="str">
        <f>IF(AP46="","",VLOOKUP(AP46,'標準様式１シフト記号表（勤務時間帯）'!$C$6:$K$35,9,FALSE))</f>
        <v/>
      </c>
      <c r="AQ47" s="249" t="str">
        <f>IF(AQ46="","",VLOOKUP(AQ46,'標準様式１シフト記号表（勤務時間帯）'!$C$6:$K$35,9,FALSE))</f>
        <v/>
      </c>
      <c r="AR47" s="249" t="str">
        <f>IF(AR46="","",VLOOKUP(AR46,'標準様式１シフト記号表（勤務時間帯）'!$C$6:$K$35,9,FALSE))</f>
        <v/>
      </c>
      <c r="AS47" s="249" t="str">
        <f>IF(AS46="","",VLOOKUP(AS46,'標準様式１シフト記号表（勤務時間帯）'!$C$6:$K$35,9,FALSE))</f>
        <v/>
      </c>
      <c r="AT47" s="250" t="str">
        <f>IF(AT46="","",VLOOKUP(AT46,'標準様式１シフト記号表（勤務時間帯）'!$C$6:$K$35,9,FALSE))</f>
        <v/>
      </c>
      <c r="AU47" s="248" t="str">
        <f>IF(AU46="","",VLOOKUP(AU46,'標準様式１シフト記号表（勤務時間帯）'!$C$6:$K$35,9,FALSE))</f>
        <v/>
      </c>
      <c r="AV47" s="249" t="str">
        <f>IF(AV46="","",VLOOKUP(AV46,'標準様式１シフト記号表（勤務時間帯）'!$C$6:$K$35,9,FALSE))</f>
        <v/>
      </c>
      <c r="AW47" s="249" t="str">
        <f>IF(AW46="","",VLOOKUP(AW46,'標準様式１シフト記号表（勤務時間帯）'!$C$6:$K$35,9,FALSE))</f>
        <v/>
      </c>
      <c r="AX47" s="1618">
        <f>IF($BB$3="４週",SUM(S47:AT47),IF($BB$3="暦月",SUM(S47:AW47),""))</f>
        <v>0</v>
      </c>
      <c r="AY47" s="1619"/>
      <c r="AZ47" s="1620">
        <f>IF($BB$3="４週",AX47/4,IF($BB$3="暦月",'標準様式１（1枚版）'!AX47/('標準様式１（1枚版）'!$BB$8/7),""))</f>
        <v>0</v>
      </c>
      <c r="BA47" s="1621"/>
      <c r="BB47" s="1645"/>
      <c r="BC47" s="1646"/>
      <c r="BD47" s="1646"/>
      <c r="BE47" s="1646"/>
      <c r="BF47" s="1647"/>
    </row>
    <row r="48" spans="2:58" ht="20.25" customHeight="1">
      <c r="B48" s="1654"/>
      <c r="C48" s="1662"/>
      <c r="D48" s="1663"/>
      <c r="E48" s="1664"/>
      <c r="F48" s="247">
        <f>C46</f>
        <v>0</v>
      </c>
      <c r="G48" s="1577"/>
      <c r="H48" s="1581"/>
      <c r="I48" s="1579"/>
      <c r="J48" s="1579"/>
      <c r="K48" s="1580"/>
      <c r="L48" s="1588"/>
      <c r="M48" s="1589"/>
      <c r="N48" s="1589"/>
      <c r="O48" s="1590"/>
      <c r="P48" s="1651" t="s">
        <v>492</v>
      </c>
      <c r="Q48" s="1652"/>
      <c r="R48" s="1653"/>
      <c r="S48" s="252" t="str">
        <f>IF(S46="","",VLOOKUP(S46,'標準様式１シフト記号表（勤務時間帯）'!$C$6:$U$35,19,FALSE))</f>
        <v/>
      </c>
      <c r="T48" s="253" t="str">
        <f>IF(T46="","",VLOOKUP(T46,'標準様式１シフト記号表（勤務時間帯）'!$C$6:$U$35,19,FALSE))</f>
        <v/>
      </c>
      <c r="U48" s="253" t="str">
        <f>IF(U46="","",VLOOKUP(U46,'標準様式１シフト記号表（勤務時間帯）'!$C$6:$U$35,19,FALSE))</f>
        <v/>
      </c>
      <c r="V48" s="253" t="str">
        <f>IF(V46="","",VLOOKUP(V46,'標準様式１シフト記号表（勤務時間帯）'!$C$6:$U$35,19,FALSE))</f>
        <v/>
      </c>
      <c r="W48" s="253" t="str">
        <f>IF(W46="","",VLOOKUP(W46,'標準様式１シフト記号表（勤務時間帯）'!$C$6:$U$35,19,FALSE))</f>
        <v/>
      </c>
      <c r="X48" s="253" t="str">
        <f>IF(X46="","",VLOOKUP(X46,'標準様式１シフト記号表（勤務時間帯）'!$C$6:$U$35,19,FALSE))</f>
        <v/>
      </c>
      <c r="Y48" s="254" t="str">
        <f>IF(Y46="","",VLOOKUP(Y46,'標準様式１シフト記号表（勤務時間帯）'!$C$6:$U$35,19,FALSE))</f>
        <v/>
      </c>
      <c r="Z48" s="252" t="str">
        <f>IF(Z46="","",VLOOKUP(Z46,'標準様式１シフト記号表（勤務時間帯）'!$C$6:$U$35,19,FALSE))</f>
        <v/>
      </c>
      <c r="AA48" s="253" t="str">
        <f>IF(AA46="","",VLOOKUP(AA46,'標準様式１シフト記号表（勤務時間帯）'!$C$6:$U$35,19,FALSE))</f>
        <v/>
      </c>
      <c r="AB48" s="253" t="str">
        <f>IF(AB46="","",VLOOKUP(AB46,'標準様式１シフト記号表（勤務時間帯）'!$C$6:$U$35,19,FALSE))</f>
        <v/>
      </c>
      <c r="AC48" s="253" t="str">
        <f>IF(AC46="","",VLOOKUP(AC46,'標準様式１シフト記号表（勤務時間帯）'!$C$6:$U$35,19,FALSE))</f>
        <v/>
      </c>
      <c r="AD48" s="253" t="str">
        <f>IF(AD46="","",VLOOKUP(AD46,'標準様式１シフト記号表（勤務時間帯）'!$C$6:$U$35,19,FALSE))</f>
        <v/>
      </c>
      <c r="AE48" s="253" t="str">
        <f>IF(AE46="","",VLOOKUP(AE46,'標準様式１シフト記号表（勤務時間帯）'!$C$6:$U$35,19,FALSE))</f>
        <v/>
      </c>
      <c r="AF48" s="254" t="str">
        <f>IF(AF46="","",VLOOKUP(AF46,'標準様式１シフト記号表（勤務時間帯）'!$C$6:$U$35,19,FALSE))</f>
        <v/>
      </c>
      <c r="AG48" s="252" t="str">
        <f>IF(AG46="","",VLOOKUP(AG46,'標準様式１シフト記号表（勤務時間帯）'!$C$6:$U$35,19,FALSE))</f>
        <v/>
      </c>
      <c r="AH48" s="253" t="str">
        <f>IF(AH46="","",VLOOKUP(AH46,'標準様式１シフト記号表（勤務時間帯）'!$C$6:$U$35,19,FALSE))</f>
        <v/>
      </c>
      <c r="AI48" s="253" t="str">
        <f>IF(AI46="","",VLOOKUP(AI46,'標準様式１シフト記号表（勤務時間帯）'!$C$6:$U$35,19,FALSE))</f>
        <v/>
      </c>
      <c r="AJ48" s="253" t="str">
        <f>IF(AJ46="","",VLOOKUP(AJ46,'標準様式１シフト記号表（勤務時間帯）'!$C$6:$U$35,19,FALSE))</f>
        <v/>
      </c>
      <c r="AK48" s="253" t="str">
        <f>IF(AK46="","",VLOOKUP(AK46,'標準様式１シフト記号表（勤務時間帯）'!$C$6:$U$35,19,FALSE))</f>
        <v/>
      </c>
      <c r="AL48" s="253" t="str">
        <f>IF(AL46="","",VLOOKUP(AL46,'標準様式１シフト記号表（勤務時間帯）'!$C$6:$U$35,19,FALSE))</f>
        <v/>
      </c>
      <c r="AM48" s="254" t="str">
        <f>IF(AM46="","",VLOOKUP(AM46,'標準様式１シフト記号表（勤務時間帯）'!$C$6:$U$35,19,FALSE))</f>
        <v/>
      </c>
      <c r="AN48" s="252" t="str">
        <f>IF(AN46="","",VLOOKUP(AN46,'標準様式１シフト記号表（勤務時間帯）'!$C$6:$U$35,19,FALSE))</f>
        <v/>
      </c>
      <c r="AO48" s="253" t="str">
        <f>IF(AO46="","",VLOOKUP(AO46,'標準様式１シフト記号表（勤務時間帯）'!$C$6:$U$35,19,FALSE))</f>
        <v/>
      </c>
      <c r="AP48" s="253" t="str">
        <f>IF(AP46="","",VLOOKUP(AP46,'標準様式１シフト記号表（勤務時間帯）'!$C$6:$U$35,19,FALSE))</f>
        <v/>
      </c>
      <c r="AQ48" s="253" t="str">
        <f>IF(AQ46="","",VLOOKUP(AQ46,'標準様式１シフト記号表（勤務時間帯）'!$C$6:$U$35,19,FALSE))</f>
        <v/>
      </c>
      <c r="AR48" s="253" t="str">
        <f>IF(AR46="","",VLOOKUP(AR46,'標準様式１シフト記号表（勤務時間帯）'!$C$6:$U$35,19,FALSE))</f>
        <v/>
      </c>
      <c r="AS48" s="253" t="str">
        <f>IF(AS46="","",VLOOKUP(AS46,'標準様式１シフト記号表（勤務時間帯）'!$C$6:$U$35,19,FALSE))</f>
        <v/>
      </c>
      <c r="AT48" s="254" t="str">
        <f>IF(AT46="","",VLOOKUP(AT46,'標準様式１シフト記号表（勤務時間帯）'!$C$6:$U$35,19,FALSE))</f>
        <v/>
      </c>
      <c r="AU48" s="252" t="str">
        <f>IF(AU46="","",VLOOKUP(AU46,'標準様式１シフト記号表（勤務時間帯）'!$C$6:$U$35,19,FALSE))</f>
        <v/>
      </c>
      <c r="AV48" s="253" t="str">
        <f>IF(AV46="","",VLOOKUP(AV46,'標準様式１シフト記号表（勤務時間帯）'!$C$6:$U$35,19,FALSE))</f>
        <v/>
      </c>
      <c r="AW48" s="253" t="str">
        <f>IF(AW46="","",VLOOKUP(AW46,'標準様式１シフト記号表（勤務時間帯）'!$C$6:$U$35,19,FALSE))</f>
        <v/>
      </c>
      <c r="AX48" s="1625">
        <f>IF($BB$3="４週",SUM(S48:AT48),IF($BB$3="暦月",SUM(S48:AW48),""))</f>
        <v>0</v>
      </c>
      <c r="AY48" s="1626"/>
      <c r="AZ48" s="1627">
        <f>IF($BB$3="４週",AX48/4,IF($BB$3="暦月",'標準様式１（1枚版）'!AX48/('標準様式１（1枚版）'!$BB$8/7),""))</f>
        <v>0</v>
      </c>
      <c r="BA48" s="1628"/>
      <c r="BB48" s="1648"/>
      <c r="BC48" s="1649"/>
      <c r="BD48" s="1649"/>
      <c r="BE48" s="1649"/>
      <c r="BF48" s="1650"/>
    </row>
    <row r="49" spans="2:58" ht="20.25" customHeight="1">
      <c r="B49" s="1654">
        <f>B46+1</f>
        <v>10</v>
      </c>
      <c r="C49" s="1656"/>
      <c r="D49" s="1657"/>
      <c r="E49" s="1658"/>
      <c r="F49" s="255"/>
      <c r="G49" s="1575"/>
      <c r="H49" s="1578"/>
      <c r="I49" s="1579"/>
      <c r="J49" s="1579"/>
      <c r="K49" s="1580"/>
      <c r="L49" s="1582"/>
      <c r="M49" s="1583"/>
      <c r="N49" s="1583"/>
      <c r="O49" s="1584"/>
      <c r="P49" s="1591" t="s">
        <v>490</v>
      </c>
      <c r="Q49" s="1592"/>
      <c r="R49" s="1593"/>
      <c r="S49" s="244"/>
      <c r="T49" s="245"/>
      <c r="U49" s="245"/>
      <c r="V49" s="245"/>
      <c r="W49" s="245"/>
      <c r="X49" s="245"/>
      <c r="Y49" s="246"/>
      <c r="Z49" s="244"/>
      <c r="AA49" s="245"/>
      <c r="AB49" s="245"/>
      <c r="AC49" s="245"/>
      <c r="AD49" s="245"/>
      <c r="AE49" s="245"/>
      <c r="AF49" s="246"/>
      <c r="AG49" s="244"/>
      <c r="AH49" s="245"/>
      <c r="AI49" s="245"/>
      <c r="AJ49" s="245"/>
      <c r="AK49" s="245"/>
      <c r="AL49" s="245"/>
      <c r="AM49" s="246"/>
      <c r="AN49" s="244"/>
      <c r="AO49" s="245"/>
      <c r="AP49" s="245"/>
      <c r="AQ49" s="245"/>
      <c r="AR49" s="245"/>
      <c r="AS49" s="245"/>
      <c r="AT49" s="246"/>
      <c r="AU49" s="244"/>
      <c r="AV49" s="245"/>
      <c r="AW49" s="245"/>
      <c r="AX49" s="1606"/>
      <c r="AY49" s="1607"/>
      <c r="AZ49" s="1608"/>
      <c r="BA49" s="1609"/>
      <c r="BB49" s="1642"/>
      <c r="BC49" s="1643"/>
      <c r="BD49" s="1643"/>
      <c r="BE49" s="1643"/>
      <c r="BF49" s="1644"/>
    </row>
    <row r="50" spans="2:58" ht="20.25" customHeight="1">
      <c r="B50" s="1654"/>
      <c r="C50" s="1659"/>
      <c r="D50" s="1660"/>
      <c r="E50" s="1661"/>
      <c r="F50" s="247"/>
      <c r="G50" s="1576"/>
      <c r="H50" s="1581"/>
      <c r="I50" s="1579"/>
      <c r="J50" s="1579"/>
      <c r="K50" s="1580"/>
      <c r="L50" s="1585"/>
      <c r="M50" s="1586"/>
      <c r="N50" s="1586"/>
      <c r="O50" s="1587"/>
      <c r="P50" s="1615" t="s">
        <v>491</v>
      </c>
      <c r="Q50" s="1616"/>
      <c r="R50" s="1617"/>
      <c r="S50" s="248" t="str">
        <f>IF(S49="","",VLOOKUP(S49,'標準様式１シフト記号表（勤務時間帯）'!$C$6:$K$35,9,FALSE))</f>
        <v/>
      </c>
      <c r="T50" s="249" t="str">
        <f>IF(T49="","",VLOOKUP(T49,'標準様式１シフト記号表（勤務時間帯）'!$C$6:$K$35,9,FALSE))</f>
        <v/>
      </c>
      <c r="U50" s="249" t="str">
        <f>IF(U49="","",VLOOKUP(U49,'標準様式１シフト記号表（勤務時間帯）'!$C$6:$K$35,9,FALSE))</f>
        <v/>
      </c>
      <c r="V50" s="249" t="str">
        <f>IF(V49="","",VLOOKUP(V49,'標準様式１シフト記号表（勤務時間帯）'!$C$6:$K$35,9,FALSE))</f>
        <v/>
      </c>
      <c r="W50" s="249" t="str">
        <f>IF(W49="","",VLOOKUP(W49,'標準様式１シフト記号表（勤務時間帯）'!$C$6:$K$35,9,FALSE))</f>
        <v/>
      </c>
      <c r="X50" s="249" t="str">
        <f>IF(X49="","",VLOOKUP(X49,'標準様式１シフト記号表（勤務時間帯）'!$C$6:$K$35,9,FALSE))</f>
        <v/>
      </c>
      <c r="Y50" s="250" t="str">
        <f>IF(Y49="","",VLOOKUP(Y49,'標準様式１シフト記号表（勤務時間帯）'!$C$6:$K$35,9,FALSE))</f>
        <v/>
      </c>
      <c r="Z50" s="248" t="str">
        <f>IF(Z49="","",VLOOKUP(Z49,'標準様式１シフト記号表（勤務時間帯）'!$C$6:$K$35,9,FALSE))</f>
        <v/>
      </c>
      <c r="AA50" s="249" t="str">
        <f>IF(AA49="","",VLOOKUP(AA49,'標準様式１シフト記号表（勤務時間帯）'!$C$6:$K$35,9,FALSE))</f>
        <v/>
      </c>
      <c r="AB50" s="249" t="str">
        <f>IF(AB49="","",VLOOKUP(AB49,'標準様式１シフト記号表（勤務時間帯）'!$C$6:$K$35,9,FALSE))</f>
        <v/>
      </c>
      <c r="AC50" s="249" t="str">
        <f>IF(AC49="","",VLOOKUP(AC49,'標準様式１シフト記号表（勤務時間帯）'!$C$6:$K$35,9,FALSE))</f>
        <v/>
      </c>
      <c r="AD50" s="249" t="str">
        <f>IF(AD49="","",VLOOKUP(AD49,'標準様式１シフト記号表（勤務時間帯）'!$C$6:$K$35,9,FALSE))</f>
        <v/>
      </c>
      <c r="AE50" s="249" t="str">
        <f>IF(AE49="","",VLOOKUP(AE49,'標準様式１シフト記号表（勤務時間帯）'!$C$6:$K$35,9,FALSE))</f>
        <v/>
      </c>
      <c r="AF50" s="250" t="str">
        <f>IF(AF49="","",VLOOKUP(AF49,'標準様式１シフト記号表（勤務時間帯）'!$C$6:$K$35,9,FALSE))</f>
        <v/>
      </c>
      <c r="AG50" s="248" t="str">
        <f>IF(AG49="","",VLOOKUP(AG49,'標準様式１シフト記号表（勤務時間帯）'!$C$6:$K$35,9,FALSE))</f>
        <v/>
      </c>
      <c r="AH50" s="249" t="str">
        <f>IF(AH49="","",VLOOKUP(AH49,'標準様式１シフト記号表（勤務時間帯）'!$C$6:$K$35,9,FALSE))</f>
        <v/>
      </c>
      <c r="AI50" s="249" t="str">
        <f>IF(AI49="","",VLOOKUP(AI49,'標準様式１シフト記号表（勤務時間帯）'!$C$6:$K$35,9,FALSE))</f>
        <v/>
      </c>
      <c r="AJ50" s="249" t="str">
        <f>IF(AJ49="","",VLOOKUP(AJ49,'標準様式１シフト記号表（勤務時間帯）'!$C$6:$K$35,9,FALSE))</f>
        <v/>
      </c>
      <c r="AK50" s="249" t="str">
        <f>IF(AK49="","",VLOOKUP(AK49,'標準様式１シフト記号表（勤務時間帯）'!$C$6:$K$35,9,FALSE))</f>
        <v/>
      </c>
      <c r="AL50" s="249" t="str">
        <f>IF(AL49="","",VLOOKUP(AL49,'標準様式１シフト記号表（勤務時間帯）'!$C$6:$K$35,9,FALSE))</f>
        <v/>
      </c>
      <c r="AM50" s="250" t="str">
        <f>IF(AM49="","",VLOOKUP(AM49,'標準様式１シフト記号表（勤務時間帯）'!$C$6:$K$35,9,FALSE))</f>
        <v/>
      </c>
      <c r="AN50" s="248" t="str">
        <f>IF(AN49="","",VLOOKUP(AN49,'標準様式１シフト記号表（勤務時間帯）'!$C$6:$K$35,9,FALSE))</f>
        <v/>
      </c>
      <c r="AO50" s="249" t="str">
        <f>IF(AO49="","",VLOOKUP(AO49,'標準様式１シフト記号表（勤務時間帯）'!$C$6:$K$35,9,FALSE))</f>
        <v/>
      </c>
      <c r="AP50" s="249" t="str">
        <f>IF(AP49="","",VLOOKUP(AP49,'標準様式１シフト記号表（勤務時間帯）'!$C$6:$K$35,9,FALSE))</f>
        <v/>
      </c>
      <c r="AQ50" s="249" t="str">
        <f>IF(AQ49="","",VLOOKUP(AQ49,'標準様式１シフト記号表（勤務時間帯）'!$C$6:$K$35,9,FALSE))</f>
        <v/>
      </c>
      <c r="AR50" s="249" t="str">
        <f>IF(AR49="","",VLOOKUP(AR49,'標準様式１シフト記号表（勤務時間帯）'!$C$6:$K$35,9,FALSE))</f>
        <v/>
      </c>
      <c r="AS50" s="249" t="str">
        <f>IF(AS49="","",VLOOKUP(AS49,'標準様式１シフト記号表（勤務時間帯）'!$C$6:$K$35,9,FALSE))</f>
        <v/>
      </c>
      <c r="AT50" s="250" t="str">
        <f>IF(AT49="","",VLOOKUP(AT49,'標準様式１シフト記号表（勤務時間帯）'!$C$6:$K$35,9,FALSE))</f>
        <v/>
      </c>
      <c r="AU50" s="248" t="str">
        <f>IF(AU49="","",VLOOKUP(AU49,'標準様式１シフト記号表（勤務時間帯）'!$C$6:$K$35,9,FALSE))</f>
        <v/>
      </c>
      <c r="AV50" s="249" t="str">
        <f>IF(AV49="","",VLOOKUP(AV49,'標準様式１シフト記号表（勤務時間帯）'!$C$6:$K$35,9,FALSE))</f>
        <v/>
      </c>
      <c r="AW50" s="249" t="str">
        <f>IF(AW49="","",VLOOKUP(AW49,'標準様式１シフト記号表（勤務時間帯）'!$C$6:$K$35,9,FALSE))</f>
        <v/>
      </c>
      <c r="AX50" s="1618">
        <f>IF($BB$3="４週",SUM(S50:AT50),IF($BB$3="暦月",SUM(S50:AW50),""))</f>
        <v>0</v>
      </c>
      <c r="AY50" s="1619"/>
      <c r="AZ50" s="1620">
        <f>IF($BB$3="４週",AX50/4,IF($BB$3="暦月",'標準様式１（1枚版）'!AX50/('標準様式１（1枚版）'!$BB$8/7),""))</f>
        <v>0</v>
      </c>
      <c r="BA50" s="1621"/>
      <c r="BB50" s="1645"/>
      <c r="BC50" s="1646"/>
      <c r="BD50" s="1646"/>
      <c r="BE50" s="1646"/>
      <c r="BF50" s="1647"/>
    </row>
    <row r="51" spans="2:58" ht="20.25" customHeight="1">
      <c r="B51" s="1654"/>
      <c r="C51" s="1662"/>
      <c r="D51" s="1663"/>
      <c r="E51" s="1664"/>
      <c r="F51" s="247">
        <f>C49</f>
        <v>0</v>
      </c>
      <c r="G51" s="1577"/>
      <c r="H51" s="1581"/>
      <c r="I51" s="1579"/>
      <c r="J51" s="1579"/>
      <c r="K51" s="1580"/>
      <c r="L51" s="1588"/>
      <c r="M51" s="1589"/>
      <c r="N51" s="1589"/>
      <c r="O51" s="1590"/>
      <c r="P51" s="1651" t="s">
        <v>492</v>
      </c>
      <c r="Q51" s="1652"/>
      <c r="R51" s="1653"/>
      <c r="S51" s="252" t="str">
        <f>IF(S49="","",VLOOKUP(S49,'標準様式１シフト記号表（勤務時間帯）'!$C$6:$U$35,19,FALSE))</f>
        <v/>
      </c>
      <c r="T51" s="253" t="str">
        <f>IF(T49="","",VLOOKUP(T49,'標準様式１シフト記号表（勤務時間帯）'!$C$6:$U$35,19,FALSE))</f>
        <v/>
      </c>
      <c r="U51" s="253" t="str">
        <f>IF(U49="","",VLOOKUP(U49,'標準様式１シフト記号表（勤務時間帯）'!$C$6:$U$35,19,FALSE))</f>
        <v/>
      </c>
      <c r="V51" s="253" t="str">
        <f>IF(V49="","",VLOOKUP(V49,'標準様式１シフト記号表（勤務時間帯）'!$C$6:$U$35,19,FALSE))</f>
        <v/>
      </c>
      <c r="W51" s="253" t="str">
        <f>IF(W49="","",VLOOKUP(W49,'標準様式１シフト記号表（勤務時間帯）'!$C$6:$U$35,19,FALSE))</f>
        <v/>
      </c>
      <c r="X51" s="253" t="str">
        <f>IF(X49="","",VLOOKUP(X49,'標準様式１シフト記号表（勤務時間帯）'!$C$6:$U$35,19,FALSE))</f>
        <v/>
      </c>
      <c r="Y51" s="254" t="str">
        <f>IF(Y49="","",VLOOKUP(Y49,'標準様式１シフト記号表（勤務時間帯）'!$C$6:$U$35,19,FALSE))</f>
        <v/>
      </c>
      <c r="Z51" s="252" t="str">
        <f>IF(Z49="","",VLOOKUP(Z49,'標準様式１シフト記号表（勤務時間帯）'!$C$6:$U$35,19,FALSE))</f>
        <v/>
      </c>
      <c r="AA51" s="253" t="str">
        <f>IF(AA49="","",VLOOKUP(AA49,'標準様式１シフト記号表（勤務時間帯）'!$C$6:$U$35,19,FALSE))</f>
        <v/>
      </c>
      <c r="AB51" s="253" t="str">
        <f>IF(AB49="","",VLOOKUP(AB49,'標準様式１シフト記号表（勤務時間帯）'!$C$6:$U$35,19,FALSE))</f>
        <v/>
      </c>
      <c r="AC51" s="253" t="str">
        <f>IF(AC49="","",VLOOKUP(AC49,'標準様式１シフト記号表（勤務時間帯）'!$C$6:$U$35,19,FALSE))</f>
        <v/>
      </c>
      <c r="AD51" s="253" t="str">
        <f>IF(AD49="","",VLOOKUP(AD49,'標準様式１シフト記号表（勤務時間帯）'!$C$6:$U$35,19,FALSE))</f>
        <v/>
      </c>
      <c r="AE51" s="253" t="str">
        <f>IF(AE49="","",VLOOKUP(AE49,'標準様式１シフト記号表（勤務時間帯）'!$C$6:$U$35,19,FALSE))</f>
        <v/>
      </c>
      <c r="AF51" s="254" t="str">
        <f>IF(AF49="","",VLOOKUP(AF49,'標準様式１シフト記号表（勤務時間帯）'!$C$6:$U$35,19,FALSE))</f>
        <v/>
      </c>
      <c r="AG51" s="252" t="str">
        <f>IF(AG49="","",VLOOKUP(AG49,'標準様式１シフト記号表（勤務時間帯）'!$C$6:$U$35,19,FALSE))</f>
        <v/>
      </c>
      <c r="AH51" s="253" t="str">
        <f>IF(AH49="","",VLOOKUP(AH49,'標準様式１シフト記号表（勤務時間帯）'!$C$6:$U$35,19,FALSE))</f>
        <v/>
      </c>
      <c r="AI51" s="253" t="str">
        <f>IF(AI49="","",VLOOKUP(AI49,'標準様式１シフト記号表（勤務時間帯）'!$C$6:$U$35,19,FALSE))</f>
        <v/>
      </c>
      <c r="AJ51" s="253" t="str">
        <f>IF(AJ49="","",VLOOKUP(AJ49,'標準様式１シフト記号表（勤務時間帯）'!$C$6:$U$35,19,FALSE))</f>
        <v/>
      </c>
      <c r="AK51" s="253" t="str">
        <f>IF(AK49="","",VLOOKUP(AK49,'標準様式１シフト記号表（勤務時間帯）'!$C$6:$U$35,19,FALSE))</f>
        <v/>
      </c>
      <c r="AL51" s="253" t="str">
        <f>IF(AL49="","",VLOOKUP(AL49,'標準様式１シフト記号表（勤務時間帯）'!$C$6:$U$35,19,FALSE))</f>
        <v/>
      </c>
      <c r="AM51" s="254" t="str">
        <f>IF(AM49="","",VLOOKUP(AM49,'標準様式１シフト記号表（勤務時間帯）'!$C$6:$U$35,19,FALSE))</f>
        <v/>
      </c>
      <c r="AN51" s="252" t="str">
        <f>IF(AN49="","",VLOOKUP(AN49,'標準様式１シフト記号表（勤務時間帯）'!$C$6:$U$35,19,FALSE))</f>
        <v/>
      </c>
      <c r="AO51" s="253" t="str">
        <f>IF(AO49="","",VLOOKUP(AO49,'標準様式１シフト記号表（勤務時間帯）'!$C$6:$U$35,19,FALSE))</f>
        <v/>
      </c>
      <c r="AP51" s="253" t="str">
        <f>IF(AP49="","",VLOOKUP(AP49,'標準様式１シフト記号表（勤務時間帯）'!$C$6:$U$35,19,FALSE))</f>
        <v/>
      </c>
      <c r="AQ51" s="253" t="str">
        <f>IF(AQ49="","",VLOOKUP(AQ49,'標準様式１シフト記号表（勤務時間帯）'!$C$6:$U$35,19,FALSE))</f>
        <v/>
      </c>
      <c r="AR51" s="253" t="str">
        <f>IF(AR49="","",VLOOKUP(AR49,'標準様式１シフト記号表（勤務時間帯）'!$C$6:$U$35,19,FALSE))</f>
        <v/>
      </c>
      <c r="AS51" s="253" t="str">
        <f>IF(AS49="","",VLOOKUP(AS49,'標準様式１シフト記号表（勤務時間帯）'!$C$6:$U$35,19,FALSE))</f>
        <v/>
      </c>
      <c r="AT51" s="254" t="str">
        <f>IF(AT49="","",VLOOKUP(AT49,'標準様式１シフト記号表（勤務時間帯）'!$C$6:$U$35,19,FALSE))</f>
        <v/>
      </c>
      <c r="AU51" s="252" t="str">
        <f>IF(AU49="","",VLOOKUP(AU49,'標準様式１シフト記号表（勤務時間帯）'!$C$6:$U$35,19,FALSE))</f>
        <v/>
      </c>
      <c r="AV51" s="253" t="str">
        <f>IF(AV49="","",VLOOKUP(AV49,'標準様式１シフト記号表（勤務時間帯）'!$C$6:$U$35,19,FALSE))</f>
        <v/>
      </c>
      <c r="AW51" s="253" t="str">
        <f>IF(AW49="","",VLOOKUP(AW49,'標準様式１シフト記号表（勤務時間帯）'!$C$6:$U$35,19,FALSE))</f>
        <v/>
      </c>
      <c r="AX51" s="1625">
        <f>IF($BB$3="４週",SUM(S51:AT51),IF($BB$3="暦月",SUM(S51:AW51),""))</f>
        <v>0</v>
      </c>
      <c r="AY51" s="1626"/>
      <c r="AZ51" s="1627">
        <f>IF($BB$3="４週",AX51/4,IF($BB$3="暦月",'標準様式１（1枚版）'!AX51/('標準様式１（1枚版）'!$BB$8/7),""))</f>
        <v>0</v>
      </c>
      <c r="BA51" s="1628"/>
      <c r="BB51" s="1648"/>
      <c r="BC51" s="1649"/>
      <c r="BD51" s="1649"/>
      <c r="BE51" s="1649"/>
      <c r="BF51" s="1650"/>
    </row>
    <row r="52" spans="2:58" ht="20.25" customHeight="1">
      <c r="B52" s="1654">
        <f>B49+1</f>
        <v>11</v>
      </c>
      <c r="C52" s="1656"/>
      <c r="D52" s="1657"/>
      <c r="E52" s="1658"/>
      <c r="F52" s="255"/>
      <c r="G52" s="1575"/>
      <c r="H52" s="1578"/>
      <c r="I52" s="1579"/>
      <c r="J52" s="1579"/>
      <c r="K52" s="1580"/>
      <c r="L52" s="1582"/>
      <c r="M52" s="1583"/>
      <c r="N52" s="1583"/>
      <c r="O52" s="1584"/>
      <c r="P52" s="1591" t="s">
        <v>490</v>
      </c>
      <c r="Q52" s="1592"/>
      <c r="R52" s="1593"/>
      <c r="S52" s="244"/>
      <c r="T52" s="245"/>
      <c r="U52" s="245"/>
      <c r="V52" s="245"/>
      <c r="W52" s="245"/>
      <c r="X52" s="245"/>
      <c r="Y52" s="246"/>
      <c r="Z52" s="244"/>
      <c r="AA52" s="245"/>
      <c r="AB52" s="245"/>
      <c r="AC52" s="245"/>
      <c r="AD52" s="245"/>
      <c r="AE52" s="245"/>
      <c r="AF52" s="246"/>
      <c r="AG52" s="244"/>
      <c r="AH52" s="245"/>
      <c r="AI52" s="245"/>
      <c r="AJ52" s="245"/>
      <c r="AK52" s="245"/>
      <c r="AL52" s="245"/>
      <c r="AM52" s="246"/>
      <c r="AN52" s="244"/>
      <c r="AO52" s="245"/>
      <c r="AP52" s="245"/>
      <c r="AQ52" s="245"/>
      <c r="AR52" s="245"/>
      <c r="AS52" s="245"/>
      <c r="AT52" s="246"/>
      <c r="AU52" s="244"/>
      <c r="AV52" s="245"/>
      <c r="AW52" s="245"/>
      <c r="AX52" s="1606"/>
      <c r="AY52" s="1607"/>
      <c r="AZ52" s="1608"/>
      <c r="BA52" s="1609"/>
      <c r="BB52" s="1642"/>
      <c r="BC52" s="1643"/>
      <c r="BD52" s="1643"/>
      <c r="BE52" s="1643"/>
      <c r="BF52" s="1644"/>
    </row>
    <row r="53" spans="2:58" ht="20.25" customHeight="1">
      <c r="B53" s="1654"/>
      <c r="C53" s="1659"/>
      <c r="D53" s="1660"/>
      <c r="E53" s="1661"/>
      <c r="F53" s="247"/>
      <c r="G53" s="1576"/>
      <c r="H53" s="1581"/>
      <c r="I53" s="1579"/>
      <c r="J53" s="1579"/>
      <c r="K53" s="1580"/>
      <c r="L53" s="1585"/>
      <c r="M53" s="1586"/>
      <c r="N53" s="1586"/>
      <c r="O53" s="1587"/>
      <c r="P53" s="1615" t="s">
        <v>491</v>
      </c>
      <c r="Q53" s="1616"/>
      <c r="R53" s="1617"/>
      <c r="S53" s="248" t="str">
        <f>IF(S52="","",VLOOKUP(S52,'標準様式１シフト記号表（勤務時間帯）'!$C$6:$K$35,9,FALSE))</f>
        <v/>
      </c>
      <c r="T53" s="249" t="str">
        <f>IF(T52="","",VLOOKUP(T52,'標準様式１シフト記号表（勤務時間帯）'!$C$6:$K$35,9,FALSE))</f>
        <v/>
      </c>
      <c r="U53" s="249" t="str">
        <f>IF(U52="","",VLOOKUP(U52,'標準様式１シフト記号表（勤務時間帯）'!$C$6:$K$35,9,FALSE))</f>
        <v/>
      </c>
      <c r="V53" s="249" t="str">
        <f>IF(V52="","",VLOOKUP(V52,'標準様式１シフト記号表（勤務時間帯）'!$C$6:$K$35,9,FALSE))</f>
        <v/>
      </c>
      <c r="W53" s="249" t="str">
        <f>IF(W52="","",VLOOKUP(W52,'標準様式１シフト記号表（勤務時間帯）'!$C$6:$K$35,9,FALSE))</f>
        <v/>
      </c>
      <c r="X53" s="249" t="str">
        <f>IF(X52="","",VLOOKUP(X52,'標準様式１シフト記号表（勤務時間帯）'!$C$6:$K$35,9,FALSE))</f>
        <v/>
      </c>
      <c r="Y53" s="250" t="str">
        <f>IF(Y52="","",VLOOKUP(Y52,'標準様式１シフト記号表（勤務時間帯）'!$C$6:$K$35,9,FALSE))</f>
        <v/>
      </c>
      <c r="Z53" s="248" t="str">
        <f>IF(Z52="","",VLOOKUP(Z52,'標準様式１シフト記号表（勤務時間帯）'!$C$6:$K$35,9,FALSE))</f>
        <v/>
      </c>
      <c r="AA53" s="249" t="str">
        <f>IF(AA52="","",VLOOKUP(AA52,'標準様式１シフト記号表（勤務時間帯）'!$C$6:$K$35,9,FALSE))</f>
        <v/>
      </c>
      <c r="AB53" s="249" t="str">
        <f>IF(AB52="","",VLOOKUP(AB52,'標準様式１シフト記号表（勤務時間帯）'!$C$6:$K$35,9,FALSE))</f>
        <v/>
      </c>
      <c r="AC53" s="249" t="str">
        <f>IF(AC52="","",VLOOKUP(AC52,'標準様式１シフト記号表（勤務時間帯）'!$C$6:$K$35,9,FALSE))</f>
        <v/>
      </c>
      <c r="AD53" s="249" t="str">
        <f>IF(AD52="","",VLOOKUP(AD52,'標準様式１シフト記号表（勤務時間帯）'!$C$6:$K$35,9,FALSE))</f>
        <v/>
      </c>
      <c r="AE53" s="249" t="str">
        <f>IF(AE52="","",VLOOKUP(AE52,'標準様式１シフト記号表（勤務時間帯）'!$C$6:$K$35,9,FALSE))</f>
        <v/>
      </c>
      <c r="AF53" s="250" t="str">
        <f>IF(AF52="","",VLOOKUP(AF52,'標準様式１シフト記号表（勤務時間帯）'!$C$6:$K$35,9,FALSE))</f>
        <v/>
      </c>
      <c r="AG53" s="248" t="str">
        <f>IF(AG52="","",VLOOKUP(AG52,'標準様式１シフト記号表（勤務時間帯）'!$C$6:$K$35,9,FALSE))</f>
        <v/>
      </c>
      <c r="AH53" s="249" t="str">
        <f>IF(AH52="","",VLOOKUP(AH52,'標準様式１シフト記号表（勤務時間帯）'!$C$6:$K$35,9,FALSE))</f>
        <v/>
      </c>
      <c r="AI53" s="249" t="str">
        <f>IF(AI52="","",VLOOKUP(AI52,'標準様式１シフト記号表（勤務時間帯）'!$C$6:$K$35,9,FALSE))</f>
        <v/>
      </c>
      <c r="AJ53" s="249" t="str">
        <f>IF(AJ52="","",VLOOKUP(AJ52,'標準様式１シフト記号表（勤務時間帯）'!$C$6:$K$35,9,FALSE))</f>
        <v/>
      </c>
      <c r="AK53" s="249" t="str">
        <f>IF(AK52="","",VLOOKUP(AK52,'標準様式１シフト記号表（勤務時間帯）'!$C$6:$K$35,9,FALSE))</f>
        <v/>
      </c>
      <c r="AL53" s="249" t="str">
        <f>IF(AL52="","",VLOOKUP(AL52,'標準様式１シフト記号表（勤務時間帯）'!$C$6:$K$35,9,FALSE))</f>
        <v/>
      </c>
      <c r="AM53" s="250" t="str">
        <f>IF(AM52="","",VLOOKUP(AM52,'標準様式１シフト記号表（勤務時間帯）'!$C$6:$K$35,9,FALSE))</f>
        <v/>
      </c>
      <c r="AN53" s="248" t="str">
        <f>IF(AN52="","",VLOOKUP(AN52,'標準様式１シフト記号表（勤務時間帯）'!$C$6:$K$35,9,FALSE))</f>
        <v/>
      </c>
      <c r="AO53" s="249" t="str">
        <f>IF(AO52="","",VLOOKUP(AO52,'標準様式１シフト記号表（勤務時間帯）'!$C$6:$K$35,9,FALSE))</f>
        <v/>
      </c>
      <c r="AP53" s="249" t="str">
        <f>IF(AP52="","",VLOOKUP(AP52,'標準様式１シフト記号表（勤務時間帯）'!$C$6:$K$35,9,FALSE))</f>
        <v/>
      </c>
      <c r="AQ53" s="249" t="str">
        <f>IF(AQ52="","",VLOOKUP(AQ52,'標準様式１シフト記号表（勤務時間帯）'!$C$6:$K$35,9,FALSE))</f>
        <v/>
      </c>
      <c r="AR53" s="249" t="str">
        <f>IF(AR52="","",VLOOKUP(AR52,'標準様式１シフト記号表（勤務時間帯）'!$C$6:$K$35,9,FALSE))</f>
        <v/>
      </c>
      <c r="AS53" s="249" t="str">
        <f>IF(AS52="","",VLOOKUP(AS52,'標準様式１シフト記号表（勤務時間帯）'!$C$6:$K$35,9,FALSE))</f>
        <v/>
      </c>
      <c r="AT53" s="250" t="str">
        <f>IF(AT52="","",VLOOKUP(AT52,'標準様式１シフト記号表（勤務時間帯）'!$C$6:$K$35,9,FALSE))</f>
        <v/>
      </c>
      <c r="AU53" s="248" t="str">
        <f>IF(AU52="","",VLOOKUP(AU52,'標準様式１シフト記号表（勤務時間帯）'!$C$6:$K$35,9,FALSE))</f>
        <v/>
      </c>
      <c r="AV53" s="249" t="str">
        <f>IF(AV52="","",VLOOKUP(AV52,'標準様式１シフト記号表（勤務時間帯）'!$C$6:$K$35,9,FALSE))</f>
        <v/>
      </c>
      <c r="AW53" s="249" t="str">
        <f>IF(AW52="","",VLOOKUP(AW52,'標準様式１シフト記号表（勤務時間帯）'!$C$6:$K$35,9,FALSE))</f>
        <v/>
      </c>
      <c r="AX53" s="1618">
        <f>IF($BB$3="４週",SUM(S53:AT53),IF($BB$3="暦月",SUM(S53:AW53),""))</f>
        <v>0</v>
      </c>
      <c r="AY53" s="1619"/>
      <c r="AZ53" s="1620">
        <f>IF($BB$3="４週",AX53/4,IF($BB$3="暦月",'標準様式１（1枚版）'!AX53/('標準様式１（1枚版）'!$BB$8/7),""))</f>
        <v>0</v>
      </c>
      <c r="BA53" s="1621"/>
      <c r="BB53" s="1645"/>
      <c r="BC53" s="1646"/>
      <c r="BD53" s="1646"/>
      <c r="BE53" s="1646"/>
      <c r="BF53" s="1647"/>
    </row>
    <row r="54" spans="2:58" ht="20.25" customHeight="1">
      <c r="B54" s="1654"/>
      <c r="C54" s="1662"/>
      <c r="D54" s="1663"/>
      <c r="E54" s="1664"/>
      <c r="F54" s="247">
        <f>C52</f>
        <v>0</v>
      </c>
      <c r="G54" s="1577"/>
      <c r="H54" s="1581"/>
      <c r="I54" s="1579"/>
      <c r="J54" s="1579"/>
      <c r="K54" s="1580"/>
      <c r="L54" s="1588"/>
      <c r="M54" s="1589"/>
      <c r="N54" s="1589"/>
      <c r="O54" s="1590"/>
      <c r="P54" s="1651" t="s">
        <v>492</v>
      </c>
      <c r="Q54" s="1652"/>
      <c r="R54" s="1653"/>
      <c r="S54" s="252" t="str">
        <f>IF(S52="","",VLOOKUP(S52,'標準様式１シフト記号表（勤務時間帯）'!$C$6:$U$35,19,FALSE))</f>
        <v/>
      </c>
      <c r="T54" s="253" t="str">
        <f>IF(T52="","",VLOOKUP(T52,'標準様式１シフト記号表（勤務時間帯）'!$C$6:$U$35,19,FALSE))</f>
        <v/>
      </c>
      <c r="U54" s="253" t="str">
        <f>IF(U52="","",VLOOKUP(U52,'標準様式１シフト記号表（勤務時間帯）'!$C$6:$U$35,19,FALSE))</f>
        <v/>
      </c>
      <c r="V54" s="253" t="str">
        <f>IF(V52="","",VLOOKUP(V52,'標準様式１シフト記号表（勤務時間帯）'!$C$6:$U$35,19,FALSE))</f>
        <v/>
      </c>
      <c r="W54" s="253" t="str">
        <f>IF(W52="","",VLOOKUP(W52,'標準様式１シフト記号表（勤務時間帯）'!$C$6:$U$35,19,FALSE))</f>
        <v/>
      </c>
      <c r="X54" s="253" t="str">
        <f>IF(X52="","",VLOOKUP(X52,'標準様式１シフト記号表（勤務時間帯）'!$C$6:$U$35,19,FALSE))</f>
        <v/>
      </c>
      <c r="Y54" s="254" t="str">
        <f>IF(Y52="","",VLOOKUP(Y52,'標準様式１シフト記号表（勤務時間帯）'!$C$6:$U$35,19,FALSE))</f>
        <v/>
      </c>
      <c r="Z54" s="252" t="str">
        <f>IF(Z52="","",VLOOKUP(Z52,'標準様式１シフト記号表（勤務時間帯）'!$C$6:$U$35,19,FALSE))</f>
        <v/>
      </c>
      <c r="AA54" s="253" t="str">
        <f>IF(AA52="","",VLOOKUP(AA52,'標準様式１シフト記号表（勤務時間帯）'!$C$6:$U$35,19,FALSE))</f>
        <v/>
      </c>
      <c r="AB54" s="253" t="str">
        <f>IF(AB52="","",VLOOKUP(AB52,'標準様式１シフト記号表（勤務時間帯）'!$C$6:$U$35,19,FALSE))</f>
        <v/>
      </c>
      <c r="AC54" s="253" t="str">
        <f>IF(AC52="","",VLOOKUP(AC52,'標準様式１シフト記号表（勤務時間帯）'!$C$6:$U$35,19,FALSE))</f>
        <v/>
      </c>
      <c r="AD54" s="253" t="str">
        <f>IF(AD52="","",VLOOKUP(AD52,'標準様式１シフト記号表（勤務時間帯）'!$C$6:$U$35,19,FALSE))</f>
        <v/>
      </c>
      <c r="AE54" s="253" t="str">
        <f>IF(AE52="","",VLOOKUP(AE52,'標準様式１シフト記号表（勤務時間帯）'!$C$6:$U$35,19,FALSE))</f>
        <v/>
      </c>
      <c r="AF54" s="254" t="str">
        <f>IF(AF52="","",VLOOKUP(AF52,'標準様式１シフト記号表（勤務時間帯）'!$C$6:$U$35,19,FALSE))</f>
        <v/>
      </c>
      <c r="AG54" s="252" t="str">
        <f>IF(AG52="","",VLOOKUP(AG52,'標準様式１シフト記号表（勤務時間帯）'!$C$6:$U$35,19,FALSE))</f>
        <v/>
      </c>
      <c r="AH54" s="253" t="str">
        <f>IF(AH52="","",VLOOKUP(AH52,'標準様式１シフト記号表（勤務時間帯）'!$C$6:$U$35,19,FALSE))</f>
        <v/>
      </c>
      <c r="AI54" s="253" t="str">
        <f>IF(AI52="","",VLOOKUP(AI52,'標準様式１シフト記号表（勤務時間帯）'!$C$6:$U$35,19,FALSE))</f>
        <v/>
      </c>
      <c r="AJ54" s="253" t="str">
        <f>IF(AJ52="","",VLOOKUP(AJ52,'標準様式１シフト記号表（勤務時間帯）'!$C$6:$U$35,19,FALSE))</f>
        <v/>
      </c>
      <c r="AK54" s="253" t="str">
        <f>IF(AK52="","",VLOOKUP(AK52,'標準様式１シフト記号表（勤務時間帯）'!$C$6:$U$35,19,FALSE))</f>
        <v/>
      </c>
      <c r="AL54" s="253" t="str">
        <f>IF(AL52="","",VLOOKUP(AL52,'標準様式１シフト記号表（勤務時間帯）'!$C$6:$U$35,19,FALSE))</f>
        <v/>
      </c>
      <c r="AM54" s="254" t="str">
        <f>IF(AM52="","",VLOOKUP(AM52,'標準様式１シフト記号表（勤務時間帯）'!$C$6:$U$35,19,FALSE))</f>
        <v/>
      </c>
      <c r="AN54" s="252" t="str">
        <f>IF(AN52="","",VLOOKUP(AN52,'標準様式１シフト記号表（勤務時間帯）'!$C$6:$U$35,19,FALSE))</f>
        <v/>
      </c>
      <c r="AO54" s="253" t="str">
        <f>IF(AO52="","",VLOOKUP(AO52,'標準様式１シフト記号表（勤務時間帯）'!$C$6:$U$35,19,FALSE))</f>
        <v/>
      </c>
      <c r="AP54" s="253" t="str">
        <f>IF(AP52="","",VLOOKUP(AP52,'標準様式１シフト記号表（勤務時間帯）'!$C$6:$U$35,19,FALSE))</f>
        <v/>
      </c>
      <c r="AQ54" s="253" t="str">
        <f>IF(AQ52="","",VLOOKUP(AQ52,'標準様式１シフト記号表（勤務時間帯）'!$C$6:$U$35,19,FALSE))</f>
        <v/>
      </c>
      <c r="AR54" s="253" t="str">
        <f>IF(AR52="","",VLOOKUP(AR52,'標準様式１シフト記号表（勤務時間帯）'!$C$6:$U$35,19,FALSE))</f>
        <v/>
      </c>
      <c r="AS54" s="253" t="str">
        <f>IF(AS52="","",VLOOKUP(AS52,'標準様式１シフト記号表（勤務時間帯）'!$C$6:$U$35,19,FALSE))</f>
        <v/>
      </c>
      <c r="AT54" s="254" t="str">
        <f>IF(AT52="","",VLOOKUP(AT52,'標準様式１シフト記号表（勤務時間帯）'!$C$6:$U$35,19,FALSE))</f>
        <v/>
      </c>
      <c r="AU54" s="252" t="str">
        <f>IF(AU52="","",VLOOKUP(AU52,'標準様式１シフト記号表（勤務時間帯）'!$C$6:$U$35,19,FALSE))</f>
        <v/>
      </c>
      <c r="AV54" s="253" t="str">
        <f>IF(AV52="","",VLOOKUP(AV52,'標準様式１シフト記号表（勤務時間帯）'!$C$6:$U$35,19,FALSE))</f>
        <v/>
      </c>
      <c r="AW54" s="253" t="str">
        <f>IF(AW52="","",VLOOKUP(AW52,'標準様式１シフト記号表（勤務時間帯）'!$C$6:$U$35,19,FALSE))</f>
        <v/>
      </c>
      <c r="AX54" s="1625">
        <f>IF($BB$3="４週",SUM(S54:AT54),IF($BB$3="暦月",SUM(S54:AW54),""))</f>
        <v>0</v>
      </c>
      <c r="AY54" s="1626"/>
      <c r="AZ54" s="1627">
        <f>IF($BB$3="４週",AX54/4,IF($BB$3="暦月",'標準様式１（1枚版）'!AX54/('標準様式１（1枚版）'!$BB$8/7),""))</f>
        <v>0</v>
      </c>
      <c r="BA54" s="1628"/>
      <c r="BB54" s="1648"/>
      <c r="BC54" s="1649"/>
      <c r="BD54" s="1649"/>
      <c r="BE54" s="1649"/>
      <c r="BF54" s="1650"/>
    </row>
    <row r="55" spans="2:58" ht="20.25" customHeight="1">
      <c r="B55" s="1654">
        <f>B52+1</f>
        <v>12</v>
      </c>
      <c r="C55" s="1656"/>
      <c r="D55" s="1657"/>
      <c r="E55" s="1658"/>
      <c r="F55" s="255"/>
      <c r="G55" s="1575"/>
      <c r="H55" s="1578"/>
      <c r="I55" s="1579"/>
      <c r="J55" s="1579"/>
      <c r="K55" s="1580"/>
      <c r="L55" s="1582"/>
      <c r="M55" s="1583"/>
      <c r="N55" s="1583"/>
      <c r="O55" s="1584"/>
      <c r="P55" s="1591" t="s">
        <v>490</v>
      </c>
      <c r="Q55" s="1592"/>
      <c r="R55" s="1593"/>
      <c r="S55" s="244"/>
      <c r="T55" s="245"/>
      <c r="U55" s="245"/>
      <c r="V55" s="245"/>
      <c r="W55" s="245"/>
      <c r="X55" s="245"/>
      <c r="Y55" s="246"/>
      <c r="Z55" s="244"/>
      <c r="AA55" s="245"/>
      <c r="AB55" s="245"/>
      <c r="AC55" s="245"/>
      <c r="AD55" s="245"/>
      <c r="AE55" s="245"/>
      <c r="AF55" s="246"/>
      <c r="AG55" s="244"/>
      <c r="AH55" s="245"/>
      <c r="AI55" s="245"/>
      <c r="AJ55" s="245"/>
      <c r="AK55" s="245"/>
      <c r="AL55" s="245"/>
      <c r="AM55" s="246"/>
      <c r="AN55" s="244"/>
      <c r="AO55" s="245"/>
      <c r="AP55" s="245"/>
      <c r="AQ55" s="245"/>
      <c r="AR55" s="245"/>
      <c r="AS55" s="245"/>
      <c r="AT55" s="246"/>
      <c r="AU55" s="244"/>
      <c r="AV55" s="245"/>
      <c r="AW55" s="245"/>
      <c r="AX55" s="1606"/>
      <c r="AY55" s="1607"/>
      <c r="AZ55" s="1608"/>
      <c r="BA55" s="1609"/>
      <c r="BB55" s="1610"/>
      <c r="BC55" s="1583"/>
      <c r="BD55" s="1583"/>
      <c r="BE55" s="1583"/>
      <c r="BF55" s="1584"/>
    </row>
    <row r="56" spans="2:58" ht="20.25" customHeight="1">
      <c r="B56" s="1654"/>
      <c r="C56" s="1659"/>
      <c r="D56" s="1660"/>
      <c r="E56" s="1661"/>
      <c r="F56" s="247"/>
      <c r="G56" s="1576"/>
      <c r="H56" s="1581"/>
      <c r="I56" s="1579"/>
      <c r="J56" s="1579"/>
      <c r="K56" s="1580"/>
      <c r="L56" s="1585"/>
      <c r="M56" s="1586"/>
      <c r="N56" s="1586"/>
      <c r="O56" s="1587"/>
      <c r="P56" s="1615" t="s">
        <v>491</v>
      </c>
      <c r="Q56" s="1616"/>
      <c r="R56" s="1617"/>
      <c r="S56" s="248" t="str">
        <f>IF(S55="","",VLOOKUP(S55,'標準様式１シフト記号表（勤務時間帯）'!$C$6:$K$35,9,FALSE))</f>
        <v/>
      </c>
      <c r="T56" s="249" t="str">
        <f>IF(T55="","",VLOOKUP(T55,'標準様式１シフト記号表（勤務時間帯）'!$C$6:$K$35,9,FALSE))</f>
        <v/>
      </c>
      <c r="U56" s="249" t="str">
        <f>IF(U55="","",VLOOKUP(U55,'標準様式１シフト記号表（勤務時間帯）'!$C$6:$K$35,9,FALSE))</f>
        <v/>
      </c>
      <c r="V56" s="249" t="str">
        <f>IF(V55="","",VLOOKUP(V55,'標準様式１シフト記号表（勤務時間帯）'!$C$6:$K$35,9,FALSE))</f>
        <v/>
      </c>
      <c r="W56" s="249" t="str">
        <f>IF(W55="","",VLOOKUP(W55,'標準様式１シフト記号表（勤務時間帯）'!$C$6:$K$35,9,FALSE))</f>
        <v/>
      </c>
      <c r="X56" s="249" t="str">
        <f>IF(X55="","",VLOOKUP(X55,'標準様式１シフト記号表（勤務時間帯）'!$C$6:$K$35,9,FALSE))</f>
        <v/>
      </c>
      <c r="Y56" s="250" t="str">
        <f>IF(Y55="","",VLOOKUP(Y55,'標準様式１シフト記号表（勤務時間帯）'!$C$6:$K$35,9,FALSE))</f>
        <v/>
      </c>
      <c r="Z56" s="248" t="str">
        <f>IF(Z55="","",VLOOKUP(Z55,'標準様式１シフト記号表（勤務時間帯）'!$C$6:$K$35,9,FALSE))</f>
        <v/>
      </c>
      <c r="AA56" s="249" t="str">
        <f>IF(AA55="","",VLOOKUP(AA55,'標準様式１シフト記号表（勤務時間帯）'!$C$6:$K$35,9,FALSE))</f>
        <v/>
      </c>
      <c r="AB56" s="249" t="str">
        <f>IF(AB55="","",VLOOKUP(AB55,'標準様式１シフト記号表（勤務時間帯）'!$C$6:$K$35,9,FALSE))</f>
        <v/>
      </c>
      <c r="AC56" s="249" t="str">
        <f>IF(AC55="","",VLOOKUP(AC55,'標準様式１シフト記号表（勤務時間帯）'!$C$6:$K$35,9,FALSE))</f>
        <v/>
      </c>
      <c r="AD56" s="249" t="str">
        <f>IF(AD55="","",VLOOKUP(AD55,'標準様式１シフト記号表（勤務時間帯）'!$C$6:$K$35,9,FALSE))</f>
        <v/>
      </c>
      <c r="AE56" s="249" t="str">
        <f>IF(AE55="","",VLOOKUP(AE55,'標準様式１シフト記号表（勤務時間帯）'!$C$6:$K$35,9,FALSE))</f>
        <v/>
      </c>
      <c r="AF56" s="250" t="str">
        <f>IF(AF55="","",VLOOKUP(AF55,'標準様式１シフト記号表（勤務時間帯）'!$C$6:$K$35,9,FALSE))</f>
        <v/>
      </c>
      <c r="AG56" s="248" t="str">
        <f>IF(AG55="","",VLOOKUP(AG55,'標準様式１シフト記号表（勤務時間帯）'!$C$6:$K$35,9,FALSE))</f>
        <v/>
      </c>
      <c r="AH56" s="249" t="str">
        <f>IF(AH55="","",VLOOKUP(AH55,'標準様式１シフト記号表（勤務時間帯）'!$C$6:$K$35,9,FALSE))</f>
        <v/>
      </c>
      <c r="AI56" s="249" t="str">
        <f>IF(AI55="","",VLOOKUP(AI55,'標準様式１シフト記号表（勤務時間帯）'!$C$6:$K$35,9,FALSE))</f>
        <v/>
      </c>
      <c r="AJ56" s="249" t="str">
        <f>IF(AJ55="","",VLOOKUP(AJ55,'標準様式１シフト記号表（勤務時間帯）'!$C$6:$K$35,9,FALSE))</f>
        <v/>
      </c>
      <c r="AK56" s="249" t="str">
        <f>IF(AK55="","",VLOOKUP(AK55,'標準様式１シフト記号表（勤務時間帯）'!$C$6:$K$35,9,FALSE))</f>
        <v/>
      </c>
      <c r="AL56" s="249" t="str">
        <f>IF(AL55="","",VLOOKUP(AL55,'標準様式１シフト記号表（勤務時間帯）'!$C$6:$K$35,9,FALSE))</f>
        <v/>
      </c>
      <c r="AM56" s="250" t="str">
        <f>IF(AM55="","",VLOOKUP(AM55,'標準様式１シフト記号表（勤務時間帯）'!$C$6:$K$35,9,FALSE))</f>
        <v/>
      </c>
      <c r="AN56" s="248" t="str">
        <f>IF(AN55="","",VLOOKUP(AN55,'標準様式１シフト記号表（勤務時間帯）'!$C$6:$K$35,9,FALSE))</f>
        <v/>
      </c>
      <c r="AO56" s="249" t="str">
        <f>IF(AO55="","",VLOOKUP(AO55,'標準様式１シフト記号表（勤務時間帯）'!$C$6:$K$35,9,FALSE))</f>
        <v/>
      </c>
      <c r="AP56" s="249" t="str">
        <f>IF(AP55="","",VLOOKUP(AP55,'標準様式１シフト記号表（勤務時間帯）'!$C$6:$K$35,9,FALSE))</f>
        <v/>
      </c>
      <c r="AQ56" s="249" t="str">
        <f>IF(AQ55="","",VLOOKUP(AQ55,'標準様式１シフト記号表（勤務時間帯）'!$C$6:$K$35,9,FALSE))</f>
        <v/>
      </c>
      <c r="AR56" s="249" t="str">
        <f>IF(AR55="","",VLOOKUP(AR55,'標準様式１シフト記号表（勤務時間帯）'!$C$6:$K$35,9,FALSE))</f>
        <v/>
      </c>
      <c r="AS56" s="249" t="str">
        <f>IF(AS55="","",VLOOKUP(AS55,'標準様式１シフト記号表（勤務時間帯）'!$C$6:$K$35,9,FALSE))</f>
        <v/>
      </c>
      <c r="AT56" s="250" t="str">
        <f>IF(AT55="","",VLOOKUP(AT55,'標準様式１シフト記号表（勤務時間帯）'!$C$6:$K$35,9,FALSE))</f>
        <v/>
      </c>
      <c r="AU56" s="248" t="str">
        <f>IF(AU55="","",VLOOKUP(AU55,'標準様式１シフト記号表（勤務時間帯）'!$C$6:$K$35,9,FALSE))</f>
        <v/>
      </c>
      <c r="AV56" s="249" t="str">
        <f>IF(AV55="","",VLOOKUP(AV55,'標準様式１シフト記号表（勤務時間帯）'!$C$6:$K$35,9,FALSE))</f>
        <v/>
      </c>
      <c r="AW56" s="249" t="str">
        <f>IF(AW55="","",VLOOKUP(AW55,'標準様式１シフト記号表（勤務時間帯）'!$C$6:$K$35,9,FALSE))</f>
        <v/>
      </c>
      <c r="AX56" s="1618">
        <f>IF($BB$3="４週",SUM(S56:AT56),IF($BB$3="暦月",SUM(S56:AW56),""))</f>
        <v>0</v>
      </c>
      <c r="AY56" s="1619"/>
      <c r="AZ56" s="1620">
        <f>IF($BB$3="４週",AX56/4,IF($BB$3="暦月",'標準様式１（1枚版）'!AX56/('標準様式１（1枚版）'!$BB$8/7),""))</f>
        <v>0</v>
      </c>
      <c r="BA56" s="1621"/>
      <c r="BB56" s="1611"/>
      <c r="BC56" s="1586"/>
      <c r="BD56" s="1586"/>
      <c r="BE56" s="1586"/>
      <c r="BF56" s="1587"/>
    </row>
    <row r="57" spans="2:58" ht="20.25" customHeight="1">
      <c r="B57" s="1654"/>
      <c r="C57" s="1662"/>
      <c r="D57" s="1663"/>
      <c r="E57" s="1664"/>
      <c r="F57" s="247">
        <f>C55</f>
        <v>0</v>
      </c>
      <c r="G57" s="1577"/>
      <c r="H57" s="1581"/>
      <c r="I57" s="1579"/>
      <c r="J57" s="1579"/>
      <c r="K57" s="1580"/>
      <c r="L57" s="1588"/>
      <c r="M57" s="1589"/>
      <c r="N57" s="1589"/>
      <c r="O57" s="1590"/>
      <c r="P57" s="1651" t="s">
        <v>492</v>
      </c>
      <c r="Q57" s="1652"/>
      <c r="R57" s="1653"/>
      <c r="S57" s="252" t="str">
        <f>IF(S55="","",VLOOKUP(S55,'標準様式１シフト記号表（勤務時間帯）'!$C$6:$U$35,19,FALSE))</f>
        <v/>
      </c>
      <c r="T57" s="253" t="str">
        <f>IF(T55="","",VLOOKUP(T55,'標準様式１シフト記号表（勤務時間帯）'!$C$6:$U$35,19,FALSE))</f>
        <v/>
      </c>
      <c r="U57" s="253" t="str">
        <f>IF(U55="","",VLOOKUP(U55,'標準様式１シフト記号表（勤務時間帯）'!$C$6:$U$35,19,FALSE))</f>
        <v/>
      </c>
      <c r="V57" s="253" t="str">
        <f>IF(V55="","",VLOOKUP(V55,'標準様式１シフト記号表（勤務時間帯）'!$C$6:$U$35,19,FALSE))</f>
        <v/>
      </c>
      <c r="W57" s="253" t="str">
        <f>IF(W55="","",VLOOKUP(W55,'標準様式１シフト記号表（勤務時間帯）'!$C$6:$U$35,19,FALSE))</f>
        <v/>
      </c>
      <c r="X57" s="253" t="str">
        <f>IF(X55="","",VLOOKUP(X55,'標準様式１シフト記号表（勤務時間帯）'!$C$6:$U$35,19,FALSE))</f>
        <v/>
      </c>
      <c r="Y57" s="254" t="str">
        <f>IF(Y55="","",VLOOKUP(Y55,'標準様式１シフト記号表（勤務時間帯）'!$C$6:$U$35,19,FALSE))</f>
        <v/>
      </c>
      <c r="Z57" s="252" t="str">
        <f>IF(Z55="","",VLOOKUP(Z55,'標準様式１シフト記号表（勤務時間帯）'!$C$6:$U$35,19,FALSE))</f>
        <v/>
      </c>
      <c r="AA57" s="253" t="str">
        <f>IF(AA55="","",VLOOKUP(AA55,'標準様式１シフト記号表（勤務時間帯）'!$C$6:$U$35,19,FALSE))</f>
        <v/>
      </c>
      <c r="AB57" s="253" t="str">
        <f>IF(AB55="","",VLOOKUP(AB55,'標準様式１シフト記号表（勤務時間帯）'!$C$6:$U$35,19,FALSE))</f>
        <v/>
      </c>
      <c r="AC57" s="253" t="str">
        <f>IF(AC55="","",VLOOKUP(AC55,'標準様式１シフト記号表（勤務時間帯）'!$C$6:$U$35,19,FALSE))</f>
        <v/>
      </c>
      <c r="AD57" s="253" t="str">
        <f>IF(AD55="","",VLOOKUP(AD55,'標準様式１シフト記号表（勤務時間帯）'!$C$6:$U$35,19,FALSE))</f>
        <v/>
      </c>
      <c r="AE57" s="253" t="str">
        <f>IF(AE55="","",VLOOKUP(AE55,'標準様式１シフト記号表（勤務時間帯）'!$C$6:$U$35,19,FALSE))</f>
        <v/>
      </c>
      <c r="AF57" s="254" t="str">
        <f>IF(AF55="","",VLOOKUP(AF55,'標準様式１シフト記号表（勤務時間帯）'!$C$6:$U$35,19,FALSE))</f>
        <v/>
      </c>
      <c r="AG57" s="252" t="str">
        <f>IF(AG55="","",VLOOKUP(AG55,'標準様式１シフト記号表（勤務時間帯）'!$C$6:$U$35,19,FALSE))</f>
        <v/>
      </c>
      <c r="AH57" s="253" t="str">
        <f>IF(AH55="","",VLOOKUP(AH55,'標準様式１シフト記号表（勤務時間帯）'!$C$6:$U$35,19,FALSE))</f>
        <v/>
      </c>
      <c r="AI57" s="253" t="str">
        <f>IF(AI55="","",VLOOKUP(AI55,'標準様式１シフト記号表（勤務時間帯）'!$C$6:$U$35,19,FALSE))</f>
        <v/>
      </c>
      <c r="AJ57" s="253" t="str">
        <f>IF(AJ55="","",VLOOKUP(AJ55,'標準様式１シフト記号表（勤務時間帯）'!$C$6:$U$35,19,FALSE))</f>
        <v/>
      </c>
      <c r="AK57" s="253" t="str">
        <f>IF(AK55="","",VLOOKUP(AK55,'標準様式１シフト記号表（勤務時間帯）'!$C$6:$U$35,19,FALSE))</f>
        <v/>
      </c>
      <c r="AL57" s="253" t="str">
        <f>IF(AL55="","",VLOOKUP(AL55,'標準様式１シフト記号表（勤務時間帯）'!$C$6:$U$35,19,FALSE))</f>
        <v/>
      </c>
      <c r="AM57" s="254" t="str">
        <f>IF(AM55="","",VLOOKUP(AM55,'標準様式１シフト記号表（勤務時間帯）'!$C$6:$U$35,19,FALSE))</f>
        <v/>
      </c>
      <c r="AN57" s="252" t="str">
        <f>IF(AN55="","",VLOOKUP(AN55,'標準様式１シフト記号表（勤務時間帯）'!$C$6:$U$35,19,FALSE))</f>
        <v/>
      </c>
      <c r="AO57" s="253" t="str">
        <f>IF(AO55="","",VLOOKUP(AO55,'標準様式１シフト記号表（勤務時間帯）'!$C$6:$U$35,19,FALSE))</f>
        <v/>
      </c>
      <c r="AP57" s="253" t="str">
        <f>IF(AP55="","",VLOOKUP(AP55,'標準様式１シフト記号表（勤務時間帯）'!$C$6:$U$35,19,FALSE))</f>
        <v/>
      </c>
      <c r="AQ57" s="253" t="str">
        <f>IF(AQ55="","",VLOOKUP(AQ55,'標準様式１シフト記号表（勤務時間帯）'!$C$6:$U$35,19,FALSE))</f>
        <v/>
      </c>
      <c r="AR57" s="253" t="str">
        <f>IF(AR55="","",VLOOKUP(AR55,'標準様式１シフト記号表（勤務時間帯）'!$C$6:$U$35,19,FALSE))</f>
        <v/>
      </c>
      <c r="AS57" s="253" t="str">
        <f>IF(AS55="","",VLOOKUP(AS55,'標準様式１シフト記号表（勤務時間帯）'!$C$6:$U$35,19,FALSE))</f>
        <v/>
      </c>
      <c r="AT57" s="254" t="str">
        <f>IF(AT55="","",VLOOKUP(AT55,'標準様式１シフト記号表（勤務時間帯）'!$C$6:$U$35,19,FALSE))</f>
        <v/>
      </c>
      <c r="AU57" s="252" t="str">
        <f>IF(AU55="","",VLOOKUP(AU55,'標準様式１シフト記号表（勤務時間帯）'!$C$6:$U$35,19,FALSE))</f>
        <v/>
      </c>
      <c r="AV57" s="253" t="str">
        <f>IF(AV55="","",VLOOKUP(AV55,'標準様式１シフト記号表（勤務時間帯）'!$C$6:$U$35,19,FALSE))</f>
        <v/>
      </c>
      <c r="AW57" s="253" t="str">
        <f>IF(AW55="","",VLOOKUP(AW55,'標準様式１シフト記号表（勤務時間帯）'!$C$6:$U$35,19,FALSE))</f>
        <v/>
      </c>
      <c r="AX57" s="1625">
        <f>IF($BB$3="４週",SUM(S57:AT57),IF($BB$3="暦月",SUM(S57:AW57),""))</f>
        <v>0</v>
      </c>
      <c r="AY57" s="1626"/>
      <c r="AZ57" s="1627">
        <f>IF($BB$3="４週",AX57/4,IF($BB$3="暦月",'標準様式１（1枚版）'!AX57/('標準様式１（1枚版）'!$BB$8/7),""))</f>
        <v>0</v>
      </c>
      <c r="BA57" s="1628"/>
      <c r="BB57" s="1670"/>
      <c r="BC57" s="1589"/>
      <c r="BD57" s="1589"/>
      <c r="BE57" s="1589"/>
      <c r="BF57" s="1590"/>
    </row>
    <row r="58" spans="2:58" ht="20.25" customHeight="1">
      <c r="B58" s="1654">
        <f>B55+1</f>
        <v>13</v>
      </c>
      <c r="C58" s="1656"/>
      <c r="D58" s="1657"/>
      <c r="E58" s="1658"/>
      <c r="F58" s="255"/>
      <c r="G58" s="1575"/>
      <c r="H58" s="1578"/>
      <c r="I58" s="1579"/>
      <c r="J58" s="1579"/>
      <c r="K58" s="1580"/>
      <c r="L58" s="1582"/>
      <c r="M58" s="1583"/>
      <c r="N58" s="1583"/>
      <c r="O58" s="1584"/>
      <c r="P58" s="1591" t="s">
        <v>490</v>
      </c>
      <c r="Q58" s="1592"/>
      <c r="R58" s="1593"/>
      <c r="S58" s="244"/>
      <c r="T58" s="245"/>
      <c r="U58" s="245"/>
      <c r="V58" s="245"/>
      <c r="W58" s="245"/>
      <c r="X58" s="245"/>
      <c r="Y58" s="246"/>
      <c r="Z58" s="244"/>
      <c r="AA58" s="245"/>
      <c r="AB58" s="245"/>
      <c r="AC58" s="245"/>
      <c r="AD58" s="245"/>
      <c r="AE58" s="245"/>
      <c r="AF58" s="246"/>
      <c r="AG58" s="244"/>
      <c r="AH58" s="245"/>
      <c r="AI58" s="245"/>
      <c r="AJ58" s="245"/>
      <c r="AK58" s="245"/>
      <c r="AL58" s="245"/>
      <c r="AM58" s="246"/>
      <c r="AN58" s="244"/>
      <c r="AO58" s="245"/>
      <c r="AP58" s="245"/>
      <c r="AQ58" s="245"/>
      <c r="AR58" s="245"/>
      <c r="AS58" s="245"/>
      <c r="AT58" s="246"/>
      <c r="AU58" s="244"/>
      <c r="AV58" s="245"/>
      <c r="AW58" s="245"/>
      <c r="AX58" s="1606"/>
      <c r="AY58" s="1607"/>
      <c r="AZ58" s="1608"/>
      <c r="BA58" s="1609"/>
      <c r="BB58" s="1610"/>
      <c r="BC58" s="1583"/>
      <c r="BD58" s="1583"/>
      <c r="BE58" s="1583"/>
      <c r="BF58" s="1584"/>
    </row>
    <row r="59" spans="2:58" ht="20.25" customHeight="1">
      <c r="B59" s="1654"/>
      <c r="C59" s="1659"/>
      <c r="D59" s="1660"/>
      <c r="E59" s="1661"/>
      <c r="F59" s="247"/>
      <c r="G59" s="1576"/>
      <c r="H59" s="1581"/>
      <c r="I59" s="1579"/>
      <c r="J59" s="1579"/>
      <c r="K59" s="1580"/>
      <c r="L59" s="1585"/>
      <c r="M59" s="1586"/>
      <c r="N59" s="1586"/>
      <c r="O59" s="1587"/>
      <c r="P59" s="1615" t="s">
        <v>491</v>
      </c>
      <c r="Q59" s="1616"/>
      <c r="R59" s="1617"/>
      <c r="S59" s="248" t="str">
        <f>IF(S58="","",VLOOKUP(S58,'標準様式１シフト記号表（勤務時間帯）'!$C$6:$K$35,9,FALSE))</f>
        <v/>
      </c>
      <c r="T59" s="249" t="str">
        <f>IF(T58="","",VLOOKUP(T58,'標準様式１シフト記号表（勤務時間帯）'!$C$6:$K$35,9,FALSE))</f>
        <v/>
      </c>
      <c r="U59" s="249" t="str">
        <f>IF(U58="","",VLOOKUP(U58,'標準様式１シフト記号表（勤務時間帯）'!$C$6:$K$35,9,FALSE))</f>
        <v/>
      </c>
      <c r="V59" s="249" t="str">
        <f>IF(V58="","",VLOOKUP(V58,'標準様式１シフト記号表（勤務時間帯）'!$C$6:$K$35,9,FALSE))</f>
        <v/>
      </c>
      <c r="W59" s="249" t="str">
        <f>IF(W58="","",VLOOKUP(W58,'標準様式１シフト記号表（勤務時間帯）'!$C$6:$K$35,9,FALSE))</f>
        <v/>
      </c>
      <c r="X59" s="249" t="str">
        <f>IF(X58="","",VLOOKUP(X58,'標準様式１シフト記号表（勤務時間帯）'!$C$6:$K$35,9,FALSE))</f>
        <v/>
      </c>
      <c r="Y59" s="250" t="str">
        <f>IF(Y58="","",VLOOKUP(Y58,'標準様式１シフト記号表（勤務時間帯）'!$C$6:$K$35,9,FALSE))</f>
        <v/>
      </c>
      <c r="Z59" s="248" t="str">
        <f>IF(Z58="","",VLOOKUP(Z58,'標準様式１シフト記号表（勤務時間帯）'!$C$6:$K$35,9,FALSE))</f>
        <v/>
      </c>
      <c r="AA59" s="249" t="str">
        <f>IF(AA58="","",VLOOKUP(AA58,'標準様式１シフト記号表（勤務時間帯）'!$C$6:$K$35,9,FALSE))</f>
        <v/>
      </c>
      <c r="AB59" s="249" t="str">
        <f>IF(AB58="","",VLOOKUP(AB58,'標準様式１シフト記号表（勤務時間帯）'!$C$6:$K$35,9,FALSE))</f>
        <v/>
      </c>
      <c r="AC59" s="249" t="str">
        <f>IF(AC58="","",VLOOKUP(AC58,'標準様式１シフト記号表（勤務時間帯）'!$C$6:$K$35,9,FALSE))</f>
        <v/>
      </c>
      <c r="AD59" s="249" t="str">
        <f>IF(AD58="","",VLOOKUP(AD58,'標準様式１シフト記号表（勤務時間帯）'!$C$6:$K$35,9,FALSE))</f>
        <v/>
      </c>
      <c r="AE59" s="249" t="str">
        <f>IF(AE58="","",VLOOKUP(AE58,'標準様式１シフト記号表（勤務時間帯）'!$C$6:$K$35,9,FALSE))</f>
        <v/>
      </c>
      <c r="AF59" s="250" t="str">
        <f>IF(AF58="","",VLOOKUP(AF58,'標準様式１シフト記号表（勤務時間帯）'!$C$6:$K$35,9,FALSE))</f>
        <v/>
      </c>
      <c r="AG59" s="248" t="str">
        <f>IF(AG58="","",VLOOKUP(AG58,'標準様式１シフト記号表（勤務時間帯）'!$C$6:$K$35,9,FALSE))</f>
        <v/>
      </c>
      <c r="AH59" s="249" t="str">
        <f>IF(AH58="","",VLOOKUP(AH58,'標準様式１シフト記号表（勤務時間帯）'!$C$6:$K$35,9,FALSE))</f>
        <v/>
      </c>
      <c r="AI59" s="249" t="str">
        <f>IF(AI58="","",VLOOKUP(AI58,'標準様式１シフト記号表（勤務時間帯）'!$C$6:$K$35,9,FALSE))</f>
        <v/>
      </c>
      <c r="AJ59" s="249" t="str">
        <f>IF(AJ58="","",VLOOKUP(AJ58,'標準様式１シフト記号表（勤務時間帯）'!$C$6:$K$35,9,FALSE))</f>
        <v/>
      </c>
      <c r="AK59" s="249" t="str">
        <f>IF(AK58="","",VLOOKUP(AK58,'標準様式１シフト記号表（勤務時間帯）'!$C$6:$K$35,9,FALSE))</f>
        <v/>
      </c>
      <c r="AL59" s="249" t="str">
        <f>IF(AL58="","",VLOOKUP(AL58,'標準様式１シフト記号表（勤務時間帯）'!$C$6:$K$35,9,FALSE))</f>
        <v/>
      </c>
      <c r="AM59" s="250" t="str">
        <f>IF(AM58="","",VLOOKUP(AM58,'標準様式１シフト記号表（勤務時間帯）'!$C$6:$K$35,9,FALSE))</f>
        <v/>
      </c>
      <c r="AN59" s="248" t="str">
        <f>IF(AN58="","",VLOOKUP(AN58,'標準様式１シフト記号表（勤務時間帯）'!$C$6:$K$35,9,FALSE))</f>
        <v/>
      </c>
      <c r="AO59" s="249" t="str">
        <f>IF(AO58="","",VLOOKUP(AO58,'標準様式１シフト記号表（勤務時間帯）'!$C$6:$K$35,9,FALSE))</f>
        <v/>
      </c>
      <c r="AP59" s="249" t="str">
        <f>IF(AP58="","",VLOOKUP(AP58,'標準様式１シフト記号表（勤務時間帯）'!$C$6:$K$35,9,FALSE))</f>
        <v/>
      </c>
      <c r="AQ59" s="249" t="str">
        <f>IF(AQ58="","",VLOOKUP(AQ58,'標準様式１シフト記号表（勤務時間帯）'!$C$6:$K$35,9,FALSE))</f>
        <v/>
      </c>
      <c r="AR59" s="249" t="str">
        <f>IF(AR58="","",VLOOKUP(AR58,'標準様式１シフト記号表（勤務時間帯）'!$C$6:$K$35,9,FALSE))</f>
        <v/>
      </c>
      <c r="AS59" s="249" t="str">
        <f>IF(AS58="","",VLOOKUP(AS58,'標準様式１シフト記号表（勤務時間帯）'!$C$6:$K$35,9,FALSE))</f>
        <v/>
      </c>
      <c r="AT59" s="250" t="str">
        <f>IF(AT58="","",VLOOKUP(AT58,'標準様式１シフト記号表（勤務時間帯）'!$C$6:$K$35,9,FALSE))</f>
        <v/>
      </c>
      <c r="AU59" s="248" t="str">
        <f>IF(AU58="","",VLOOKUP(AU58,'標準様式１シフト記号表（勤務時間帯）'!$C$6:$K$35,9,FALSE))</f>
        <v/>
      </c>
      <c r="AV59" s="249" t="str">
        <f>IF(AV58="","",VLOOKUP(AV58,'標準様式１シフト記号表（勤務時間帯）'!$C$6:$K$35,9,FALSE))</f>
        <v/>
      </c>
      <c r="AW59" s="249" t="str">
        <f>IF(AW58="","",VLOOKUP(AW58,'標準様式１シフト記号表（勤務時間帯）'!$C$6:$K$35,9,FALSE))</f>
        <v/>
      </c>
      <c r="AX59" s="1618">
        <f>IF($BB$3="４週",SUM(S59:AT59),IF($BB$3="暦月",SUM(S59:AW59),""))</f>
        <v>0</v>
      </c>
      <c r="AY59" s="1619"/>
      <c r="AZ59" s="1620">
        <f>IF($BB$3="４週",AX59/4,IF($BB$3="暦月",'標準様式１（1枚版）'!AX59/('標準様式１（1枚版）'!$BB$8/7),""))</f>
        <v>0</v>
      </c>
      <c r="BA59" s="1621"/>
      <c r="BB59" s="1611"/>
      <c r="BC59" s="1586"/>
      <c r="BD59" s="1586"/>
      <c r="BE59" s="1586"/>
      <c r="BF59" s="1587"/>
    </row>
    <row r="60" spans="2:58" ht="20.25" customHeight="1" thickBot="1">
      <c r="B60" s="1655"/>
      <c r="C60" s="1662"/>
      <c r="D60" s="1663"/>
      <c r="E60" s="1664"/>
      <c r="F60" s="256">
        <f>C58</f>
        <v>0</v>
      </c>
      <c r="G60" s="1665"/>
      <c r="H60" s="1666"/>
      <c r="I60" s="1667"/>
      <c r="J60" s="1667"/>
      <c r="K60" s="1668"/>
      <c r="L60" s="1669"/>
      <c r="M60" s="1613"/>
      <c r="N60" s="1613"/>
      <c r="O60" s="1614"/>
      <c r="P60" s="1622" t="s">
        <v>492</v>
      </c>
      <c r="Q60" s="1623"/>
      <c r="R60" s="1624"/>
      <c r="S60" s="252" t="str">
        <f>IF(S58="","",VLOOKUP(S58,'標準様式１シフト記号表（勤務時間帯）'!$C$6:$U$35,19,FALSE))</f>
        <v/>
      </c>
      <c r="T60" s="253" t="str">
        <f>IF(T58="","",VLOOKUP(T58,'標準様式１シフト記号表（勤務時間帯）'!$C$6:$U$35,19,FALSE))</f>
        <v/>
      </c>
      <c r="U60" s="253" t="str">
        <f>IF(U58="","",VLOOKUP(U58,'標準様式１シフト記号表（勤務時間帯）'!$C$6:$U$35,19,FALSE))</f>
        <v/>
      </c>
      <c r="V60" s="253" t="str">
        <f>IF(V58="","",VLOOKUP(V58,'標準様式１シフト記号表（勤務時間帯）'!$C$6:$U$35,19,FALSE))</f>
        <v/>
      </c>
      <c r="W60" s="253" t="str">
        <f>IF(W58="","",VLOOKUP(W58,'標準様式１シフト記号表（勤務時間帯）'!$C$6:$U$35,19,FALSE))</f>
        <v/>
      </c>
      <c r="X60" s="253" t="str">
        <f>IF(X58="","",VLOOKUP(X58,'標準様式１シフト記号表（勤務時間帯）'!$C$6:$U$35,19,FALSE))</f>
        <v/>
      </c>
      <c r="Y60" s="254" t="str">
        <f>IF(Y58="","",VLOOKUP(Y58,'標準様式１シフト記号表（勤務時間帯）'!$C$6:$U$35,19,FALSE))</f>
        <v/>
      </c>
      <c r="Z60" s="252" t="str">
        <f>IF(Z58="","",VLOOKUP(Z58,'標準様式１シフト記号表（勤務時間帯）'!$C$6:$U$35,19,FALSE))</f>
        <v/>
      </c>
      <c r="AA60" s="253" t="str">
        <f>IF(AA58="","",VLOOKUP(AA58,'標準様式１シフト記号表（勤務時間帯）'!$C$6:$U$35,19,FALSE))</f>
        <v/>
      </c>
      <c r="AB60" s="253" t="str">
        <f>IF(AB58="","",VLOOKUP(AB58,'標準様式１シフト記号表（勤務時間帯）'!$C$6:$U$35,19,FALSE))</f>
        <v/>
      </c>
      <c r="AC60" s="253" t="str">
        <f>IF(AC58="","",VLOOKUP(AC58,'標準様式１シフト記号表（勤務時間帯）'!$C$6:$U$35,19,FALSE))</f>
        <v/>
      </c>
      <c r="AD60" s="253" t="str">
        <f>IF(AD58="","",VLOOKUP(AD58,'標準様式１シフト記号表（勤務時間帯）'!$C$6:$U$35,19,FALSE))</f>
        <v/>
      </c>
      <c r="AE60" s="253" t="str">
        <f>IF(AE58="","",VLOOKUP(AE58,'標準様式１シフト記号表（勤務時間帯）'!$C$6:$U$35,19,FALSE))</f>
        <v/>
      </c>
      <c r="AF60" s="254" t="str">
        <f>IF(AF58="","",VLOOKUP(AF58,'標準様式１シフト記号表（勤務時間帯）'!$C$6:$U$35,19,FALSE))</f>
        <v/>
      </c>
      <c r="AG60" s="252" t="str">
        <f>IF(AG58="","",VLOOKUP(AG58,'標準様式１シフト記号表（勤務時間帯）'!$C$6:$U$35,19,FALSE))</f>
        <v/>
      </c>
      <c r="AH60" s="253" t="str">
        <f>IF(AH58="","",VLOOKUP(AH58,'標準様式１シフト記号表（勤務時間帯）'!$C$6:$U$35,19,FALSE))</f>
        <v/>
      </c>
      <c r="AI60" s="253" t="str">
        <f>IF(AI58="","",VLOOKUP(AI58,'標準様式１シフト記号表（勤務時間帯）'!$C$6:$U$35,19,FALSE))</f>
        <v/>
      </c>
      <c r="AJ60" s="253" t="str">
        <f>IF(AJ58="","",VLOOKUP(AJ58,'標準様式１シフト記号表（勤務時間帯）'!$C$6:$U$35,19,FALSE))</f>
        <v/>
      </c>
      <c r="AK60" s="253" t="str">
        <f>IF(AK58="","",VLOOKUP(AK58,'標準様式１シフト記号表（勤務時間帯）'!$C$6:$U$35,19,FALSE))</f>
        <v/>
      </c>
      <c r="AL60" s="253" t="str">
        <f>IF(AL58="","",VLOOKUP(AL58,'標準様式１シフト記号表（勤務時間帯）'!$C$6:$U$35,19,FALSE))</f>
        <v/>
      </c>
      <c r="AM60" s="254" t="str">
        <f>IF(AM58="","",VLOOKUP(AM58,'標準様式１シフト記号表（勤務時間帯）'!$C$6:$U$35,19,FALSE))</f>
        <v/>
      </c>
      <c r="AN60" s="252" t="str">
        <f>IF(AN58="","",VLOOKUP(AN58,'標準様式１シフト記号表（勤務時間帯）'!$C$6:$U$35,19,FALSE))</f>
        <v/>
      </c>
      <c r="AO60" s="253" t="str">
        <f>IF(AO58="","",VLOOKUP(AO58,'標準様式１シフト記号表（勤務時間帯）'!$C$6:$U$35,19,FALSE))</f>
        <v/>
      </c>
      <c r="AP60" s="253" t="str">
        <f>IF(AP58="","",VLOOKUP(AP58,'標準様式１シフト記号表（勤務時間帯）'!$C$6:$U$35,19,FALSE))</f>
        <v/>
      </c>
      <c r="AQ60" s="253" t="str">
        <f>IF(AQ58="","",VLOOKUP(AQ58,'標準様式１シフト記号表（勤務時間帯）'!$C$6:$U$35,19,FALSE))</f>
        <v/>
      </c>
      <c r="AR60" s="253" t="str">
        <f>IF(AR58="","",VLOOKUP(AR58,'標準様式１シフト記号表（勤務時間帯）'!$C$6:$U$35,19,FALSE))</f>
        <v/>
      </c>
      <c r="AS60" s="253" t="str">
        <f>IF(AS58="","",VLOOKUP(AS58,'標準様式１シフト記号表（勤務時間帯）'!$C$6:$U$35,19,FALSE))</f>
        <v/>
      </c>
      <c r="AT60" s="254" t="str">
        <f>IF(AT58="","",VLOOKUP(AT58,'標準様式１シフト記号表（勤務時間帯）'!$C$6:$U$35,19,FALSE))</f>
        <v/>
      </c>
      <c r="AU60" s="252" t="str">
        <f>IF(AU58="","",VLOOKUP(AU58,'標準様式１シフト記号表（勤務時間帯）'!$C$6:$U$35,19,FALSE))</f>
        <v/>
      </c>
      <c r="AV60" s="253" t="str">
        <f>IF(AV58="","",VLOOKUP(AV58,'標準様式１シフト記号表（勤務時間帯）'!$C$6:$U$35,19,FALSE))</f>
        <v/>
      </c>
      <c r="AW60" s="253" t="str">
        <f>IF(AW58="","",VLOOKUP(AW58,'標準様式１シフト記号表（勤務時間帯）'!$C$6:$U$35,19,FALSE))</f>
        <v/>
      </c>
      <c r="AX60" s="1625">
        <f>IF($BB$3="４週",SUM(S60:AT60),IF($BB$3="暦月",SUM(S60:AW60),""))</f>
        <v>0</v>
      </c>
      <c r="AY60" s="1626"/>
      <c r="AZ60" s="1627">
        <f>IF($BB$3="４週",AX60/4,IF($BB$3="暦月",'標準様式１（1枚版）'!AX60/('標準様式１（1枚版）'!$BB$8/7),""))</f>
        <v>0</v>
      </c>
      <c r="BA60" s="1628"/>
      <c r="BB60" s="1612"/>
      <c r="BC60" s="1613"/>
      <c r="BD60" s="1613"/>
      <c r="BE60" s="1613"/>
      <c r="BF60" s="1614"/>
    </row>
    <row r="61" spans="2:58" s="225" customFormat="1" ht="6" customHeight="1" thickBot="1">
      <c r="B61" s="257"/>
      <c r="C61" s="258"/>
      <c r="D61" s="258"/>
      <c r="E61" s="258"/>
      <c r="F61" s="259"/>
      <c r="G61" s="259"/>
      <c r="H61" s="260"/>
      <c r="I61" s="260"/>
      <c r="J61" s="260"/>
      <c r="K61" s="260"/>
      <c r="L61" s="259"/>
      <c r="M61" s="259"/>
      <c r="N61" s="259"/>
      <c r="O61" s="259"/>
      <c r="P61" s="261"/>
      <c r="Q61" s="261"/>
      <c r="R61" s="261"/>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2"/>
      <c r="AY61" s="262"/>
      <c r="AZ61" s="262"/>
      <c r="BA61" s="262"/>
      <c r="BB61" s="259"/>
      <c r="BC61" s="259"/>
      <c r="BD61" s="259"/>
      <c r="BE61" s="259"/>
      <c r="BF61" s="263"/>
    </row>
    <row r="62" spans="2:58" ht="20.100000000000001" customHeight="1">
      <c r="B62" s="264"/>
      <c r="C62" s="265"/>
      <c r="D62" s="265"/>
      <c r="E62" s="265"/>
      <c r="F62" s="266"/>
      <c r="G62" s="1565" t="s">
        <v>493</v>
      </c>
      <c r="H62" s="1565"/>
      <c r="I62" s="1565"/>
      <c r="J62" s="1565"/>
      <c r="K62" s="1566"/>
      <c r="L62" s="267"/>
      <c r="M62" s="1570" t="s">
        <v>494</v>
      </c>
      <c r="N62" s="1571"/>
      <c r="O62" s="1571"/>
      <c r="P62" s="1571"/>
      <c r="Q62" s="1571"/>
      <c r="R62" s="1572"/>
      <c r="S62" s="268" t="str">
        <f t="shared" ref="S62:AH64" si="1">IF(SUMIF($F$22:$F$60, $M62, S$22:S$60)=0,"",SUMIF($F$22:$F$60, $M62, S$22:S$60))</f>
        <v/>
      </c>
      <c r="T62" s="269" t="str">
        <f t="shared" si="1"/>
        <v/>
      </c>
      <c r="U62" s="269" t="str">
        <f t="shared" si="1"/>
        <v/>
      </c>
      <c r="V62" s="269" t="str">
        <f t="shared" si="1"/>
        <v/>
      </c>
      <c r="W62" s="269" t="str">
        <f t="shared" si="1"/>
        <v/>
      </c>
      <c r="X62" s="269" t="str">
        <f t="shared" si="1"/>
        <v/>
      </c>
      <c r="Y62" s="270" t="str">
        <f t="shared" si="1"/>
        <v/>
      </c>
      <c r="Z62" s="268" t="str">
        <f t="shared" si="1"/>
        <v/>
      </c>
      <c r="AA62" s="269" t="str">
        <f t="shared" si="1"/>
        <v/>
      </c>
      <c r="AB62" s="269" t="str">
        <f t="shared" si="1"/>
        <v/>
      </c>
      <c r="AC62" s="269" t="str">
        <f t="shared" si="1"/>
        <v/>
      </c>
      <c r="AD62" s="269" t="str">
        <f t="shared" si="1"/>
        <v/>
      </c>
      <c r="AE62" s="269" t="str">
        <f t="shared" si="1"/>
        <v/>
      </c>
      <c r="AF62" s="270" t="str">
        <f t="shared" si="1"/>
        <v/>
      </c>
      <c r="AG62" s="268" t="str">
        <f t="shared" si="1"/>
        <v/>
      </c>
      <c r="AH62" s="269" t="str">
        <f t="shared" si="1"/>
        <v/>
      </c>
      <c r="AI62" s="269" t="str">
        <f t="shared" ref="AI62:AW64" si="2">IF(SUMIF($F$22:$F$60, $M62, AI$22:AI$60)=0,"",SUMIF($F$22:$F$60, $M62, AI$22:AI$60))</f>
        <v/>
      </c>
      <c r="AJ62" s="269" t="str">
        <f t="shared" si="2"/>
        <v/>
      </c>
      <c r="AK62" s="269" t="str">
        <f t="shared" si="2"/>
        <v/>
      </c>
      <c r="AL62" s="269" t="str">
        <f t="shared" si="2"/>
        <v/>
      </c>
      <c r="AM62" s="270" t="str">
        <f t="shared" si="2"/>
        <v/>
      </c>
      <c r="AN62" s="268" t="str">
        <f t="shared" si="2"/>
        <v/>
      </c>
      <c r="AO62" s="269" t="str">
        <f t="shared" si="2"/>
        <v/>
      </c>
      <c r="AP62" s="269" t="str">
        <f t="shared" si="2"/>
        <v/>
      </c>
      <c r="AQ62" s="269" t="str">
        <f t="shared" si="2"/>
        <v/>
      </c>
      <c r="AR62" s="269" t="str">
        <f t="shared" si="2"/>
        <v/>
      </c>
      <c r="AS62" s="269" t="str">
        <f t="shared" si="2"/>
        <v/>
      </c>
      <c r="AT62" s="270" t="str">
        <f t="shared" si="2"/>
        <v/>
      </c>
      <c r="AU62" s="268" t="str">
        <f t="shared" si="2"/>
        <v/>
      </c>
      <c r="AV62" s="269" t="str">
        <f t="shared" si="2"/>
        <v/>
      </c>
      <c r="AW62" s="269" t="str">
        <f t="shared" si="2"/>
        <v/>
      </c>
      <c r="AX62" s="1573" t="str">
        <f>IF(SUMIF($F$22:$F$60, $M62, AX$22:AX$60)=0,"",SUMIF($F$22:$F$60, $M62, AX$22:AX$60))</f>
        <v/>
      </c>
      <c r="AY62" s="1574"/>
      <c r="AZ62" s="1550" t="str">
        <f>IF(AX62="","",IF($BB$3="４週",AX62/4,IF($BB$3="暦月",AX62/($BB$8/7),"")))</f>
        <v/>
      </c>
      <c r="BA62" s="1551"/>
      <c r="BB62" s="1594"/>
      <c r="BC62" s="1595"/>
      <c r="BD62" s="1595"/>
      <c r="BE62" s="1595"/>
      <c r="BF62" s="1596"/>
    </row>
    <row r="63" spans="2:58" ht="20.25" customHeight="1">
      <c r="B63" s="271"/>
      <c r="C63" s="272"/>
      <c r="D63" s="272"/>
      <c r="E63" s="272"/>
      <c r="F63" s="273"/>
      <c r="G63" s="1556"/>
      <c r="H63" s="1556"/>
      <c r="I63" s="1556"/>
      <c r="J63" s="1556"/>
      <c r="K63" s="1567"/>
      <c r="L63" s="274"/>
      <c r="M63" s="1603" t="s">
        <v>495</v>
      </c>
      <c r="N63" s="1604"/>
      <c r="O63" s="1604"/>
      <c r="P63" s="1604"/>
      <c r="Q63" s="1604"/>
      <c r="R63" s="1605"/>
      <c r="S63" s="268" t="str">
        <f t="shared" si="1"/>
        <v/>
      </c>
      <c r="T63" s="269" t="str">
        <f t="shared" si="1"/>
        <v/>
      </c>
      <c r="U63" s="269" t="str">
        <f>IF(SUMIF($F$22:$F$60, $M63, U$22:U$60)=0,"",SUMIF($F$22:$F$60, $M63, U$22:U$60))</f>
        <v/>
      </c>
      <c r="V63" s="269" t="str">
        <f t="shared" si="1"/>
        <v/>
      </c>
      <c r="W63" s="269" t="str">
        <f t="shared" si="1"/>
        <v/>
      </c>
      <c r="X63" s="269" t="str">
        <f t="shared" si="1"/>
        <v/>
      </c>
      <c r="Y63" s="270" t="str">
        <f t="shared" si="1"/>
        <v/>
      </c>
      <c r="Z63" s="268" t="str">
        <f t="shared" si="1"/>
        <v/>
      </c>
      <c r="AA63" s="269" t="str">
        <f t="shared" si="1"/>
        <v/>
      </c>
      <c r="AB63" s="269" t="str">
        <f t="shared" si="1"/>
        <v/>
      </c>
      <c r="AC63" s="269" t="str">
        <f t="shared" si="1"/>
        <v/>
      </c>
      <c r="AD63" s="269" t="str">
        <f t="shared" si="1"/>
        <v/>
      </c>
      <c r="AE63" s="269" t="str">
        <f t="shared" si="1"/>
        <v/>
      </c>
      <c r="AF63" s="270" t="str">
        <f t="shared" si="1"/>
        <v/>
      </c>
      <c r="AG63" s="268" t="str">
        <f t="shared" si="1"/>
        <v/>
      </c>
      <c r="AH63" s="269" t="str">
        <f t="shared" si="1"/>
        <v/>
      </c>
      <c r="AI63" s="269" t="str">
        <f t="shared" si="2"/>
        <v/>
      </c>
      <c r="AJ63" s="269" t="str">
        <f t="shared" si="2"/>
        <v/>
      </c>
      <c r="AK63" s="269" t="str">
        <f t="shared" si="2"/>
        <v/>
      </c>
      <c r="AL63" s="269" t="str">
        <f t="shared" si="2"/>
        <v/>
      </c>
      <c r="AM63" s="270" t="str">
        <f t="shared" si="2"/>
        <v/>
      </c>
      <c r="AN63" s="268" t="str">
        <f t="shared" si="2"/>
        <v/>
      </c>
      <c r="AO63" s="269" t="str">
        <f t="shared" si="2"/>
        <v/>
      </c>
      <c r="AP63" s="269" t="str">
        <f t="shared" si="2"/>
        <v/>
      </c>
      <c r="AQ63" s="269" t="str">
        <f t="shared" si="2"/>
        <v/>
      </c>
      <c r="AR63" s="269" t="str">
        <f t="shared" si="2"/>
        <v/>
      </c>
      <c r="AS63" s="269" t="str">
        <f t="shared" si="2"/>
        <v/>
      </c>
      <c r="AT63" s="270" t="str">
        <f t="shared" si="2"/>
        <v/>
      </c>
      <c r="AU63" s="268" t="str">
        <f t="shared" si="2"/>
        <v/>
      </c>
      <c r="AV63" s="269" t="str">
        <f t="shared" si="2"/>
        <v/>
      </c>
      <c r="AW63" s="269" t="str">
        <f t="shared" si="2"/>
        <v/>
      </c>
      <c r="AX63" s="1573" t="str">
        <f>IF(SUMIF($F$22:$F$60, $M63, AX$22:AX$60)=0,"",SUMIF($F$22:$F$60, $M63, AX$22:AX$60))</f>
        <v/>
      </c>
      <c r="AY63" s="1574"/>
      <c r="AZ63" s="1550" t="str">
        <f>IF(AX63="","",IF($BB$3="４週",AX63/4,IF($BB$3="暦月",AX63/($BB$8/7),"")))</f>
        <v/>
      </c>
      <c r="BA63" s="1551"/>
      <c r="BB63" s="1597"/>
      <c r="BC63" s="1598"/>
      <c r="BD63" s="1598"/>
      <c r="BE63" s="1598"/>
      <c r="BF63" s="1599"/>
    </row>
    <row r="64" spans="2:58" ht="20.25" customHeight="1">
      <c r="B64" s="275"/>
      <c r="C64" s="276"/>
      <c r="D64" s="276"/>
      <c r="E64" s="276"/>
      <c r="F64" s="273"/>
      <c r="G64" s="1568"/>
      <c r="H64" s="1568"/>
      <c r="I64" s="1568"/>
      <c r="J64" s="1568"/>
      <c r="K64" s="1569"/>
      <c r="L64" s="274"/>
      <c r="M64" s="1603" t="s">
        <v>496</v>
      </c>
      <c r="N64" s="1604"/>
      <c r="O64" s="1604"/>
      <c r="P64" s="1604"/>
      <c r="Q64" s="1604"/>
      <c r="R64" s="1605"/>
      <c r="S64" s="268" t="str">
        <f t="shared" si="1"/>
        <v/>
      </c>
      <c r="T64" s="269" t="str">
        <f t="shared" si="1"/>
        <v/>
      </c>
      <c r="U64" s="269" t="str">
        <f>IF(SUMIF($F$22:$F$60, $M64, U$22:U$60)=0,"",SUMIF($F$22:$F$60, $M64, U$22:U$60))</f>
        <v/>
      </c>
      <c r="V64" s="269" t="str">
        <f t="shared" si="1"/>
        <v/>
      </c>
      <c r="W64" s="269" t="str">
        <f t="shared" si="1"/>
        <v/>
      </c>
      <c r="X64" s="269" t="str">
        <f t="shared" si="1"/>
        <v/>
      </c>
      <c r="Y64" s="270" t="str">
        <f t="shared" si="1"/>
        <v/>
      </c>
      <c r="Z64" s="268" t="str">
        <f t="shared" si="1"/>
        <v/>
      </c>
      <c r="AA64" s="269" t="str">
        <f t="shared" si="1"/>
        <v/>
      </c>
      <c r="AB64" s="269" t="str">
        <f t="shared" si="1"/>
        <v/>
      </c>
      <c r="AC64" s="269" t="str">
        <f t="shared" si="1"/>
        <v/>
      </c>
      <c r="AD64" s="269" t="str">
        <f t="shared" si="1"/>
        <v/>
      </c>
      <c r="AE64" s="269" t="str">
        <f t="shared" si="1"/>
        <v/>
      </c>
      <c r="AF64" s="270" t="str">
        <f t="shared" si="1"/>
        <v/>
      </c>
      <c r="AG64" s="268" t="str">
        <f t="shared" si="1"/>
        <v/>
      </c>
      <c r="AH64" s="269" t="str">
        <f t="shared" si="1"/>
        <v/>
      </c>
      <c r="AI64" s="269" t="str">
        <f t="shared" si="2"/>
        <v/>
      </c>
      <c r="AJ64" s="269" t="str">
        <f t="shared" si="2"/>
        <v/>
      </c>
      <c r="AK64" s="269" t="str">
        <f t="shared" si="2"/>
        <v/>
      </c>
      <c r="AL64" s="269" t="str">
        <f t="shared" si="2"/>
        <v/>
      </c>
      <c r="AM64" s="270" t="str">
        <f t="shared" si="2"/>
        <v/>
      </c>
      <c r="AN64" s="268" t="str">
        <f t="shared" si="2"/>
        <v/>
      </c>
      <c r="AO64" s="269" t="str">
        <f t="shared" si="2"/>
        <v/>
      </c>
      <c r="AP64" s="269" t="str">
        <f t="shared" si="2"/>
        <v/>
      </c>
      <c r="AQ64" s="269" t="str">
        <f t="shared" si="2"/>
        <v/>
      </c>
      <c r="AR64" s="269" t="str">
        <f t="shared" si="2"/>
        <v/>
      </c>
      <c r="AS64" s="269" t="str">
        <f t="shared" si="2"/>
        <v/>
      </c>
      <c r="AT64" s="270" t="str">
        <f t="shared" si="2"/>
        <v/>
      </c>
      <c r="AU64" s="268" t="str">
        <f t="shared" si="2"/>
        <v/>
      </c>
      <c r="AV64" s="269" t="str">
        <f t="shared" si="2"/>
        <v/>
      </c>
      <c r="AW64" s="269" t="str">
        <f t="shared" si="2"/>
        <v/>
      </c>
      <c r="AX64" s="1573" t="str">
        <f>IF(SUMIF($F$22:$F$60, $M64, AX$22:AX$60)=0,"",SUMIF($F$22:$F$60, $M64, AX$22:AX$60))</f>
        <v/>
      </c>
      <c r="AY64" s="1574"/>
      <c r="AZ64" s="1550" t="str">
        <f>IF(AX64="","",IF($BB$3="４週",AX64/4,IF($BB$3="暦月",AX64/($BB$8/7),"")))</f>
        <v/>
      </c>
      <c r="BA64" s="1551"/>
      <c r="BB64" s="1597"/>
      <c r="BC64" s="1598"/>
      <c r="BD64" s="1598"/>
      <c r="BE64" s="1598"/>
      <c r="BF64" s="1599"/>
    </row>
    <row r="65" spans="2:73" ht="20.25" customHeight="1">
      <c r="B65" s="277"/>
      <c r="C65" s="278"/>
      <c r="D65" s="278"/>
      <c r="E65" s="278"/>
      <c r="F65" s="278"/>
      <c r="G65" s="1631" t="s">
        <v>497</v>
      </c>
      <c r="H65" s="1631"/>
      <c r="I65" s="1631"/>
      <c r="J65" s="1631"/>
      <c r="K65" s="1631"/>
      <c r="L65" s="1631"/>
      <c r="M65" s="1631"/>
      <c r="N65" s="1631"/>
      <c r="O65" s="1631"/>
      <c r="P65" s="1631"/>
      <c r="Q65" s="1631"/>
      <c r="R65" s="1632"/>
      <c r="S65" s="279"/>
      <c r="T65" s="280"/>
      <c r="U65" s="280"/>
      <c r="V65" s="280"/>
      <c r="W65" s="280"/>
      <c r="X65" s="280"/>
      <c r="Y65" s="281"/>
      <c r="Z65" s="279"/>
      <c r="AA65" s="280"/>
      <c r="AB65" s="280"/>
      <c r="AC65" s="280"/>
      <c r="AD65" s="280"/>
      <c r="AE65" s="280"/>
      <c r="AF65" s="281"/>
      <c r="AG65" s="279"/>
      <c r="AH65" s="280"/>
      <c r="AI65" s="280"/>
      <c r="AJ65" s="280"/>
      <c r="AK65" s="280"/>
      <c r="AL65" s="280"/>
      <c r="AM65" s="281"/>
      <c r="AN65" s="279"/>
      <c r="AO65" s="280"/>
      <c r="AP65" s="280"/>
      <c r="AQ65" s="280"/>
      <c r="AR65" s="280"/>
      <c r="AS65" s="280"/>
      <c r="AT65" s="281"/>
      <c r="AU65" s="279"/>
      <c r="AV65" s="280"/>
      <c r="AW65" s="281"/>
      <c r="AX65" s="1633"/>
      <c r="AY65" s="1634"/>
      <c r="AZ65" s="1634"/>
      <c r="BA65" s="1635"/>
      <c r="BB65" s="1597"/>
      <c r="BC65" s="1598"/>
      <c r="BD65" s="1598"/>
      <c r="BE65" s="1598"/>
      <c r="BF65" s="1599"/>
    </row>
    <row r="66" spans="2:73" ht="20.25" customHeight="1">
      <c r="B66" s="277"/>
      <c r="C66" s="278"/>
      <c r="D66" s="278"/>
      <c r="E66" s="278"/>
      <c r="F66" s="278"/>
      <c r="G66" s="1631" t="s">
        <v>498</v>
      </c>
      <c r="H66" s="1631"/>
      <c r="I66" s="1631"/>
      <c r="J66" s="1631"/>
      <c r="K66" s="1631"/>
      <c r="L66" s="1631"/>
      <c r="M66" s="1631"/>
      <c r="N66" s="1631"/>
      <c r="O66" s="1631"/>
      <c r="P66" s="1631"/>
      <c r="Q66" s="1631"/>
      <c r="R66" s="1632"/>
      <c r="S66" s="279"/>
      <c r="T66" s="280"/>
      <c r="U66" s="280"/>
      <c r="V66" s="280"/>
      <c r="W66" s="280"/>
      <c r="X66" s="280"/>
      <c r="Y66" s="281"/>
      <c r="Z66" s="279"/>
      <c r="AA66" s="280"/>
      <c r="AB66" s="280"/>
      <c r="AC66" s="280"/>
      <c r="AD66" s="280"/>
      <c r="AE66" s="280"/>
      <c r="AF66" s="281"/>
      <c r="AG66" s="279"/>
      <c r="AH66" s="280"/>
      <c r="AI66" s="280"/>
      <c r="AJ66" s="280"/>
      <c r="AK66" s="280"/>
      <c r="AL66" s="280"/>
      <c r="AM66" s="281"/>
      <c r="AN66" s="279"/>
      <c r="AO66" s="280"/>
      <c r="AP66" s="280"/>
      <c r="AQ66" s="280"/>
      <c r="AR66" s="280"/>
      <c r="AS66" s="280"/>
      <c r="AT66" s="281"/>
      <c r="AU66" s="279"/>
      <c r="AV66" s="280"/>
      <c r="AW66" s="281"/>
      <c r="AX66" s="1636"/>
      <c r="AY66" s="1637"/>
      <c r="AZ66" s="1637"/>
      <c r="BA66" s="1638"/>
      <c r="BB66" s="1597"/>
      <c r="BC66" s="1598"/>
      <c r="BD66" s="1598"/>
      <c r="BE66" s="1598"/>
      <c r="BF66" s="1599"/>
    </row>
    <row r="67" spans="2:73" ht="20.25" customHeight="1" thickBot="1">
      <c r="B67" s="282"/>
      <c r="C67" s="283"/>
      <c r="D67" s="283"/>
      <c r="E67" s="283"/>
      <c r="F67" s="283"/>
      <c r="G67" s="1552" t="s">
        <v>499</v>
      </c>
      <c r="H67" s="1553"/>
      <c r="I67" s="1553"/>
      <c r="J67" s="1553"/>
      <c r="K67" s="1553"/>
      <c r="L67" s="1553"/>
      <c r="M67" s="1553"/>
      <c r="N67" s="1553"/>
      <c r="O67" s="1553"/>
      <c r="P67" s="1553"/>
      <c r="Q67" s="1553"/>
      <c r="R67" s="1554"/>
      <c r="S67" s="284" t="str">
        <f>IF(S66&lt;&gt;"",IF(S65&gt;15,((S65-15)/5+1)*S66,S66),"")</f>
        <v/>
      </c>
      <c r="T67" s="285" t="str">
        <f t="shared" ref="T67:AW67" si="3">IF(T66&lt;&gt;"",IF(T65&gt;15,((T65-15)/5+1)*T66,T66),"")</f>
        <v/>
      </c>
      <c r="U67" s="285" t="str">
        <f t="shared" si="3"/>
        <v/>
      </c>
      <c r="V67" s="285" t="str">
        <f t="shared" si="3"/>
        <v/>
      </c>
      <c r="W67" s="285" t="str">
        <f t="shared" si="3"/>
        <v/>
      </c>
      <c r="X67" s="285" t="str">
        <f t="shared" si="3"/>
        <v/>
      </c>
      <c r="Y67" s="286" t="str">
        <f t="shared" si="3"/>
        <v/>
      </c>
      <c r="Z67" s="284" t="str">
        <f t="shared" si="3"/>
        <v/>
      </c>
      <c r="AA67" s="285" t="str">
        <f t="shared" si="3"/>
        <v/>
      </c>
      <c r="AB67" s="285" t="str">
        <f t="shared" si="3"/>
        <v/>
      </c>
      <c r="AC67" s="285" t="str">
        <f t="shared" si="3"/>
        <v/>
      </c>
      <c r="AD67" s="285" t="str">
        <f t="shared" si="3"/>
        <v/>
      </c>
      <c r="AE67" s="285" t="str">
        <f t="shared" si="3"/>
        <v/>
      </c>
      <c r="AF67" s="286" t="str">
        <f t="shared" si="3"/>
        <v/>
      </c>
      <c r="AG67" s="284" t="str">
        <f t="shared" si="3"/>
        <v/>
      </c>
      <c r="AH67" s="285" t="str">
        <f t="shared" si="3"/>
        <v/>
      </c>
      <c r="AI67" s="285" t="str">
        <f t="shared" si="3"/>
        <v/>
      </c>
      <c r="AJ67" s="285" t="str">
        <f t="shared" si="3"/>
        <v/>
      </c>
      <c r="AK67" s="285" t="str">
        <f t="shared" si="3"/>
        <v/>
      </c>
      <c r="AL67" s="285" t="str">
        <f t="shared" si="3"/>
        <v/>
      </c>
      <c r="AM67" s="286" t="str">
        <f t="shared" si="3"/>
        <v/>
      </c>
      <c r="AN67" s="284" t="str">
        <f t="shared" si="3"/>
        <v/>
      </c>
      <c r="AO67" s="285" t="str">
        <f t="shared" si="3"/>
        <v/>
      </c>
      <c r="AP67" s="285" t="str">
        <f t="shared" si="3"/>
        <v/>
      </c>
      <c r="AQ67" s="285" t="str">
        <f t="shared" si="3"/>
        <v/>
      </c>
      <c r="AR67" s="285" t="str">
        <f t="shared" si="3"/>
        <v/>
      </c>
      <c r="AS67" s="285" t="str">
        <f t="shared" si="3"/>
        <v/>
      </c>
      <c r="AT67" s="286" t="str">
        <f t="shared" si="3"/>
        <v/>
      </c>
      <c r="AU67" s="287" t="str">
        <f t="shared" si="3"/>
        <v/>
      </c>
      <c r="AV67" s="288" t="str">
        <f t="shared" si="3"/>
        <v/>
      </c>
      <c r="AW67" s="289" t="str">
        <f t="shared" si="3"/>
        <v/>
      </c>
      <c r="AX67" s="1636"/>
      <c r="AY67" s="1637"/>
      <c r="AZ67" s="1637"/>
      <c r="BA67" s="1638"/>
      <c r="BB67" s="1597"/>
      <c r="BC67" s="1598"/>
      <c r="BD67" s="1598"/>
      <c r="BE67" s="1598"/>
      <c r="BF67" s="1599"/>
    </row>
    <row r="68" spans="2:73" ht="18.75" customHeight="1">
      <c r="B68" s="1555" t="s">
        <v>500</v>
      </c>
      <c r="C68" s="1556"/>
      <c r="D68" s="1556"/>
      <c r="E68" s="1556"/>
      <c r="F68" s="1556"/>
      <c r="G68" s="1556"/>
      <c r="H68" s="1556"/>
      <c r="I68" s="1556"/>
      <c r="J68" s="1556"/>
      <c r="K68" s="1557"/>
      <c r="L68" s="1561" t="s">
        <v>494</v>
      </c>
      <c r="M68" s="1561"/>
      <c r="N68" s="1561"/>
      <c r="O68" s="1561"/>
      <c r="P68" s="1561"/>
      <c r="Q68" s="1561"/>
      <c r="R68" s="1562"/>
      <c r="S68" s="290" t="str">
        <f>IF($L68="","",IF(COUNTIFS($F$22:$F$60,$L68,S$22:S$60,"&gt;0")=0,"",COUNTIFS($F$22:$F$60,$L68,S$22:S$60,"&gt;0")))</f>
        <v/>
      </c>
      <c r="T68" s="291" t="str">
        <f t="shared" ref="T68:AW72" si="4">IF($L68="","",IF(COUNTIFS($F$22:$F$60,$L68,T$22:T$60,"&gt;0")=0,"",COUNTIFS($F$22:$F$60,$L68,T$22:T$60,"&gt;0")))</f>
        <v/>
      </c>
      <c r="U68" s="291" t="str">
        <f t="shared" si="4"/>
        <v/>
      </c>
      <c r="V68" s="291" t="str">
        <f t="shared" si="4"/>
        <v/>
      </c>
      <c r="W68" s="291" t="str">
        <f t="shared" si="4"/>
        <v/>
      </c>
      <c r="X68" s="291" t="str">
        <f t="shared" si="4"/>
        <v/>
      </c>
      <c r="Y68" s="292" t="str">
        <f t="shared" si="4"/>
        <v/>
      </c>
      <c r="Z68" s="293" t="str">
        <f t="shared" si="4"/>
        <v/>
      </c>
      <c r="AA68" s="291" t="str">
        <f t="shared" si="4"/>
        <v/>
      </c>
      <c r="AB68" s="291" t="str">
        <f t="shared" si="4"/>
        <v/>
      </c>
      <c r="AC68" s="291" t="str">
        <f t="shared" si="4"/>
        <v/>
      </c>
      <c r="AD68" s="291" t="str">
        <f t="shared" si="4"/>
        <v/>
      </c>
      <c r="AE68" s="291" t="str">
        <f t="shared" si="4"/>
        <v/>
      </c>
      <c r="AF68" s="292" t="str">
        <f t="shared" si="4"/>
        <v/>
      </c>
      <c r="AG68" s="291" t="str">
        <f t="shared" si="4"/>
        <v/>
      </c>
      <c r="AH68" s="291" t="str">
        <f t="shared" si="4"/>
        <v/>
      </c>
      <c r="AI68" s="291" t="str">
        <f t="shared" si="4"/>
        <v/>
      </c>
      <c r="AJ68" s="291" t="str">
        <f t="shared" si="4"/>
        <v/>
      </c>
      <c r="AK68" s="291" t="str">
        <f t="shared" si="4"/>
        <v/>
      </c>
      <c r="AL68" s="291" t="str">
        <f t="shared" si="4"/>
        <v/>
      </c>
      <c r="AM68" s="292" t="str">
        <f t="shared" si="4"/>
        <v/>
      </c>
      <c r="AN68" s="291" t="str">
        <f t="shared" si="4"/>
        <v/>
      </c>
      <c r="AO68" s="291" t="str">
        <f t="shared" si="4"/>
        <v/>
      </c>
      <c r="AP68" s="291" t="str">
        <f t="shared" si="4"/>
        <v/>
      </c>
      <c r="AQ68" s="291" t="str">
        <f t="shared" si="4"/>
        <v/>
      </c>
      <c r="AR68" s="291" t="str">
        <f t="shared" si="4"/>
        <v/>
      </c>
      <c r="AS68" s="291" t="str">
        <f t="shared" si="4"/>
        <v/>
      </c>
      <c r="AT68" s="292" t="str">
        <f t="shared" si="4"/>
        <v/>
      </c>
      <c r="AU68" s="291" t="str">
        <f t="shared" si="4"/>
        <v/>
      </c>
      <c r="AV68" s="291" t="str">
        <f t="shared" si="4"/>
        <v/>
      </c>
      <c r="AW68" s="292" t="str">
        <f t="shared" si="4"/>
        <v/>
      </c>
      <c r="AX68" s="1636"/>
      <c r="AY68" s="1637"/>
      <c r="AZ68" s="1637"/>
      <c r="BA68" s="1638"/>
      <c r="BB68" s="1597"/>
      <c r="BC68" s="1598"/>
      <c r="BD68" s="1598"/>
      <c r="BE68" s="1598"/>
      <c r="BF68" s="1599"/>
    </row>
    <row r="69" spans="2:73" ht="18.75" customHeight="1">
      <c r="B69" s="1555"/>
      <c r="C69" s="1556"/>
      <c r="D69" s="1556"/>
      <c r="E69" s="1556"/>
      <c r="F69" s="1556"/>
      <c r="G69" s="1556"/>
      <c r="H69" s="1556"/>
      <c r="I69" s="1556"/>
      <c r="J69" s="1556"/>
      <c r="K69" s="1557"/>
      <c r="L69" s="1563" t="s">
        <v>495</v>
      </c>
      <c r="M69" s="1563"/>
      <c r="N69" s="1563"/>
      <c r="O69" s="1563"/>
      <c r="P69" s="1563"/>
      <c r="Q69" s="1563"/>
      <c r="R69" s="1564"/>
      <c r="S69" s="287" t="str">
        <f t="shared" ref="S69:AH72" si="5">IF($L69="","",IF(COUNTIFS($F$22:$F$60,$L69,S$22:S$60,"&gt;0")=0,"",COUNTIFS($F$22:$F$60,$L69,S$22:S$60,"&gt;0")))</f>
        <v/>
      </c>
      <c r="T69" s="288" t="str">
        <f>IF($L69="","",IF(COUNTIFS($F$22:$F$60,$L69,T$22:T$60,"&gt;0")=0,"",COUNTIFS($F$22:$F$60,$L69,T$22:T$60,"&gt;0")))</f>
        <v/>
      </c>
      <c r="U69" s="288" t="str">
        <f t="shared" si="5"/>
        <v/>
      </c>
      <c r="V69" s="288" t="str">
        <f t="shared" si="5"/>
        <v/>
      </c>
      <c r="W69" s="288" t="str">
        <f t="shared" si="5"/>
        <v/>
      </c>
      <c r="X69" s="288" t="str">
        <f t="shared" si="5"/>
        <v/>
      </c>
      <c r="Y69" s="289" t="str">
        <f t="shared" si="5"/>
        <v/>
      </c>
      <c r="Z69" s="294" t="str">
        <f t="shared" si="5"/>
        <v/>
      </c>
      <c r="AA69" s="288" t="str">
        <f t="shared" si="5"/>
        <v/>
      </c>
      <c r="AB69" s="288" t="str">
        <f t="shared" si="5"/>
        <v/>
      </c>
      <c r="AC69" s="288" t="str">
        <f t="shared" si="5"/>
        <v/>
      </c>
      <c r="AD69" s="288" t="str">
        <f t="shared" si="5"/>
        <v/>
      </c>
      <c r="AE69" s="288" t="str">
        <f t="shared" si="5"/>
        <v/>
      </c>
      <c r="AF69" s="289" t="str">
        <f t="shared" si="5"/>
        <v/>
      </c>
      <c r="AG69" s="288" t="str">
        <f t="shared" si="5"/>
        <v/>
      </c>
      <c r="AH69" s="288" t="str">
        <f t="shared" si="5"/>
        <v/>
      </c>
      <c r="AI69" s="288" t="str">
        <f t="shared" si="4"/>
        <v/>
      </c>
      <c r="AJ69" s="288" t="str">
        <f t="shared" si="4"/>
        <v/>
      </c>
      <c r="AK69" s="288" t="str">
        <f t="shared" si="4"/>
        <v/>
      </c>
      <c r="AL69" s="288" t="str">
        <f t="shared" si="4"/>
        <v/>
      </c>
      <c r="AM69" s="289" t="str">
        <f t="shared" si="4"/>
        <v/>
      </c>
      <c r="AN69" s="288" t="str">
        <f t="shared" si="4"/>
        <v/>
      </c>
      <c r="AO69" s="288" t="str">
        <f t="shared" si="4"/>
        <v/>
      </c>
      <c r="AP69" s="288" t="str">
        <f t="shared" si="4"/>
        <v/>
      </c>
      <c r="AQ69" s="288" t="str">
        <f t="shared" si="4"/>
        <v/>
      </c>
      <c r="AR69" s="288" t="str">
        <f t="shared" si="4"/>
        <v/>
      </c>
      <c r="AS69" s="288" t="str">
        <f t="shared" si="4"/>
        <v/>
      </c>
      <c r="AT69" s="289" t="str">
        <f t="shared" si="4"/>
        <v/>
      </c>
      <c r="AU69" s="288" t="str">
        <f t="shared" si="4"/>
        <v/>
      </c>
      <c r="AV69" s="288" t="str">
        <f t="shared" si="4"/>
        <v/>
      </c>
      <c r="AW69" s="289" t="str">
        <f t="shared" si="4"/>
        <v/>
      </c>
      <c r="AX69" s="1636"/>
      <c r="AY69" s="1637"/>
      <c r="AZ69" s="1637"/>
      <c r="BA69" s="1638"/>
      <c r="BB69" s="1597"/>
      <c r="BC69" s="1598"/>
      <c r="BD69" s="1598"/>
      <c r="BE69" s="1598"/>
      <c r="BF69" s="1599"/>
    </row>
    <row r="70" spans="2:73" ht="18.75" customHeight="1">
      <c r="B70" s="1555"/>
      <c r="C70" s="1556"/>
      <c r="D70" s="1556"/>
      <c r="E70" s="1556"/>
      <c r="F70" s="1556"/>
      <c r="G70" s="1556"/>
      <c r="H70" s="1556"/>
      <c r="I70" s="1556"/>
      <c r="J70" s="1556"/>
      <c r="K70" s="1557"/>
      <c r="L70" s="1563" t="s">
        <v>496</v>
      </c>
      <c r="M70" s="1563"/>
      <c r="N70" s="1563"/>
      <c r="O70" s="1563"/>
      <c r="P70" s="1563"/>
      <c r="Q70" s="1563"/>
      <c r="R70" s="1564"/>
      <c r="S70" s="287" t="str">
        <f t="shared" si="5"/>
        <v/>
      </c>
      <c r="T70" s="288" t="str">
        <f t="shared" si="4"/>
        <v/>
      </c>
      <c r="U70" s="288" t="str">
        <f t="shared" si="4"/>
        <v/>
      </c>
      <c r="V70" s="288" t="str">
        <f t="shared" si="4"/>
        <v/>
      </c>
      <c r="W70" s="288" t="str">
        <f t="shared" si="4"/>
        <v/>
      </c>
      <c r="X70" s="288" t="str">
        <f>IF($L70="","",IF(COUNTIFS($F$22:$F$60,$L70,X$22:X$60,"&gt;0")=0,"",COUNTIFS($F$22:$F$60,$L70,X$22:X$60,"&gt;0")))</f>
        <v/>
      </c>
      <c r="Y70" s="289" t="str">
        <f t="shared" si="4"/>
        <v/>
      </c>
      <c r="Z70" s="294" t="str">
        <f t="shared" si="4"/>
        <v/>
      </c>
      <c r="AA70" s="288" t="str">
        <f t="shared" si="4"/>
        <v/>
      </c>
      <c r="AB70" s="288" t="str">
        <f t="shared" si="4"/>
        <v/>
      </c>
      <c r="AC70" s="288" t="str">
        <f t="shared" si="4"/>
        <v/>
      </c>
      <c r="AD70" s="288" t="str">
        <f t="shared" si="4"/>
        <v/>
      </c>
      <c r="AE70" s="288" t="str">
        <f t="shared" si="4"/>
        <v/>
      </c>
      <c r="AF70" s="289" t="str">
        <f t="shared" si="4"/>
        <v/>
      </c>
      <c r="AG70" s="288" t="str">
        <f t="shared" si="4"/>
        <v/>
      </c>
      <c r="AH70" s="288" t="str">
        <f t="shared" si="4"/>
        <v/>
      </c>
      <c r="AI70" s="288" t="str">
        <f t="shared" si="4"/>
        <v/>
      </c>
      <c r="AJ70" s="288" t="str">
        <f t="shared" si="4"/>
        <v/>
      </c>
      <c r="AK70" s="288" t="str">
        <f t="shared" si="4"/>
        <v/>
      </c>
      <c r="AL70" s="288" t="str">
        <f t="shared" si="4"/>
        <v/>
      </c>
      <c r="AM70" s="289" t="str">
        <f t="shared" si="4"/>
        <v/>
      </c>
      <c r="AN70" s="288" t="str">
        <f t="shared" si="4"/>
        <v/>
      </c>
      <c r="AO70" s="288" t="str">
        <f t="shared" si="4"/>
        <v/>
      </c>
      <c r="AP70" s="288" t="str">
        <f t="shared" si="4"/>
        <v/>
      </c>
      <c r="AQ70" s="288" t="str">
        <f t="shared" si="4"/>
        <v/>
      </c>
      <c r="AR70" s="288" t="str">
        <f t="shared" si="4"/>
        <v/>
      </c>
      <c r="AS70" s="288" t="str">
        <f t="shared" si="4"/>
        <v/>
      </c>
      <c r="AT70" s="289" t="str">
        <f t="shared" si="4"/>
        <v/>
      </c>
      <c r="AU70" s="288" t="str">
        <f t="shared" si="4"/>
        <v/>
      </c>
      <c r="AV70" s="288" t="str">
        <f t="shared" si="4"/>
        <v/>
      </c>
      <c r="AW70" s="289" t="str">
        <f t="shared" si="4"/>
        <v/>
      </c>
      <c r="AX70" s="1636"/>
      <c r="AY70" s="1637"/>
      <c r="AZ70" s="1637"/>
      <c r="BA70" s="1638"/>
      <c r="BB70" s="1597"/>
      <c r="BC70" s="1598"/>
      <c r="BD70" s="1598"/>
      <c r="BE70" s="1598"/>
      <c r="BF70" s="1599"/>
    </row>
    <row r="71" spans="2:73" ht="18.75" customHeight="1">
      <c r="B71" s="1555"/>
      <c r="C71" s="1556"/>
      <c r="D71" s="1556"/>
      <c r="E71" s="1556"/>
      <c r="F71" s="1556"/>
      <c r="G71" s="1556"/>
      <c r="H71" s="1556"/>
      <c r="I71" s="1556"/>
      <c r="J71" s="1556"/>
      <c r="K71" s="1557"/>
      <c r="L71" s="1563" t="s">
        <v>501</v>
      </c>
      <c r="M71" s="1563"/>
      <c r="N71" s="1563"/>
      <c r="O71" s="1563"/>
      <c r="P71" s="1563"/>
      <c r="Q71" s="1563"/>
      <c r="R71" s="1564"/>
      <c r="S71" s="287" t="str">
        <f t="shared" si="5"/>
        <v/>
      </c>
      <c r="T71" s="288" t="str">
        <f t="shared" si="4"/>
        <v/>
      </c>
      <c r="U71" s="288" t="str">
        <f t="shared" si="4"/>
        <v/>
      </c>
      <c r="V71" s="288" t="str">
        <f t="shared" si="4"/>
        <v/>
      </c>
      <c r="W71" s="288" t="str">
        <f t="shared" si="4"/>
        <v/>
      </c>
      <c r="X71" s="288" t="str">
        <f t="shared" si="4"/>
        <v/>
      </c>
      <c r="Y71" s="289" t="str">
        <f t="shared" si="4"/>
        <v/>
      </c>
      <c r="Z71" s="294" t="str">
        <f t="shared" si="4"/>
        <v/>
      </c>
      <c r="AA71" s="288" t="str">
        <f t="shared" si="4"/>
        <v/>
      </c>
      <c r="AB71" s="288" t="str">
        <f t="shared" si="4"/>
        <v/>
      </c>
      <c r="AC71" s="288" t="str">
        <f t="shared" si="4"/>
        <v/>
      </c>
      <c r="AD71" s="288" t="str">
        <f t="shared" si="4"/>
        <v/>
      </c>
      <c r="AE71" s="288" t="str">
        <f t="shared" si="4"/>
        <v/>
      </c>
      <c r="AF71" s="289" t="str">
        <f t="shared" si="4"/>
        <v/>
      </c>
      <c r="AG71" s="288" t="str">
        <f t="shared" si="4"/>
        <v/>
      </c>
      <c r="AH71" s="288" t="str">
        <f t="shared" si="4"/>
        <v/>
      </c>
      <c r="AI71" s="288" t="str">
        <f t="shared" si="4"/>
        <v/>
      </c>
      <c r="AJ71" s="288" t="str">
        <f t="shared" si="4"/>
        <v/>
      </c>
      <c r="AK71" s="288" t="str">
        <f t="shared" si="4"/>
        <v/>
      </c>
      <c r="AL71" s="288" t="str">
        <f t="shared" si="4"/>
        <v/>
      </c>
      <c r="AM71" s="289" t="str">
        <f t="shared" si="4"/>
        <v/>
      </c>
      <c r="AN71" s="288" t="str">
        <f t="shared" si="4"/>
        <v/>
      </c>
      <c r="AO71" s="288" t="str">
        <f t="shared" si="4"/>
        <v/>
      </c>
      <c r="AP71" s="288" t="str">
        <f t="shared" si="4"/>
        <v/>
      </c>
      <c r="AQ71" s="288" t="str">
        <f t="shared" si="4"/>
        <v/>
      </c>
      <c r="AR71" s="288" t="str">
        <f t="shared" si="4"/>
        <v/>
      </c>
      <c r="AS71" s="288" t="str">
        <f t="shared" si="4"/>
        <v/>
      </c>
      <c r="AT71" s="289" t="str">
        <f t="shared" si="4"/>
        <v/>
      </c>
      <c r="AU71" s="288" t="str">
        <f t="shared" si="4"/>
        <v/>
      </c>
      <c r="AV71" s="288" t="str">
        <f t="shared" si="4"/>
        <v/>
      </c>
      <c r="AW71" s="289" t="str">
        <f t="shared" si="4"/>
        <v/>
      </c>
      <c r="AX71" s="1636"/>
      <c r="AY71" s="1637"/>
      <c r="AZ71" s="1637"/>
      <c r="BA71" s="1638"/>
      <c r="BB71" s="1597"/>
      <c r="BC71" s="1598"/>
      <c r="BD71" s="1598"/>
      <c r="BE71" s="1598"/>
      <c r="BF71" s="1599"/>
    </row>
    <row r="72" spans="2:73" ht="18.75" customHeight="1" thickBot="1">
      <c r="B72" s="1558"/>
      <c r="C72" s="1559"/>
      <c r="D72" s="1559"/>
      <c r="E72" s="1559"/>
      <c r="F72" s="1559"/>
      <c r="G72" s="1559"/>
      <c r="H72" s="1559"/>
      <c r="I72" s="1559"/>
      <c r="J72" s="1559"/>
      <c r="K72" s="1560"/>
      <c r="L72" s="1629"/>
      <c r="M72" s="1629"/>
      <c r="N72" s="1629"/>
      <c r="O72" s="1629"/>
      <c r="P72" s="1629"/>
      <c r="Q72" s="1629"/>
      <c r="R72" s="1630"/>
      <c r="S72" s="295" t="str">
        <f t="shared" si="5"/>
        <v/>
      </c>
      <c r="T72" s="296" t="str">
        <f t="shared" si="4"/>
        <v/>
      </c>
      <c r="U72" s="296" t="str">
        <f t="shared" si="4"/>
        <v/>
      </c>
      <c r="V72" s="296" t="str">
        <f t="shared" si="4"/>
        <v/>
      </c>
      <c r="W72" s="296" t="str">
        <f t="shared" si="4"/>
        <v/>
      </c>
      <c r="X72" s="296" t="str">
        <f t="shared" si="4"/>
        <v/>
      </c>
      <c r="Y72" s="297" t="str">
        <f t="shared" si="4"/>
        <v/>
      </c>
      <c r="Z72" s="298" t="str">
        <f t="shared" si="4"/>
        <v/>
      </c>
      <c r="AA72" s="296" t="str">
        <f t="shared" si="4"/>
        <v/>
      </c>
      <c r="AB72" s="296" t="str">
        <f t="shared" si="4"/>
        <v/>
      </c>
      <c r="AC72" s="296" t="str">
        <f t="shared" si="4"/>
        <v/>
      </c>
      <c r="AD72" s="296" t="str">
        <f t="shared" si="4"/>
        <v/>
      </c>
      <c r="AE72" s="296" t="str">
        <f t="shared" si="4"/>
        <v/>
      </c>
      <c r="AF72" s="297" t="str">
        <f t="shared" si="4"/>
        <v/>
      </c>
      <c r="AG72" s="296" t="str">
        <f t="shared" si="4"/>
        <v/>
      </c>
      <c r="AH72" s="296" t="str">
        <f t="shared" si="4"/>
        <v/>
      </c>
      <c r="AI72" s="296" t="str">
        <f t="shared" si="4"/>
        <v/>
      </c>
      <c r="AJ72" s="296" t="str">
        <f t="shared" si="4"/>
        <v/>
      </c>
      <c r="AK72" s="296" t="str">
        <f t="shared" si="4"/>
        <v/>
      </c>
      <c r="AL72" s="296" t="str">
        <f t="shared" si="4"/>
        <v/>
      </c>
      <c r="AM72" s="297" t="str">
        <f t="shared" si="4"/>
        <v/>
      </c>
      <c r="AN72" s="296" t="str">
        <f t="shared" si="4"/>
        <v/>
      </c>
      <c r="AO72" s="296" t="str">
        <f t="shared" si="4"/>
        <v/>
      </c>
      <c r="AP72" s="296" t="str">
        <f t="shared" si="4"/>
        <v/>
      </c>
      <c r="AQ72" s="296" t="str">
        <f t="shared" si="4"/>
        <v/>
      </c>
      <c r="AR72" s="296" t="str">
        <f t="shared" si="4"/>
        <v/>
      </c>
      <c r="AS72" s="296" t="str">
        <f t="shared" si="4"/>
        <v/>
      </c>
      <c r="AT72" s="297" t="str">
        <f t="shared" si="4"/>
        <v/>
      </c>
      <c r="AU72" s="296" t="str">
        <f t="shared" si="4"/>
        <v/>
      </c>
      <c r="AV72" s="296" t="str">
        <f t="shared" si="4"/>
        <v/>
      </c>
      <c r="AW72" s="297" t="str">
        <f t="shared" si="4"/>
        <v/>
      </c>
      <c r="AX72" s="1639"/>
      <c r="AY72" s="1640"/>
      <c r="AZ72" s="1640"/>
      <c r="BA72" s="1641"/>
      <c r="BB72" s="1600"/>
      <c r="BC72" s="1601"/>
      <c r="BD72" s="1601"/>
      <c r="BE72" s="1601"/>
      <c r="BF72" s="1602"/>
    </row>
    <row r="73" spans="2:73" ht="13.5" customHeight="1">
      <c r="C73" s="299"/>
      <c r="D73" s="299"/>
      <c r="E73" s="299"/>
      <c r="F73" s="299"/>
      <c r="G73" s="300"/>
      <c r="H73" s="301"/>
      <c r="AF73" s="228"/>
    </row>
    <row r="74" spans="2:73" ht="11.45" customHeight="1">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302"/>
      <c r="AR74" s="302"/>
      <c r="AS74" s="302"/>
      <c r="AT74" s="302"/>
      <c r="AU74" s="302"/>
      <c r="AV74" s="302"/>
      <c r="AW74" s="302"/>
      <c r="AX74" s="302"/>
      <c r="AY74" s="302"/>
      <c r="AZ74" s="302"/>
      <c r="BA74" s="302"/>
    </row>
    <row r="75" spans="2:73" ht="20.25" customHeight="1">
      <c r="BN75" s="223"/>
      <c r="BO75" s="211"/>
      <c r="BP75" s="223"/>
      <c r="BQ75" s="223"/>
      <c r="BR75" s="223"/>
      <c r="BS75" s="272"/>
      <c r="BT75" s="303"/>
      <c r="BU75" s="303"/>
    </row>
    <row r="76" spans="2:73" ht="20.25" customHeight="1">
      <c r="C76" s="304"/>
      <c r="D76" s="304"/>
      <c r="E76" s="304"/>
      <c r="F76" s="304"/>
      <c r="G76" s="304"/>
      <c r="H76" s="228"/>
      <c r="I76" s="228"/>
    </row>
    <row r="77" spans="2:73" ht="20.25" customHeight="1">
      <c r="C77" s="304"/>
      <c r="D77" s="304"/>
      <c r="E77" s="304"/>
      <c r="F77" s="304"/>
      <c r="G77" s="304"/>
      <c r="H77" s="228"/>
      <c r="I77" s="228"/>
    </row>
    <row r="78" spans="2:73" ht="20.25" customHeight="1">
      <c r="C78" s="228"/>
      <c r="D78" s="228"/>
      <c r="E78" s="228"/>
      <c r="F78" s="228"/>
      <c r="G78" s="228"/>
    </row>
    <row r="79" spans="2:73" ht="20.25" customHeight="1">
      <c r="C79" s="228"/>
      <c r="D79" s="228"/>
      <c r="E79" s="228"/>
      <c r="F79" s="228"/>
      <c r="G79" s="228"/>
    </row>
    <row r="80" spans="2:73" ht="20.25" customHeight="1">
      <c r="C80" s="228"/>
      <c r="D80" s="228"/>
      <c r="E80" s="228"/>
      <c r="F80" s="228"/>
      <c r="G80" s="228"/>
    </row>
    <row r="81" spans="3:7" ht="20.25" customHeight="1">
      <c r="C81" s="228"/>
      <c r="D81" s="228"/>
      <c r="E81" s="228"/>
      <c r="F81" s="228"/>
      <c r="G81" s="228"/>
    </row>
  </sheetData>
  <sheetProtection insertColumns="0" deleteRows="0"/>
  <mergeCells count="247">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BB62:BF72"/>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L72:R72"/>
    <mergeCell ref="AZ64:BA64"/>
    <mergeCell ref="G65:R65"/>
    <mergeCell ref="AX65:BA72"/>
    <mergeCell ref="G66:R66"/>
    <mergeCell ref="AZ62:BA62"/>
    <mergeCell ref="G67:R67"/>
    <mergeCell ref="B68:K72"/>
    <mergeCell ref="L68:R68"/>
    <mergeCell ref="L69:R69"/>
    <mergeCell ref="L70:R70"/>
    <mergeCell ref="L71:R71"/>
    <mergeCell ref="G62:K64"/>
    <mergeCell ref="M62:R62"/>
    <mergeCell ref="AX62:AY62"/>
  </mergeCells>
  <phoneticPr fontId="2"/>
  <conditionalFormatting sqref="S23:BA24">
    <cfRule type="expression" dxfId="29" priority="14">
      <formula>INDIRECT(ADDRESS(ROW(),COLUMN()))=TRUNC(INDIRECT(ADDRESS(ROW(),COLUMN())))</formula>
    </cfRule>
  </conditionalFormatting>
  <conditionalFormatting sqref="S26:BA27">
    <cfRule type="expression" dxfId="28" priority="13">
      <formula>INDIRECT(ADDRESS(ROW(),COLUMN()))=TRUNC(INDIRECT(ADDRESS(ROW(),COLUMN())))</formula>
    </cfRule>
  </conditionalFormatting>
  <conditionalFormatting sqref="S29:BA30">
    <cfRule type="expression" dxfId="27" priority="12">
      <formula>INDIRECT(ADDRESS(ROW(),COLUMN()))=TRUNC(INDIRECT(ADDRESS(ROW(),COLUMN())))</formula>
    </cfRule>
  </conditionalFormatting>
  <conditionalFormatting sqref="S32:BA33">
    <cfRule type="expression" dxfId="26" priority="11">
      <formula>INDIRECT(ADDRESS(ROW(),COLUMN()))=TRUNC(INDIRECT(ADDRESS(ROW(),COLUMN())))</formula>
    </cfRule>
  </conditionalFormatting>
  <conditionalFormatting sqref="S35:BA36">
    <cfRule type="expression" dxfId="25" priority="10">
      <formula>INDIRECT(ADDRESS(ROW(),COLUMN()))=TRUNC(INDIRECT(ADDRESS(ROW(),COLUMN())))</formula>
    </cfRule>
  </conditionalFormatting>
  <conditionalFormatting sqref="S38:BA39">
    <cfRule type="expression" dxfId="24" priority="9">
      <formula>INDIRECT(ADDRESS(ROW(),COLUMN()))=TRUNC(INDIRECT(ADDRESS(ROW(),COLUMN())))</formula>
    </cfRule>
  </conditionalFormatting>
  <conditionalFormatting sqref="S41:BA42">
    <cfRule type="expression" dxfId="23" priority="8">
      <formula>INDIRECT(ADDRESS(ROW(),COLUMN()))=TRUNC(INDIRECT(ADDRESS(ROW(),COLUMN())))</formula>
    </cfRule>
  </conditionalFormatting>
  <conditionalFormatting sqref="S44:BA45">
    <cfRule type="expression" dxfId="22" priority="7">
      <formula>INDIRECT(ADDRESS(ROW(),COLUMN()))=TRUNC(INDIRECT(ADDRESS(ROW(),COLUMN())))</formula>
    </cfRule>
  </conditionalFormatting>
  <conditionalFormatting sqref="S47:BA48">
    <cfRule type="expression" dxfId="21" priority="6">
      <formula>INDIRECT(ADDRESS(ROW(),COLUMN()))=TRUNC(INDIRECT(ADDRESS(ROW(),COLUMN())))</formula>
    </cfRule>
  </conditionalFormatting>
  <conditionalFormatting sqref="S50:BA51">
    <cfRule type="expression" dxfId="20" priority="5">
      <formula>INDIRECT(ADDRESS(ROW(),COLUMN()))=TRUNC(INDIRECT(ADDRESS(ROW(),COLUMN())))</formula>
    </cfRule>
  </conditionalFormatting>
  <conditionalFormatting sqref="S53:BA54">
    <cfRule type="expression" dxfId="19" priority="4">
      <formula>INDIRECT(ADDRESS(ROW(),COLUMN()))=TRUNC(INDIRECT(ADDRESS(ROW(),COLUMN())))</formula>
    </cfRule>
  </conditionalFormatting>
  <conditionalFormatting sqref="S56:BA57">
    <cfRule type="expression" dxfId="18" priority="3">
      <formula>INDIRECT(ADDRESS(ROW(),COLUMN()))=TRUNC(INDIRECT(ADDRESS(ROW(),COLUMN())))</formula>
    </cfRule>
  </conditionalFormatting>
  <conditionalFormatting sqref="S59:BA60">
    <cfRule type="expression" dxfId="17" priority="2">
      <formula>INDIRECT(ADDRESS(ROW(),COLUMN()))=TRUNC(INDIRECT(ADDRESS(ROW(),COLUMN())))</formula>
    </cfRule>
  </conditionalFormatting>
  <conditionalFormatting sqref="S62:BA72">
    <cfRule type="expression" dxfId="16" priority="1">
      <formula>INDIRECT(ADDRESS(ROW(),COLUMN()))=TRUNC(INDIRECT(ADDRESS(ROW(),COLUMN())))</formula>
    </cfRule>
  </conditionalFormatting>
  <conditionalFormatting sqref="BC14:BD14">
    <cfRule type="expression" dxfId="15" priority="15">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標準様式１プルダウン・リスト!$C$4:$C$8</xm:f>
          </x14:formula1>
          <xm:sqref>AP1:BE1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view="pageBreakPreview" zoomScale="50" zoomScaleNormal="85" zoomScaleSheetLayoutView="50" workbookViewId="0">
      <selection activeCell="I6" sqref="I6"/>
    </sheetView>
  </sheetViews>
  <sheetFormatPr defaultColWidth="10" defaultRowHeight="18.75"/>
  <cols>
    <col min="1" max="1" width="1.75" style="307" customWidth="1"/>
    <col min="2" max="2" width="6.25" style="306" customWidth="1"/>
    <col min="3" max="3" width="11.75" style="306" customWidth="1"/>
    <col min="4" max="4" width="3.75" style="306" bestFit="1" customWidth="1"/>
    <col min="5" max="5" width="17.375" style="307" customWidth="1"/>
    <col min="6" max="6" width="3.75" style="307" bestFit="1" customWidth="1"/>
    <col min="7" max="7" width="17.375" style="307" customWidth="1"/>
    <col min="8" max="8" width="3.75" style="307" bestFit="1" customWidth="1"/>
    <col min="9" max="9" width="17.375" style="306" customWidth="1"/>
    <col min="10" max="10" width="3.75" style="307" bestFit="1" customWidth="1"/>
    <col min="11" max="11" width="17.375" style="307" customWidth="1"/>
    <col min="12" max="12" width="3.75" style="307" customWidth="1"/>
    <col min="13" max="13" width="17.375" style="307" customWidth="1"/>
    <col min="14" max="14" width="3.75" style="307" customWidth="1"/>
    <col min="15" max="15" width="17.375" style="307" customWidth="1"/>
    <col min="16" max="16" width="3.75" style="307" customWidth="1"/>
    <col min="17" max="17" width="17.375" style="307" customWidth="1"/>
    <col min="18" max="18" width="3.75" style="307" customWidth="1"/>
    <col min="19" max="19" width="17.375" style="307" customWidth="1"/>
    <col min="20" max="20" width="3.75" style="307" customWidth="1"/>
    <col min="21" max="21" width="17.375" style="307" customWidth="1"/>
    <col min="22" max="22" width="3.75" style="307" customWidth="1"/>
    <col min="23" max="23" width="56.25" style="307" customWidth="1"/>
    <col min="24" max="16384" width="10" style="307"/>
  </cols>
  <sheetData>
    <row r="1" spans="2:23">
      <c r="B1" s="305" t="s">
        <v>502</v>
      </c>
    </row>
    <row r="2" spans="2:23">
      <c r="B2" s="308" t="s">
        <v>503</v>
      </c>
      <c r="E2" s="309"/>
      <c r="I2" s="310"/>
    </row>
    <row r="3" spans="2:23">
      <c r="B3" s="310" t="s">
        <v>504</v>
      </c>
      <c r="E3" s="309" t="s">
        <v>505</v>
      </c>
      <c r="I3" s="310"/>
    </row>
    <row r="4" spans="2:23">
      <c r="B4" s="308"/>
      <c r="E4" s="1772" t="s">
        <v>506</v>
      </c>
      <c r="F4" s="1772"/>
      <c r="G4" s="1772"/>
      <c r="H4" s="1772"/>
      <c r="I4" s="1772"/>
      <c r="J4" s="1772"/>
      <c r="K4" s="1772"/>
      <c r="M4" s="1772" t="s">
        <v>507</v>
      </c>
      <c r="N4" s="1772"/>
      <c r="O4" s="1772"/>
      <c r="Q4" s="1772" t="s">
        <v>508</v>
      </c>
      <c r="R4" s="1772"/>
      <c r="S4" s="1772"/>
      <c r="T4" s="1772"/>
      <c r="U4" s="1772"/>
      <c r="W4" s="1772" t="s">
        <v>509</v>
      </c>
    </row>
    <row r="5" spans="2:23">
      <c r="B5" s="306" t="s">
        <v>477</v>
      </c>
      <c r="C5" s="306" t="s">
        <v>510</v>
      </c>
      <c r="E5" s="306" t="s">
        <v>511</v>
      </c>
      <c r="F5" s="306"/>
      <c r="G5" s="306" t="s">
        <v>512</v>
      </c>
      <c r="I5" s="306" t="s">
        <v>513</v>
      </c>
      <c r="K5" s="306" t="s">
        <v>506</v>
      </c>
      <c r="M5" s="306" t="s">
        <v>514</v>
      </c>
      <c r="O5" s="306" t="s">
        <v>515</v>
      </c>
      <c r="Q5" s="306" t="s">
        <v>514</v>
      </c>
      <c r="S5" s="306" t="s">
        <v>515</v>
      </c>
      <c r="U5" s="306" t="s">
        <v>506</v>
      </c>
      <c r="W5" s="1772"/>
    </row>
    <row r="6" spans="2:23">
      <c r="B6" s="306">
        <v>1</v>
      </c>
      <c r="C6" s="312" t="s">
        <v>516</v>
      </c>
      <c r="D6" s="306" t="s">
        <v>517</v>
      </c>
      <c r="E6" s="313"/>
      <c r="F6" s="306" t="s">
        <v>474</v>
      </c>
      <c r="G6" s="313"/>
      <c r="H6" s="307" t="s">
        <v>518</v>
      </c>
      <c r="I6" s="313">
        <v>0</v>
      </c>
      <c r="J6" s="307" t="s">
        <v>456</v>
      </c>
      <c r="K6" s="311">
        <f t="shared" ref="K6:K8" si="0">(G6-E6-I6)*24</f>
        <v>0</v>
      </c>
      <c r="M6" s="313"/>
      <c r="N6" s="306" t="s">
        <v>474</v>
      </c>
      <c r="O6" s="313"/>
      <c r="Q6" s="314">
        <f>IF(E6&lt;M6,M6,E6)</f>
        <v>0</v>
      </c>
      <c r="R6" s="306" t="s">
        <v>474</v>
      </c>
      <c r="S6" s="314">
        <f t="shared" ref="S6:S8" si="1">IF(G6&gt;O6,O6,G6)</f>
        <v>0</v>
      </c>
      <c r="U6" s="311">
        <f t="shared" ref="U6:U8" si="2">(S6-Q6)*24</f>
        <v>0</v>
      </c>
      <c r="W6" s="315"/>
    </row>
    <row r="7" spans="2:23">
      <c r="B7" s="306">
        <v>2</v>
      </c>
      <c r="C7" s="312" t="s">
        <v>519</v>
      </c>
      <c r="D7" s="306" t="s">
        <v>517</v>
      </c>
      <c r="E7" s="313"/>
      <c r="F7" s="306" t="s">
        <v>474</v>
      </c>
      <c r="G7" s="313"/>
      <c r="H7" s="307" t="s">
        <v>518</v>
      </c>
      <c r="I7" s="313">
        <v>0</v>
      </c>
      <c r="J7" s="307" t="s">
        <v>456</v>
      </c>
      <c r="K7" s="311">
        <f t="shared" si="0"/>
        <v>0</v>
      </c>
      <c r="M7" s="313"/>
      <c r="N7" s="306" t="s">
        <v>474</v>
      </c>
      <c r="O7" s="313"/>
      <c r="Q7" s="314">
        <f t="shared" ref="Q7:Q8" si="3">IF(E7&lt;M7,M7,E7)</f>
        <v>0</v>
      </c>
      <c r="R7" s="306" t="s">
        <v>474</v>
      </c>
      <c r="S7" s="314">
        <f t="shared" si="1"/>
        <v>0</v>
      </c>
      <c r="U7" s="311">
        <f t="shared" si="2"/>
        <v>0</v>
      </c>
      <c r="W7" s="315"/>
    </row>
    <row r="8" spans="2:23">
      <c r="B8" s="306">
        <v>3</v>
      </c>
      <c r="C8" s="312" t="s">
        <v>520</v>
      </c>
      <c r="D8" s="306" t="s">
        <v>517</v>
      </c>
      <c r="E8" s="313"/>
      <c r="F8" s="306" t="s">
        <v>474</v>
      </c>
      <c r="G8" s="313"/>
      <c r="H8" s="307" t="s">
        <v>518</v>
      </c>
      <c r="I8" s="313">
        <v>0</v>
      </c>
      <c r="J8" s="307" t="s">
        <v>456</v>
      </c>
      <c r="K8" s="311">
        <f t="shared" si="0"/>
        <v>0</v>
      </c>
      <c r="M8" s="313"/>
      <c r="N8" s="306" t="s">
        <v>474</v>
      </c>
      <c r="O8" s="313"/>
      <c r="Q8" s="314">
        <f t="shared" si="3"/>
        <v>0</v>
      </c>
      <c r="R8" s="306" t="s">
        <v>474</v>
      </c>
      <c r="S8" s="314">
        <f t="shared" si="1"/>
        <v>0</v>
      </c>
      <c r="U8" s="311">
        <f t="shared" si="2"/>
        <v>0</v>
      </c>
      <c r="W8" s="315"/>
    </row>
    <row r="9" spans="2:23">
      <c r="B9" s="306">
        <v>4</v>
      </c>
      <c r="C9" s="312" t="s">
        <v>521</v>
      </c>
      <c r="D9" s="306" t="s">
        <v>517</v>
      </c>
      <c r="E9" s="313"/>
      <c r="F9" s="306" t="s">
        <v>474</v>
      </c>
      <c r="G9" s="313"/>
      <c r="H9" s="307" t="s">
        <v>518</v>
      </c>
      <c r="I9" s="313">
        <v>0</v>
      </c>
      <c r="J9" s="307" t="s">
        <v>456</v>
      </c>
      <c r="K9" s="311">
        <f>(G9-E9-I9)*24</f>
        <v>0</v>
      </c>
      <c r="M9" s="313"/>
      <c r="N9" s="306" t="s">
        <v>474</v>
      </c>
      <c r="O9" s="313"/>
      <c r="Q9" s="314">
        <f>IF(E9&lt;M9,M9,E9)</f>
        <v>0</v>
      </c>
      <c r="R9" s="306" t="s">
        <v>474</v>
      </c>
      <c r="S9" s="314">
        <f>IF(G9&gt;O9,O9,G9)</f>
        <v>0</v>
      </c>
      <c r="U9" s="311">
        <f>(S9-Q9)*24</f>
        <v>0</v>
      </c>
      <c r="W9" s="315"/>
    </row>
    <row r="10" spans="2:23">
      <c r="B10" s="306">
        <v>5</v>
      </c>
      <c r="C10" s="312" t="s">
        <v>522</v>
      </c>
      <c r="D10" s="306" t="s">
        <v>517</v>
      </c>
      <c r="E10" s="313"/>
      <c r="F10" s="306" t="s">
        <v>474</v>
      </c>
      <c r="G10" s="313"/>
      <c r="H10" s="307" t="s">
        <v>518</v>
      </c>
      <c r="I10" s="313">
        <v>0</v>
      </c>
      <c r="J10" s="307" t="s">
        <v>456</v>
      </c>
      <c r="K10" s="311">
        <f>(G10-E10-I10)*24</f>
        <v>0</v>
      </c>
      <c r="M10" s="313"/>
      <c r="N10" s="306" t="s">
        <v>474</v>
      </c>
      <c r="O10" s="313"/>
      <c r="Q10" s="314">
        <f t="shared" ref="Q10:Q25" si="4">IF(E10&lt;M10,M10,E10)</f>
        <v>0</v>
      </c>
      <c r="R10" s="306" t="s">
        <v>474</v>
      </c>
      <c r="S10" s="314">
        <f t="shared" ref="S10:S25" si="5">IF(G10&gt;O10,O10,G10)</f>
        <v>0</v>
      </c>
      <c r="U10" s="311">
        <f t="shared" ref="U10:U25" si="6">(S10-Q10)*24</f>
        <v>0</v>
      </c>
      <c r="W10" s="315"/>
    </row>
    <row r="11" spans="2:23">
      <c r="B11" s="306">
        <v>6</v>
      </c>
      <c r="C11" s="312" t="s">
        <v>523</v>
      </c>
      <c r="D11" s="306" t="s">
        <v>517</v>
      </c>
      <c r="E11" s="313"/>
      <c r="F11" s="306" t="s">
        <v>474</v>
      </c>
      <c r="G11" s="313"/>
      <c r="H11" s="307" t="s">
        <v>518</v>
      </c>
      <c r="I11" s="313">
        <v>0</v>
      </c>
      <c r="J11" s="307" t="s">
        <v>456</v>
      </c>
      <c r="K11" s="311">
        <f t="shared" ref="K11:K25" si="7">(G11-E11-I11)*24</f>
        <v>0</v>
      </c>
      <c r="M11" s="313"/>
      <c r="N11" s="306" t="s">
        <v>474</v>
      </c>
      <c r="O11" s="313"/>
      <c r="Q11" s="314">
        <f t="shared" si="4"/>
        <v>0</v>
      </c>
      <c r="R11" s="306" t="s">
        <v>474</v>
      </c>
      <c r="S11" s="314">
        <f t="shared" si="5"/>
        <v>0</v>
      </c>
      <c r="U11" s="311">
        <f t="shared" si="6"/>
        <v>0</v>
      </c>
      <c r="W11" s="315"/>
    </row>
    <row r="12" spans="2:23">
      <c r="B12" s="306">
        <v>7</v>
      </c>
      <c r="C12" s="312" t="s">
        <v>524</v>
      </c>
      <c r="D12" s="306" t="s">
        <v>517</v>
      </c>
      <c r="E12" s="313"/>
      <c r="F12" s="306" t="s">
        <v>474</v>
      </c>
      <c r="G12" s="313"/>
      <c r="H12" s="307" t="s">
        <v>518</v>
      </c>
      <c r="I12" s="313">
        <v>0</v>
      </c>
      <c r="J12" s="307" t="s">
        <v>456</v>
      </c>
      <c r="K12" s="311">
        <f t="shared" si="7"/>
        <v>0</v>
      </c>
      <c r="M12" s="313"/>
      <c r="N12" s="306" t="s">
        <v>474</v>
      </c>
      <c r="O12" s="313"/>
      <c r="Q12" s="314">
        <f t="shared" si="4"/>
        <v>0</v>
      </c>
      <c r="R12" s="306" t="s">
        <v>474</v>
      </c>
      <c r="S12" s="314">
        <f t="shared" si="5"/>
        <v>0</v>
      </c>
      <c r="U12" s="311">
        <f t="shared" si="6"/>
        <v>0</v>
      </c>
      <c r="W12" s="315"/>
    </row>
    <row r="13" spans="2:23">
      <c r="B13" s="306">
        <v>8</v>
      </c>
      <c r="C13" s="312" t="s">
        <v>525</v>
      </c>
      <c r="D13" s="306" t="s">
        <v>517</v>
      </c>
      <c r="E13" s="313"/>
      <c r="F13" s="306" t="s">
        <v>474</v>
      </c>
      <c r="G13" s="313"/>
      <c r="H13" s="307" t="s">
        <v>518</v>
      </c>
      <c r="I13" s="313">
        <v>0</v>
      </c>
      <c r="J13" s="307" t="s">
        <v>456</v>
      </c>
      <c r="K13" s="311">
        <f t="shared" si="7"/>
        <v>0</v>
      </c>
      <c r="M13" s="313"/>
      <c r="N13" s="306" t="s">
        <v>474</v>
      </c>
      <c r="O13" s="313"/>
      <c r="Q13" s="314">
        <f t="shared" si="4"/>
        <v>0</v>
      </c>
      <c r="R13" s="306" t="s">
        <v>474</v>
      </c>
      <c r="S13" s="314">
        <f t="shared" si="5"/>
        <v>0</v>
      </c>
      <c r="U13" s="311">
        <f t="shared" si="6"/>
        <v>0</v>
      </c>
      <c r="W13" s="315"/>
    </row>
    <row r="14" spans="2:23">
      <c r="B14" s="306">
        <v>9</v>
      </c>
      <c r="C14" s="312" t="s">
        <v>526</v>
      </c>
      <c r="D14" s="306" t="s">
        <v>517</v>
      </c>
      <c r="E14" s="313"/>
      <c r="F14" s="306" t="s">
        <v>474</v>
      </c>
      <c r="G14" s="313"/>
      <c r="H14" s="307" t="s">
        <v>518</v>
      </c>
      <c r="I14" s="313">
        <v>0</v>
      </c>
      <c r="J14" s="307" t="s">
        <v>456</v>
      </c>
      <c r="K14" s="311">
        <f t="shared" si="7"/>
        <v>0</v>
      </c>
      <c r="M14" s="313"/>
      <c r="N14" s="306" t="s">
        <v>474</v>
      </c>
      <c r="O14" s="313"/>
      <c r="Q14" s="314">
        <f t="shared" si="4"/>
        <v>0</v>
      </c>
      <c r="R14" s="306" t="s">
        <v>474</v>
      </c>
      <c r="S14" s="314">
        <f t="shared" si="5"/>
        <v>0</v>
      </c>
      <c r="U14" s="311">
        <f t="shared" si="6"/>
        <v>0</v>
      </c>
      <c r="W14" s="315"/>
    </row>
    <row r="15" spans="2:23">
      <c r="B15" s="306">
        <v>10</v>
      </c>
      <c r="C15" s="312" t="s">
        <v>527</v>
      </c>
      <c r="D15" s="306" t="s">
        <v>517</v>
      </c>
      <c r="E15" s="313"/>
      <c r="F15" s="306" t="s">
        <v>474</v>
      </c>
      <c r="G15" s="313"/>
      <c r="H15" s="307" t="s">
        <v>518</v>
      </c>
      <c r="I15" s="313">
        <v>0</v>
      </c>
      <c r="J15" s="307" t="s">
        <v>456</v>
      </c>
      <c r="K15" s="311">
        <f t="shared" si="7"/>
        <v>0</v>
      </c>
      <c r="M15" s="313"/>
      <c r="N15" s="306" t="s">
        <v>474</v>
      </c>
      <c r="O15" s="313"/>
      <c r="Q15" s="314">
        <f t="shared" si="4"/>
        <v>0</v>
      </c>
      <c r="R15" s="306" t="s">
        <v>474</v>
      </c>
      <c r="S15" s="314">
        <f>IF(G15&gt;O15,O15,G15)</f>
        <v>0</v>
      </c>
      <c r="U15" s="311">
        <f t="shared" si="6"/>
        <v>0</v>
      </c>
      <c r="W15" s="315"/>
    </row>
    <row r="16" spans="2:23">
      <c r="B16" s="306">
        <v>11</v>
      </c>
      <c r="C16" s="312" t="s">
        <v>528</v>
      </c>
      <c r="D16" s="306" t="s">
        <v>517</v>
      </c>
      <c r="E16" s="313"/>
      <c r="F16" s="306" t="s">
        <v>474</v>
      </c>
      <c r="G16" s="313"/>
      <c r="H16" s="307" t="s">
        <v>518</v>
      </c>
      <c r="I16" s="313">
        <v>0</v>
      </c>
      <c r="J16" s="307" t="s">
        <v>456</v>
      </c>
      <c r="K16" s="311">
        <f t="shared" si="7"/>
        <v>0</v>
      </c>
      <c r="M16" s="313"/>
      <c r="N16" s="306" t="s">
        <v>474</v>
      </c>
      <c r="O16" s="313"/>
      <c r="Q16" s="314">
        <f t="shared" si="4"/>
        <v>0</v>
      </c>
      <c r="R16" s="306" t="s">
        <v>474</v>
      </c>
      <c r="S16" s="314">
        <f t="shared" si="5"/>
        <v>0</v>
      </c>
      <c r="U16" s="311">
        <f t="shared" si="6"/>
        <v>0</v>
      </c>
      <c r="W16" s="315"/>
    </row>
    <row r="17" spans="2:23">
      <c r="B17" s="306">
        <v>12</v>
      </c>
      <c r="C17" s="312" t="s">
        <v>529</v>
      </c>
      <c r="D17" s="306" t="s">
        <v>517</v>
      </c>
      <c r="E17" s="313"/>
      <c r="F17" s="306" t="s">
        <v>474</v>
      </c>
      <c r="G17" s="313"/>
      <c r="H17" s="307" t="s">
        <v>518</v>
      </c>
      <c r="I17" s="313">
        <v>0</v>
      </c>
      <c r="J17" s="307" t="s">
        <v>456</v>
      </c>
      <c r="K17" s="311">
        <f t="shared" si="7"/>
        <v>0</v>
      </c>
      <c r="M17" s="313"/>
      <c r="N17" s="306" t="s">
        <v>474</v>
      </c>
      <c r="O17" s="313"/>
      <c r="Q17" s="314">
        <f t="shared" si="4"/>
        <v>0</v>
      </c>
      <c r="R17" s="306" t="s">
        <v>474</v>
      </c>
      <c r="S17" s="314">
        <f t="shared" si="5"/>
        <v>0</v>
      </c>
      <c r="U17" s="311">
        <f t="shared" si="6"/>
        <v>0</v>
      </c>
      <c r="W17" s="315"/>
    </row>
    <row r="18" spans="2:23">
      <c r="B18" s="306">
        <v>13</v>
      </c>
      <c r="C18" s="312" t="s">
        <v>530</v>
      </c>
      <c r="D18" s="306" t="s">
        <v>517</v>
      </c>
      <c r="E18" s="313"/>
      <c r="F18" s="306" t="s">
        <v>474</v>
      </c>
      <c r="G18" s="313"/>
      <c r="H18" s="307" t="s">
        <v>518</v>
      </c>
      <c r="I18" s="313">
        <v>0</v>
      </c>
      <c r="J18" s="307" t="s">
        <v>456</v>
      </c>
      <c r="K18" s="311">
        <f t="shared" si="7"/>
        <v>0</v>
      </c>
      <c r="M18" s="313"/>
      <c r="N18" s="306" t="s">
        <v>474</v>
      </c>
      <c r="O18" s="313"/>
      <c r="Q18" s="314">
        <f t="shared" si="4"/>
        <v>0</v>
      </c>
      <c r="R18" s="306" t="s">
        <v>474</v>
      </c>
      <c r="S18" s="314">
        <f t="shared" si="5"/>
        <v>0</v>
      </c>
      <c r="U18" s="311">
        <f t="shared" si="6"/>
        <v>0</v>
      </c>
      <c r="W18" s="315"/>
    </row>
    <row r="19" spans="2:23">
      <c r="B19" s="306">
        <v>14</v>
      </c>
      <c r="C19" s="312" t="s">
        <v>531</v>
      </c>
      <c r="D19" s="306" t="s">
        <v>517</v>
      </c>
      <c r="E19" s="313"/>
      <c r="F19" s="306" t="s">
        <v>474</v>
      </c>
      <c r="G19" s="313"/>
      <c r="H19" s="307" t="s">
        <v>518</v>
      </c>
      <c r="I19" s="313">
        <v>0</v>
      </c>
      <c r="J19" s="307" t="s">
        <v>456</v>
      </c>
      <c r="K19" s="311">
        <f t="shared" si="7"/>
        <v>0</v>
      </c>
      <c r="M19" s="313"/>
      <c r="N19" s="306" t="s">
        <v>474</v>
      </c>
      <c r="O19" s="313"/>
      <c r="Q19" s="314">
        <f t="shared" si="4"/>
        <v>0</v>
      </c>
      <c r="R19" s="306" t="s">
        <v>474</v>
      </c>
      <c r="S19" s="314">
        <f t="shared" si="5"/>
        <v>0</v>
      </c>
      <c r="U19" s="311">
        <f t="shared" si="6"/>
        <v>0</v>
      </c>
      <c r="W19" s="315"/>
    </row>
    <row r="20" spans="2:23">
      <c r="B20" s="306">
        <v>15</v>
      </c>
      <c r="C20" s="312" t="s">
        <v>532</v>
      </c>
      <c r="D20" s="306" t="s">
        <v>517</v>
      </c>
      <c r="E20" s="313"/>
      <c r="F20" s="306" t="s">
        <v>474</v>
      </c>
      <c r="G20" s="313"/>
      <c r="H20" s="307" t="s">
        <v>518</v>
      </c>
      <c r="I20" s="313">
        <v>0</v>
      </c>
      <c r="J20" s="307" t="s">
        <v>456</v>
      </c>
      <c r="K20" s="316">
        <f t="shared" si="7"/>
        <v>0</v>
      </c>
      <c r="M20" s="313"/>
      <c r="N20" s="306" t="s">
        <v>474</v>
      </c>
      <c r="O20" s="313"/>
      <c r="Q20" s="314">
        <f t="shared" si="4"/>
        <v>0</v>
      </c>
      <c r="R20" s="306" t="s">
        <v>474</v>
      </c>
      <c r="S20" s="314">
        <f t="shared" si="5"/>
        <v>0</v>
      </c>
      <c r="U20" s="311">
        <f t="shared" si="6"/>
        <v>0</v>
      </c>
      <c r="W20" s="315"/>
    </row>
    <row r="21" spans="2:23">
      <c r="B21" s="306">
        <v>16</v>
      </c>
      <c r="C21" s="312" t="s">
        <v>533</v>
      </c>
      <c r="D21" s="306" t="s">
        <v>517</v>
      </c>
      <c r="E21" s="313"/>
      <c r="F21" s="306" t="s">
        <v>474</v>
      </c>
      <c r="G21" s="313"/>
      <c r="H21" s="307" t="s">
        <v>518</v>
      </c>
      <c r="I21" s="313">
        <v>0</v>
      </c>
      <c r="J21" s="307" t="s">
        <v>456</v>
      </c>
      <c r="K21" s="311">
        <f t="shared" si="7"/>
        <v>0</v>
      </c>
      <c r="M21" s="313"/>
      <c r="N21" s="306" t="s">
        <v>474</v>
      </c>
      <c r="O21" s="313"/>
      <c r="Q21" s="314">
        <f t="shared" si="4"/>
        <v>0</v>
      </c>
      <c r="R21" s="306" t="s">
        <v>474</v>
      </c>
      <c r="S21" s="314">
        <f t="shared" si="5"/>
        <v>0</v>
      </c>
      <c r="U21" s="311">
        <f t="shared" si="6"/>
        <v>0</v>
      </c>
      <c r="W21" s="315"/>
    </row>
    <row r="22" spans="2:23">
      <c r="B22" s="306">
        <v>17</v>
      </c>
      <c r="C22" s="312" t="s">
        <v>534</v>
      </c>
      <c r="D22" s="306" t="s">
        <v>517</v>
      </c>
      <c r="E22" s="313"/>
      <c r="F22" s="306" t="s">
        <v>474</v>
      </c>
      <c r="G22" s="313"/>
      <c r="H22" s="307" t="s">
        <v>518</v>
      </c>
      <c r="I22" s="313">
        <v>0</v>
      </c>
      <c r="J22" s="307" t="s">
        <v>456</v>
      </c>
      <c r="K22" s="311">
        <f t="shared" si="7"/>
        <v>0</v>
      </c>
      <c r="M22" s="313"/>
      <c r="N22" s="306" t="s">
        <v>474</v>
      </c>
      <c r="O22" s="313"/>
      <c r="Q22" s="314">
        <f t="shared" si="4"/>
        <v>0</v>
      </c>
      <c r="R22" s="306" t="s">
        <v>474</v>
      </c>
      <c r="S22" s="314">
        <f t="shared" si="5"/>
        <v>0</v>
      </c>
      <c r="U22" s="311">
        <f t="shared" si="6"/>
        <v>0</v>
      </c>
      <c r="W22" s="315"/>
    </row>
    <row r="23" spans="2:23">
      <c r="B23" s="306">
        <v>18</v>
      </c>
      <c r="C23" s="312" t="s">
        <v>535</v>
      </c>
      <c r="D23" s="306" t="s">
        <v>517</v>
      </c>
      <c r="E23" s="313"/>
      <c r="F23" s="306" t="s">
        <v>474</v>
      </c>
      <c r="G23" s="313"/>
      <c r="H23" s="307" t="s">
        <v>518</v>
      </c>
      <c r="I23" s="313">
        <v>0</v>
      </c>
      <c r="J23" s="307" t="s">
        <v>456</v>
      </c>
      <c r="K23" s="311">
        <f t="shared" si="7"/>
        <v>0</v>
      </c>
      <c r="M23" s="313"/>
      <c r="N23" s="306" t="s">
        <v>474</v>
      </c>
      <c r="O23" s="313"/>
      <c r="Q23" s="314">
        <f t="shared" si="4"/>
        <v>0</v>
      </c>
      <c r="R23" s="306" t="s">
        <v>474</v>
      </c>
      <c r="S23" s="314">
        <f t="shared" si="5"/>
        <v>0</v>
      </c>
      <c r="U23" s="311">
        <f t="shared" si="6"/>
        <v>0</v>
      </c>
      <c r="W23" s="315"/>
    </row>
    <row r="24" spans="2:23">
      <c r="B24" s="306">
        <v>19</v>
      </c>
      <c r="C24" s="312" t="s">
        <v>536</v>
      </c>
      <c r="D24" s="306" t="s">
        <v>517</v>
      </c>
      <c r="E24" s="313"/>
      <c r="F24" s="306" t="s">
        <v>474</v>
      </c>
      <c r="G24" s="313"/>
      <c r="H24" s="307" t="s">
        <v>518</v>
      </c>
      <c r="I24" s="313">
        <v>0</v>
      </c>
      <c r="J24" s="307" t="s">
        <v>456</v>
      </c>
      <c r="K24" s="311">
        <f t="shared" si="7"/>
        <v>0</v>
      </c>
      <c r="M24" s="313"/>
      <c r="N24" s="306" t="s">
        <v>474</v>
      </c>
      <c r="O24" s="313"/>
      <c r="Q24" s="314">
        <f t="shared" si="4"/>
        <v>0</v>
      </c>
      <c r="R24" s="306" t="s">
        <v>474</v>
      </c>
      <c r="S24" s="314">
        <f t="shared" si="5"/>
        <v>0</v>
      </c>
      <c r="U24" s="311">
        <f t="shared" si="6"/>
        <v>0</v>
      </c>
      <c r="W24" s="315"/>
    </row>
    <row r="25" spans="2:23">
      <c r="B25" s="306">
        <v>20</v>
      </c>
      <c r="C25" s="312" t="s">
        <v>537</v>
      </c>
      <c r="D25" s="306" t="s">
        <v>517</v>
      </c>
      <c r="E25" s="313"/>
      <c r="F25" s="306" t="s">
        <v>474</v>
      </c>
      <c r="G25" s="313"/>
      <c r="H25" s="307" t="s">
        <v>518</v>
      </c>
      <c r="I25" s="313">
        <v>0</v>
      </c>
      <c r="J25" s="307" t="s">
        <v>456</v>
      </c>
      <c r="K25" s="311">
        <f t="shared" si="7"/>
        <v>0</v>
      </c>
      <c r="M25" s="313"/>
      <c r="N25" s="306" t="s">
        <v>474</v>
      </c>
      <c r="O25" s="313"/>
      <c r="Q25" s="314">
        <f t="shared" si="4"/>
        <v>0</v>
      </c>
      <c r="R25" s="306" t="s">
        <v>474</v>
      </c>
      <c r="S25" s="314">
        <f t="shared" si="5"/>
        <v>0</v>
      </c>
      <c r="U25" s="311">
        <f t="shared" si="6"/>
        <v>0</v>
      </c>
      <c r="W25" s="315"/>
    </row>
    <row r="26" spans="2:23">
      <c r="B26" s="306">
        <v>21</v>
      </c>
      <c r="C26" s="312" t="s">
        <v>538</v>
      </c>
      <c r="D26" s="306" t="s">
        <v>517</v>
      </c>
      <c r="E26" s="317"/>
      <c r="F26" s="306" t="s">
        <v>474</v>
      </c>
      <c r="G26" s="317"/>
      <c r="H26" s="307" t="s">
        <v>518</v>
      </c>
      <c r="I26" s="317"/>
      <c r="J26" s="307" t="s">
        <v>456</v>
      </c>
      <c r="K26" s="312">
        <v>1</v>
      </c>
      <c r="M26" s="311"/>
      <c r="N26" s="306" t="s">
        <v>474</v>
      </c>
      <c r="O26" s="311"/>
      <c r="Q26" s="311"/>
      <c r="R26" s="306" t="s">
        <v>474</v>
      </c>
      <c r="S26" s="311"/>
      <c r="U26" s="312">
        <v>1</v>
      </c>
      <c r="W26" s="315"/>
    </row>
    <row r="27" spans="2:23">
      <c r="B27" s="306">
        <v>22</v>
      </c>
      <c r="C27" s="312" t="s">
        <v>539</v>
      </c>
      <c r="D27" s="306" t="s">
        <v>517</v>
      </c>
      <c r="E27" s="317"/>
      <c r="F27" s="306" t="s">
        <v>474</v>
      </c>
      <c r="G27" s="317"/>
      <c r="H27" s="307" t="s">
        <v>518</v>
      </c>
      <c r="I27" s="317"/>
      <c r="J27" s="307" t="s">
        <v>456</v>
      </c>
      <c r="K27" s="312">
        <v>2</v>
      </c>
      <c r="M27" s="311"/>
      <c r="N27" s="306" t="s">
        <v>474</v>
      </c>
      <c r="O27" s="311"/>
      <c r="Q27" s="311"/>
      <c r="R27" s="306" t="s">
        <v>474</v>
      </c>
      <c r="S27" s="311"/>
      <c r="U27" s="312">
        <v>2</v>
      </c>
      <c r="W27" s="315"/>
    </row>
    <row r="28" spans="2:23">
      <c r="B28" s="306">
        <v>23</v>
      </c>
      <c r="C28" s="312" t="s">
        <v>540</v>
      </c>
      <c r="D28" s="306" t="s">
        <v>517</v>
      </c>
      <c r="E28" s="317"/>
      <c r="F28" s="306" t="s">
        <v>474</v>
      </c>
      <c r="G28" s="317"/>
      <c r="H28" s="307" t="s">
        <v>518</v>
      </c>
      <c r="I28" s="317"/>
      <c r="J28" s="307" t="s">
        <v>456</v>
      </c>
      <c r="K28" s="312">
        <v>3</v>
      </c>
      <c r="M28" s="311"/>
      <c r="N28" s="306" t="s">
        <v>474</v>
      </c>
      <c r="O28" s="311"/>
      <c r="Q28" s="311"/>
      <c r="R28" s="306" t="s">
        <v>474</v>
      </c>
      <c r="S28" s="311"/>
      <c r="U28" s="312">
        <v>3</v>
      </c>
      <c r="W28" s="315"/>
    </row>
    <row r="29" spans="2:23">
      <c r="B29" s="306">
        <v>24</v>
      </c>
      <c r="C29" s="312" t="s">
        <v>541</v>
      </c>
      <c r="D29" s="306" t="s">
        <v>517</v>
      </c>
      <c r="E29" s="317"/>
      <c r="F29" s="306" t="s">
        <v>474</v>
      </c>
      <c r="G29" s="317"/>
      <c r="H29" s="307" t="s">
        <v>518</v>
      </c>
      <c r="I29" s="317"/>
      <c r="J29" s="307" t="s">
        <v>456</v>
      </c>
      <c r="K29" s="312">
        <v>4</v>
      </c>
      <c r="M29" s="311"/>
      <c r="N29" s="306" t="s">
        <v>474</v>
      </c>
      <c r="O29" s="311"/>
      <c r="Q29" s="311"/>
      <c r="R29" s="306" t="s">
        <v>474</v>
      </c>
      <c r="S29" s="311"/>
      <c r="U29" s="312">
        <v>4</v>
      </c>
      <c r="W29" s="315"/>
    </row>
    <row r="30" spans="2:23">
      <c r="B30" s="306">
        <v>25</v>
      </c>
      <c r="C30" s="312" t="s">
        <v>542</v>
      </c>
      <c r="D30" s="306" t="s">
        <v>517</v>
      </c>
      <c r="E30" s="317"/>
      <c r="F30" s="306" t="s">
        <v>474</v>
      </c>
      <c r="G30" s="317"/>
      <c r="H30" s="307" t="s">
        <v>518</v>
      </c>
      <c r="I30" s="317"/>
      <c r="J30" s="307" t="s">
        <v>456</v>
      </c>
      <c r="K30" s="312">
        <v>4</v>
      </c>
      <c r="M30" s="311"/>
      <c r="N30" s="306" t="s">
        <v>474</v>
      </c>
      <c r="O30" s="311"/>
      <c r="Q30" s="311"/>
      <c r="R30" s="306" t="s">
        <v>474</v>
      </c>
      <c r="S30" s="311"/>
      <c r="U30" s="312">
        <v>3</v>
      </c>
      <c r="W30" s="315"/>
    </row>
    <row r="31" spans="2:23">
      <c r="B31" s="306">
        <v>26</v>
      </c>
      <c r="C31" s="312" t="s">
        <v>543</v>
      </c>
      <c r="D31" s="306" t="s">
        <v>517</v>
      </c>
      <c r="E31" s="317"/>
      <c r="F31" s="306" t="s">
        <v>474</v>
      </c>
      <c r="G31" s="317"/>
      <c r="H31" s="307" t="s">
        <v>518</v>
      </c>
      <c r="I31" s="317"/>
      <c r="J31" s="307" t="s">
        <v>456</v>
      </c>
      <c r="K31" s="312">
        <v>5</v>
      </c>
      <c r="M31" s="311"/>
      <c r="N31" s="306" t="s">
        <v>474</v>
      </c>
      <c r="O31" s="311"/>
      <c r="Q31" s="311"/>
      <c r="R31" s="306" t="s">
        <v>474</v>
      </c>
      <c r="S31" s="311"/>
      <c r="U31" s="312">
        <v>5</v>
      </c>
      <c r="W31" s="315"/>
    </row>
    <row r="32" spans="2:23">
      <c r="B32" s="306">
        <v>27</v>
      </c>
      <c r="C32" s="312" t="s">
        <v>544</v>
      </c>
      <c r="D32" s="306" t="s">
        <v>517</v>
      </c>
      <c r="E32" s="317"/>
      <c r="F32" s="306" t="s">
        <v>474</v>
      </c>
      <c r="G32" s="317"/>
      <c r="H32" s="307" t="s">
        <v>518</v>
      </c>
      <c r="I32" s="317"/>
      <c r="J32" s="307" t="s">
        <v>456</v>
      </c>
      <c r="K32" s="312">
        <v>0</v>
      </c>
      <c r="M32" s="311"/>
      <c r="N32" s="306" t="s">
        <v>474</v>
      </c>
      <c r="O32" s="311"/>
      <c r="Q32" s="311"/>
      <c r="R32" s="306" t="s">
        <v>474</v>
      </c>
      <c r="S32" s="311"/>
      <c r="U32" s="312">
        <v>0</v>
      </c>
      <c r="W32" s="315" t="s">
        <v>545</v>
      </c>
    </row>
    <row r="33" spans="2:23">
      <c r="B33" s="306">
        <v>28</v>
      </c>
      <c r="C33" s="312" t="s">
        <v>546</v>
      </c>
      <c r="D33" s="306" t="s">
        <v>517</v>
      </c>
      <c r="E33" s="317"/>
      <c r="F33" s="306" t="s">
        <v>474</v>
      </c>
      <c r="G33" s="317"/>
      <c r="H33" s="307" t="s">
        <v>518</v>
      </c>
      <c r="I33" s="317"/>
      <c r="J33" s="307" t="s">
        <v>456</v>
      </c>
      <c r="K33" s="312"/>
      <c r="M33" s="311"/>
      <c r="N33" s="306" t="s">
        <v>474</v>
      </c>
      <c r="O33" s="311"/>
      <c r="Q33" s="311"/>
      <c r="R33" s="306" t="s">
        <v>474</v>
      </c>
      <c r="S33" s="311"/>
      <c r="U33" s="312"/>
      <c r="W33" s="315"/>
    </row>
    <row r="34" spans="2:23">
      <c r="B34" s="306">
        <v>29</v>
      </c>
      <c r="C34" s="312" t="s">
        <v>546</v>
      </c>
      <c r="D34" s="306" t="s">
        <v>517</v>
      </c>
      <c r="E34" s="317"/>
      <c r="F34" s="306" t="s">
        <v>474</v>
      </c>
      <c r="G34" s="317"/>
      <c r="H34" s="307" t="s">
        <v>518</v>
      </c>
      <c r="I34" s="317"/>
      <c r="J34" s="307" t="s">
        <v>456</v>
      </c>
      <c r="K34" s="312"/>
      <c r="M34" s="311"/>
      <c r="N34" s="306" t="s">
        <v>474</v>
      </c>
      <c r="O34" s="311"/>
      <c r="Q34" s="311"/>
      <c r="R34" s="306" t="s">
        <v>474</v>
      </c>
      <c r="S34" s="311"/>
      <c r="U34" s="312"/>
      <c r="W34" s="315"/>
    </row>
    <row r="35" spans="2:23">
      <c r="B35" s="306">
        <v>30</v>
      </c>
      <c r="C35" s="312" t="s">
        <v>546</v>
      </c>
      <c r="D35" s="306" t="s">
        <v>517</v>
      </c>
      <c r="E35" s="317"/>
      <c r="F35" s="306" t="s">
        <v>474</v>
      </c>
      <c r="G35" s="317"/>
      <c r="H35" s="307" t="s">
        <v>518</v>
      </c>
      <c r="I35" s="317"/>
      <c r="J35" s="307" t="s">
        <v>456</v>
      </c>
      <c r="K35" s="312"/>
      <c r="M35" s="311"/>
      <c r="N35" s="306" t="s">
        <v>474</v>
      </c>
      <c r="O35" s="311"/>
      <c r="Q35" s="311"/>
      <c r="R35" s="306" t="s">
        <v>474</v>
      </c>
      <c r="S35" s="311"/>
      <c r="U35" s="312"/>
      <c r="W35" s="315"/>
    </row>
    <row r="36" spans="2:23">
      <c r="C36" s="318"/>
    </row>
    <row r="37" spans="2:23">
      <c r="C37" s="307" t="s">
        <v>547</v>
      </c>
    </row>
    <row r="38" spans="2:23">
      <c r="C38" s="307" t="s">
        <v>548</v>
      </c>
    </row>
    <row r="39" spans="2:23">
      <c r="C39" s="307" t="s">
        <v>549</v>
      </c>
    </row>
    <row r="40" spans="2:23">
      <c r="C40" s="307" t="s">
        <v>550</v>
      </c>
    </row>
    <row r="41" spans="2:23">
      <c r="C41" s="308" t="s">
        <v>551</v>
      </c>
    </row>
    <row r="42" spans="2:23">
      <c r="C42" s="308" t="s">
        <v>552</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3"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81"/>
  <sheetViews>
    <sheetView showGridLines="0" view="pageBreakPreview" zoomScale="50" zoomScaleNormal="70" zoomScaleSheetLayoutView="50" workbookViewId="0"/>
  </sheetViews>
  <sheetFormatPr defaultColWidth="4.875" defaultRowHeight="20.25" customHeight="1"/>
  <cols>
    <col min="1" max="1" width="1.75" style="226" customWidth="1"/>
    <col min="2" max="5" width="6.375" style="226" customWidth="1"/>
    <col min="6" max="6" width="18.375" style="226" hidden="1" customWidth="1"/>
    <col min="7" max="58" width="6.25" style="226" customWidth="1"/>
    <col min="59" max="16384" width="4.875" style="226"/>
  </cols>
  <sheetData>
    <row r="1" spans="2:64" s="198" customFormat="1" ht="20.25" customHeight="1">
      <c r="C1" s="199" t="s">
        <v>449</v>
      </c>
      <c r="D1" s="199"/>
      <c r="E1" s="199"/>
      <c r="F1" s="199"/>
      <c r="G1" s="199"/>
      <c r="H1" s="200" t="s">
        <v>450</v>
      </c>
      <c r="J1" s="200"/>
      <c r="L1" s="199"/>
      <c r="M1" s="199"/>
      <c r="N1" s="199"/>
      <c r="O1" s="199"/>
      <c r="P1" s="199"/>
      <c r="Q1" s="199"/>
      <c r="R1" s="199"/>
      <c r="AM1" s="201"/>
      <c r="AN1" s="202"/>
      <c r="AO1" s="202" t="s">
        <v>451</v>
      </c>
      <c r="AP1" s="1768" t="s">
        <v>452</v>
      </c>
      <c r="AQ1" s="1769"/>
      <c r="AR1" s="1769"/>
      <c r="AS1" s="1769"/>
      <c r="AT1" s="1769"/>
      <c r="AU1" s="1769"/>
      <c r="AV1" s="1769"/>
      <c r="AW1" s="1769"/>
      <c r="AX1" s="1769"/>
      <c r="AY1" s="1769"/>
      <c r="AZ1" s="1769"/>
      <c r="BA1" s="1769"/>
      <c r="BB1" s="1769"/>
      <c r="BC1" s="1769"/>
      <c r="BD1" s="1769"/>
      <c r="BE1" s="1769"/>
      <c r="BF1" s="202" t="s">
        <v>453</v>
      </c>
    </row>
    <row r="2" spans="2:64" s="198" customFormat="1" ht="20.25" customHeight="1">
      <c r="C2" s="199"/>
      <c r="D2" s="199"/>
      <c r="E2" s="199"/>
      <c r="F2" s="199"/>
      <c r="G2" s="199"/>
      <c r="J2" s="200"/>
      <c r="L2" s="199"/>
      <c r="M2" s="199"/>
      <c r="N2" s="199"/>
      <c r="O2" s="199"/>
      <c r="P2" s="199"/>
      <c r="Q2" s="199"/>
      <c r="R2" s="199"/>
      <c r="Y2" s="202" t="s">
        <v>454</v>
      </c>
      <c r="Z2" s="1770">
        <v>6</v>
      </c>
      <c r="AA2" s="1770"/>
      <c r="AB2" s="202" t="s">
        <v>455</v>
      </c>
      <c r="AC2" s="1771">
        <f>IF(Z2=0,"",YEAR(DATE(2018+Z2,1,1)))</f>
        <v>2024</v>
      </c>
      <c r="AD2" s="1771"/>
      <c r="AE2" s="204" t="s">
        <v>456</v>
      </c>
      <c r="AF2" s="204" t="s">
        <v>457</v>
      </c>
      <c r="AG2" s="1770">
        <v>4</v>
      </c>
      <c r="AH2" s="1770"/>
      <c r="AI2" s="204" t="s">
        <v>458</v>
      </c>
      <c r="AM2" s="201"/>
      <c r="AN2" s="202"/>
      <c r="AO2" s="202" t="s">
        <v>459</v>
      </c>
      <c r="AP2" s="1770" t="s">
        <v>460</v>
      </c>
      <c r="AQ2" s="1770"/>
      <c r="AR2" s="1770"/>
      <c r="AS2" s="1770"/>
      <c r="AT2" s="1770"/>
      <c r="AU2" s="1770"/>
      <c r="AV2" s="1770"/>
      <c r="AW2" s="1770"/>
      <c r="AX2" s="1770"/>
      <c r="AY2" s="1770"/>
      <c r="AZ2" s="1770"/>
      <c r="BA2" s="1770"/>
      <c r="BB2" s="1770"/>
      <c r="BC2" s="1770"/>
      <c r="BD2" s="1770"/>
      <c r="BE2" s="1770"/>
      <c r="BF2" s="202" t="s">
        <v>453</v>
      </c>
    </row>
    <row r="3" spans="2:64" s="204" customFormat="1" ht="20.25" customHeight="1">
      <c r="G3" s="200"/>
      <c r="J3" s="200"/>
      <c r="L3" s="202"/>
      <c r="M3" s="202"/>
      <c r="N3" s="202"/>
      <c r="O3" s="202"/>
      <c r="P3" s="202"/>
      <c r="Q3" s="202"/>
      <c r="R3" s="202"/>
      <c r="Z3" s="205"/>
      <c r="AA3" s="205"/>
      <c r="AB3" s="205"/>
      <c r="AC3" s="206"/>
      <c r="AD3" s="205"/>
      <c r="BA3" s="207" t="s">
        <v>461</v>
      </c>
      <c r="BB3" s="1759" t="s">
        <v>462</v>
      </c>
      <c r="BC3" s="1760"/>
      <c r="BD3" s="1760"/>
      <c r="BE3" s="1761"/>
      <c r="BF3" s="202"/>
    </row>
    <row r="4" spans="2:64" s="204" customFormat="1" ht="18.75">
      <c r="G4" s="200"/>
      <c r="J4" s="200"/>
      <c r="L4" s="202"/>
      <c r="M4" s="202"/>
      <c r="N4" s="202"/>
      <c r="O4" s="202"/>
      <c r="P4" s="202"/>
      <c r="Q4" s="202"/>
      <c r="R4" s="202"/>
      <c r="Z4" s="203"/>
      <c r="AA4" s="203"/>
      <c r="AG4" s="198"/>
      <c r="AH4" s="198"/>
      <c r="AI4" s="198"/>
      <c r="AJ4" s="198"/>
      <c r="AK4" s="198"/>
      <c r="AL4" s="198"/>
      <c r="AM4" s="198"/>
      <c r="AN4" s="198"/>
      <c r="AO4" s="198"/>
      <c r="AP4" s="198"/>
      <c r="AQ4" s="198"/>
      <c r="AR4" s="198"/>
      <c r="AS4" s="198"/>
      <c r="AT4" s="198"/>
      <c r="AU4" s="198"/>
      <c r="AV4" s="198"/>
      <c r="AW4" s="198"/>
      <c r="AX4" s="198"/>
      <c r="AY4" s="198"/>
      <c r="AZ4" s="198"/>
      <c r="BA4" s="207" t="s">
        <v>463</v>
      </c>
      <c r="BB4" s="1759" t="s">
        <v>464</v>
      </c>
      <c r="BC4" s="1760"/>
      <c r="BD4" s="1760"/>
      <c r="BE4" s="1761"/>
      <c r="BF4" s="208"/>
    </row>
    <row r="5" spans="2:64" s="204" customFormat="1" ht="6.75" customHeight="1">
      <c r="C5" s="198"/>
      <c r="D5" s="198"/>
      <c r="E5" s="198"/>
      <c r="F5" s="198"/>
      <c r="G5" s="199"/>
      <c r="H5" s="198"/>
      <c r="I5" s="198"/>
      <c r="J5" s="199"/>
      <c r="K5" s="198"/>
      <c r="L5" s="208"/>
      <c r="M5" s="208"/>
      <c r="N5" s="208"/>
      <c r="O5" s="208"/>
      <c r="P5" s="208"/>
      <c r="Q5" s="208"/>
      <c r="R5" s="208"/>
      <c r="S5" s="198"/>
      <c r="T5" s="198"/>
      <c r="U5" s="198"/>
      <c r="V5" s="198"/>
      <c r="W5" s="198"/>
      <c r="X5" s="198"/>
      <c r="Y5" s="198"/>
      <c r="Z5" s="209"/>
      <c r="AA5" s="209"/>
      <c r="AB5" s="198"/>
      <c r="AC5" s="198"/>
      <c r="AD5" s="198"/>
      <c r="AE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208"/>
      <c r="BF5" s="208"/>
    </row>
    <row r="6" spans="2:64" s="204" customFormat="1" ht="20.25" customHeight="1">
      <c r="C6" s="198"/>
      <c r="D6" s="198"/>
      <c r="E6" s="198"/>
      <c r="F6" s="198"/>
      <c r="G6" s="199"/>
      <c r="H6" s="198"/>
      <c r="I6" s="198"/>
      <c r="J6" s="199"/>
      <c r="K6" s="198"/>
      <c r="L6" s="208"/>
      <c r="M6" s="208"/>
      <c r="N6" s="208"/>
      <c r="O6" s="208"/>
      <c r="P6" s="208"/>
      <c r="Q6" s="208"/>
      <c r="R6" s="208"/>
      <c r="S6" s="198"/>
      <c r="T6" s="198"/>
      <c r="U6" s="198"/>
      <c r="V6" s="198"/>
      <c r="W6" s="198"/>
      <c r="X6" s="198"/>
      <c r="Y6" s="198"/>
      <c r="Z6" s="209"/>
      <c r="AA6" s="209"/>
      <c r="AB6" s="198"/>
      <c r="AC6" s="198"/>
      <c r="AD6" s="198"/>
      <c r="AE6" s="198"/>
      <c r="AG6" s="198"/>
      <c r="AH6" s="198"/>
      <c r="AI6" s="198"/>
      <c r="AJ6" s="198"/>
      <c r="AK6" s="198"/>
      <c r="AL6" s="198" t="s">
        <v>465</v>
      </c>
      <c r="AM6" s="198"/>
      <c r="AN6" s="198"/>
      <c r="AO6" s="198"/>
      <c r="AP6" s="198"/>
      <c r="AQ6" s="198"/>
      <c r="AR6" s="198"/>
      <c r="AS6" s="198"/>
      <c r="AT6" s="210"/>
      <c r="AU6" s="210"/>
      <c r="AV6" s="211"/>
      <c r="AW6" s="198"/>
      <c r="AX6" s="1762">
        <v>40</v>
      </c>
      <c r="AY6" s="1763"/>
      <c r="AZ6" s="211" t="s">
        <v>466</v>
      </c>
      <c r="BA6" s="198"/>
      <c r="BB6" s="1762">
        <v>160</v>
      </c>
      <c r="BC6" s="1763"/>
      <c r="BD6" s="211" t="s">
        <v>467</v>
      </c>
      <c r="BE6" s="198"/>
      <c r="BF6" s="208"/>
    </row>
    <row r="7" spans="2:64" s="204" customFormat="1" ht="6.75" customHeight="1">
      <c r="C7" s="198"/>
      <c r="D7" s="198"/>
      <c r="E7" s="198"/>
      <c r="F7" s="198"/>
      <c r="G7" s="199"/>
      <c r="H7" s="198"/>
      <c r="I7" s="198"/>
      <c r="J7" s="199"/>
      <c r="K7" s="198"/>
      <c r="L7" s="208"/>
      <c r="M7" s="208"/>
      <c r="N7" s="208"/>
      <c r="O7" s="208"/>
      <c r="P7" s="208"/>
      <c r="Q7" s="208"/>
      <c r="R7" s="208"/>
      <c r="S7" s="198"/>
      <c r="T7" s="198"/>
      <c r="U7" s="198"/>
      <c r="V7" s="198"/>
      <c r="W7" s="198"/>
      <c r="X7" s="198"/>
      <c r="Y7" s="198"/>
      <c r="Z7" s="209"/>
      <c r="AA7" s="209"/>
      <c r="AB7" s="198"/>
      <c r="AC7" s="198"/>
      <c r="AD7" s="198"/>
      <c r="AE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208"/>
      <c r="BF7" s="208"/>
    </row>
    <row r="8" spans="2:64" s="204" customFormat="1" ht="20.25" customHeight="1">
      <c r="B8" s="212"/>
      <c r="C8" s="212"/>
      <c r="D8" s="212"/>
      <c r="E8" s="212"/>
      <c r="F8" s="212"/>
      <c r="G8" s="213"/>
      <c r="H8" s="213"/>
      <c r="I8" s="213"/>
      <c r="J8" s="212"/>
      <c r="K8" s="212"/>
      <c r="L8" s="213"/>
      <c r="M8" s="213"/>
      <c r="N8" s="213"/>
      <c r="O8" s="212"/>
      <c r="P8" s="213"/>
      <c r="Q8" s="213"/>
      <c r="R8" s="213"/>
      <c r="S8" s="214"/>
      <c r="T8" s="215"/>
      <c r="U8" s="215"/>
      <c r="V8" s="216"/>
      <c r="Z8" s="209"/>
      <c r="AA8" s="217"/>
      <c r="AB8" s="199"/>
      <c r="AC8" s="209"/>
      <c r="AD8" s="209"/>
      <c r="AE8" s="209"/>
      <c r="AF8" s="203"/>
      <c r="AG8" s="218"/>
      <c r="AH8" s="218"/>
      <c r="AI8" s="218"/>
      <c r="AJ8" s="198"/>
      <c r="AK8" s="208"/>
      <c r="AL8" s="217"/>
      <c r="AM8" s="217"/>
      <c r="AN8" s="199"/>
      <c r="AO8" s="210"/>
      <c r="AP8" s="210"/>
      <c r="AQ8" s="210"/>
      <c r="AR8" s="219"/>
      <c r="AS8" s="219"/>
      <c r="AT8" s="198"/>
      <c r="AU8" s="210"/>
      <c r="AV8" s="210"/>
      <c r="AW8" s="212"/>
      <c r="AX8" s="198"/>
      <c r="AY8" s="198" t="s">
        <v>468</v>
      </c>
      <c r="AZ8" s="198"/>
      <c r="BA8" s="198"/>
      <c r="BB8" s="1764">
        <f>DAY(EOMONTH(DATE(AC2,AG2,1),0))</f>
        <v>30</v>
      </c>
      <c r="BC8" s="1765"/>
      <c r="BD8" s="198" t="s">
        <v>469</v>
      </c>
      <c r="BE8" s="198"/>
      <c r="BF8" s="198"/>
      <c r="BJ8" s="202"/>
      <c r="BK8" s="202"/>
      <c r="BL8" s="202"/>
    </row>
    <row r="9" spans="2:64" s="204" customFormat="1" ht="6" customHeight="1">
      <c r="B9" s="210"/>
      <c r="C9" s="210"/>
      <c r="D9" s="210"/>
      <c r="E9" s="210"/>
      <c r="F9" s="210"/>
      <c r="G9" s="212"/>
      <c r="H9" s="213"/>
      <c r="I9" s="210"/>
      <c r="J9" s="210"/>
      <c r="K9" s="210"/>
      <c r="L9" s="212"/>
      <c r="M9" s="213"/>
      <c r="N9" s="210"/>
      <c r="O9" s="210"/>
      <c r="P9" s="212"/>
      <c r="Q9" s="210"/>
      <c r="R9" s="210"/>
      <c r="S9" s="210"/>
      <c r="T9" s="210"/>
      <c r="U9" s="210"/>
      <c r="V9" s="210"/>
      <c r="Z9" s="198"/>
      <c r="AA9" s="198"/>
      <c r="AB9" s="198"/>
      <c r="AC9" s="198"/>
      <c r="AD9" s="198"/>
      <c r="AE9" s="198"/>
      <c r="AG9" s="209"/>
      <c r="AH9" s="198"/>
      <c r="AI9" s="198"/>
      <c r="AJ9" s="218"/>
      <c r="AK9" s="198"/>
      <c r="AL9" s="198"/>
      <c r="AM9" s="198"/>
      <c r="AN9" s="198"/>
      <c r="AO9" s="198"/>
      <c r="AP9" s="198"/>
      <c r="AQ9" s="209"/>
      <c r="AR9" s="209"/>
      <c r="AS9" s="209"/>
      <c r="AT9" s="198"/>
      <c r="AU9" s="198"/>
      <c r="AV9" s="198"/>
      <c r="AW9" s="198"/>
      <c r="AX9" s="198"/>
      <c r="AY9" s="198"/>
      <c r="AZ9" s="198"/>
      <c r="BA9" s="198"/>
      <c r="BB9" s="198"/>
      <c r="BC9" s="198"/>
      <c r="BD9" s="198"/>
      <c r="BE9" s="198"/>
      <c r="BF9" s="198"/>
      <c r="BJ9" s="202"/>
      <c r="BK9" s="202"/>
      <c r="BL9" s="202"/>
    </row>
    <row r="10" spans="2:64" s="204" customFormat="1" ht="18.75">
      <c r="B10" s="212"/>
      <c r="C10" s="212"/>
      <c r="D10" s="212"/>
      <c r="E10" s="212"/>
      <c r="F10" s="212"/>
      <c r="G10" s="213"/>
      <c r="H10" s="213"/>
      <c r="I10" s="213"/>
      <c r="J10" s="212"/>
      <c r="K10" s="212"/>
      <c r="L10" s="213"/>
      <c r="M10" s="213"/>
      <c r="N10" s="213"/>
      <c r="O10" s="212"/>
      <c r="P10" s="213"/>
      <c r="Q10" s="213"/>
      <c r="R10" s="213"/>
      <c r="S10" s="214"/>
      <c r="T10" s="215"/>
      <c r="U10" s="215"/>
      <c r="V10" s="216"/>
      <c r="Z10" s="209"/>
      <c r="AA10" s="217"/>
      <c r="AB10" s="199"/>
      <c r="AC10" s="209"/>
      <c r="AD10" s="209"/>
      <c r="AE10" s="209"/>
      <c r="AG10" s="218"/>
      <c r="AH10" s="218"/>
      <c r="AI10" s="218"/>
      <c r="AJ10" s="198"/>
      <c r="AK10" s="208"/>
      <c r="AL10" s="217"/>
      <c r="AM10" s="198"/>
      <c r="AN10" s="198"/>
      <c r="AO10" s="221"/>
      <c r="AP10" s="221"/>
      <c r="AQ10" s="221"/>
      <c r="AR10" s="211"/>
      <c r="AS10" s="209"/>
      <c r="AT10" s="209"/>
      <c r="AU10" s="209"/>
      <c r="AV10" s="198"/>
      <c r="AW10" s="198"/>
      <c r="AX10" s="222"/>
      <c r="AY10" s="222"/>
      <c r="AZ10" s="208" t="s">
        <v>470</v>
      </c>
      <c r="BA10" s="198"/>
      <c r="BB10" s="1762">
        <v>1</v>
      </c>
      <c r="BC10" s="1766"/>
      <c r="BD10" s="1763"/>
      <c r="BE10" s="223" t="s">
        <v>471</v>
      </c>
      <c r="BF10" s="198"/>
      <c r="BJ10" s="202"/>
      <c r="BK10" s="202"/>
      <c r="BL10" s="202"/>
    </row>
    <row r="11" spans="2:64" s="204" customFormat="1" ht="6" customHeight="1">
      <c r="B11" s="210"/>
      <c r="C11" s="210"/>
      <c r="D11" s="210"/>
      <c r="E11" s="210"/>
      <c r="F11" s="205"/>
      <c r="G11" s="210"/>
      <c r="H11" s="210"/>
      <c r="I11" s="210"/>
      <c r="J11" s="210"/>
      <c r="K11" s="212"/>
      <c r="L11" s="213"/>
      <c r="M11" s="210"/>
      <c r="N11" s="210"/>
      <c r="O11" s="212"/>
      <c r="P11" s="210"/>
      <c r="Q11" s="210"/>
      <c r="R11" s="210"/>
      <c r="S11" s="210"/>
      <c r="T11" s="210"/>
      <c r="U11" s="210"/>
      <c r="V11" s="205"/>
      <c r="Z11" s="198"/>
      <c r="AA11" s="198"/>
      <c r="AB11" s="198"/>
      <c r="AC11" s="198"/>
      <c r="AD11" s="198"/>
      <c r="AE11" s="198"/>
      <c r="AG11" s="209"/>
      <c r="AH11" s="218"/>
      <c r="AI11" s="198"/>
      <c r="AJ11" s="218"/>
      <c r="AK11" s="198"/>
      <c r="AL11" s="198"/>
      <c r="AM11" s="198"/>
      <c r="AN11" s="198"/>
      <c r="AO11" s="210"/>
      <c r="AP11" s="210"/>
      <c r="AQ11" s="212"/>
      <c r="AR11" s="224"/>
      <c r="AS11" s="209"/>
      <c r="AT11" s="209"/>
      <c r="AU11" s="209"/>
      <c r="AV11" s="198"/>
      <c r="AW11" s="198"/>
      <c r="AX11" s="222"/>
      <c r="AY11" s="222"/>
      <c r="AZ11" s="198"/>
      <c r="BA11" s="198"/>
      <c r="BB11" s="209"/>
      <c r="BC11" s="209"/>
      <c r="BD11" s="209"/>
      <c r="BE11" s="223"/>
      <c r="BF11" s="198"/>
      <c r="BJ11" s="202"/>
      <c r="BK11" s="202"/>
      <c r="BL11" s="202"/>
    </row>
    <row r="12" spans="2:64" s="204" customFormat="1" ht="20.25" customHeight="1">
      <c r="B12" s="225"/>
      <c r="C12" s="225"/>
      <c r="D12" s="225"/>
      <c r="E12" s="225"/>
      <c r="F12" s="225"/>
      <c r="G12" s="225"/>
      <c r="H12" s="225"/>
      <c r="I12" s="225"/>
      <c r="J12" s="225"/>
      <c r="K12" s="225"/>
      <c r="L12" s="225"/>
      <c r="M12" s="225"/>
      <c r="N12" s="225"/>
      <c r="O12" s="225"/>
      <c r="P12" s="225"/>
      <c r="Q12" s="225"/>
      <c r="R12" s="225"/>
      <c r="S12" s="225"/>
      <c r="T12" s="225"/>
      <c r="U12" s="225"/>
      <c r="V12" s="225"/>
      <c r="Z12" s="212"/>
      <c r="AA12" s="226"/>
      <c r="AB12" s="226"/>
      <c r="AC12" s="212"/>
      <c r="AD12" s="209"/>
      <c r="AE12" s="209"/>
      <c r="AF12" s="203"/>
      <c r="AG12" s="199"/>
      <c r="AH12" s="218"/>
      <c r="AI12" s="198"/>
      <c r="AJ12" s="218"/>
      <c r="AK12" s="198"/>
      <c r="AL12" s="198"/>
      <c r="AM12" s="198"/>
      <c r="AN12" s="198"/>
      <c r="AO12" s="1767"/>
      <c r="AP12" s="1767"/>
      <c r="AQ12" s="1767"/>
      <c r="AR12" s="211"/>
      <c r="AS12" s="209"/>
      <c r="AT12" s="209"/>
      <c r="AU12" s="209"/>
      <c r="AV12" s="198"/>
      <c r="AW12" s="198"/>
      <c r="AX12" s="222"/>
      <c r="AY12" s="222"/>
      <c r="AZ12" s="198"/>
      <c r="BA12" s="198"/>
      <c r="BB12" s="1762">
        <v>1</v>
      </c>
      <c r="BC12" s="1766"/>
      <c r="BD12" s="1763"/>
      <c r="BE12" s="227" t="s">
        <v>472</v>
      </c>
      <c r="BF12" s="198"/>
      <c r="BJ12" s="202"/>
      <c r="BK12" s="202"/>
      <c r="BL12" s="202"/>
    </row>
    <row r="13" spans="2:64" s="204" customFormat="1" ht="6.75" customHeight="1">
      <c r="B13" s="225"/>
      <c r="C13" s="225"/>
      <c r="D13" s="225"/>
      <c r="E13" s="225"/>
      <c r="F13" s="225"/>
      <c r="G13" s="225"/>
      <c r="H13" s="225"/>
      <c r="I13" s="225"/>
      <c r="J13" s="225"/>
      <c r="K13" s="225"/>
      <c r="L13" s="225"/>
      <c r="M13" s="225"/>
      <c r="N13" s="225"/>
      <c r="O13" s="225"/>
      <c r="P13" s="225"/>
      <c r="Q13" s="225"/>
      <c r="R13" s="225"/>
      <c r="S13" s="225"/>
      <c r="T13" s="225"/>
      <c r="U13" s="225"/>
      <c r="V13" s="225"/>
      <c r="Z13" s="213"/>
      <c r="AA13" s="228"/>
      <c r="AB13" s="228"/>
      <c r="AC13" s="213"/>
      <c r="AD13" s="218"/>
      <c r="AE13" s="218"/>
      <c r="AG13" s="198"/>
      <c r="AH13" s="198"/>
      <c r="AI13" s="198"/>
      <c r="AJ13" s="198"/>
      <c r="AK13" s="198"/>
      <c r="AL13" s="198"/>
      <c r="AM13" s="198"/>
      <c r="AN13" s="198"/>
      <c r="AO13" s="210"/>
      <c r="AP13" s="210"/>
      <c r="AQ13" s="210"/>
      <c r="AR13" s="198"/>
      <c r="AS13" s="209"/>
      <c r="AT13" s="209"/>
      <c r="AU13" s="209"/>
      <c r="AV13" s="198"/>
      <c r="AW13" s="198"/>
      <c r="AX13" s="222"/>
      <c r="AY13" s="222"/>
      <c r="AZ13" s="198"/>
      <c r="BA13" s="198"/>
      <c r="BB13" s="209"/>
      <c r="BC13" s="209"/>
      <c r="BD13" s="209"/>
      <c r="BE13" s="223"/>
      <c r="BF13" s="198"/>
      <c r="BJ13" s="202"/>
      <c r="BK13" s="202"/>
      <c r="BL13" s="202"/>
    </row>
    <row r="14" spans="2:64" s="204" customFormat="1" ht="18.75">
      <c r="B14" s="225"/>
      <c r="C14" s="225"/>
      <c r="D14" s="225"/>
      <c r="E14" s="225"/>
      <c r="F14" s="225"/>
      <c r="G14" s="225"/>
      <c r="H14" s="225"/>
      <c r="I14" s="225"/>
      <c r="J14" s="225"/>
      <c r="K14" s="225"/>
      <c r="L14" s="225"/>
      <c r="M14" s="225"/>
      <c r="N14" s="225"/>
      <c r="O14" s="225"/>
      <c r="P14" s="225"/>
      <c r="Q14" s="225"/>
      <c r="R14" s="225"/>
      <c r="S14" s="225"/>
      <c r="T14" s="225"/>
      <c r="U14" s="225"/>
      <c r="V14" s="225"/>
      <c r="Z14" s="212"/>
      <c r="AA14" s="226"/>
      <c r="AB14" s="226"/>
      <c r="AC14" s="212"/>
      <c r="AD14" s="209"/>
      <c r="AE14" s="209"/>
      <c r="AG14" s="198"/>
      <c r="AH14" s="198"/>
      <c r="AI14" s="198"/>
      <c r="AJ14" s="198"/>
      <c r="AK14" s="198"/>
      <c r="AL14" s="198"/>
      <c r="AM14" s="198"/>
      <c r="AN14" s="198"/>
      <c r="AO14" s="210"/>
      <c r="AP14" s="210"/>
      <c r="AQ14" s="210"/>
      <c r="AR14" s="198"/>
      <c r="AS14" s="209"/>
      <c r="AT14" s="208" t="s">
        <v>473</v>
      </c>
      <c r="AU14" s="1721">
        <v>0.39583333333333331</v>
      </c>
      <c r="AV14" s="1722"/>
      <c r="AW14" s="1723"/>
      <c r="AX14" s="209" t="s">
        <v>474</v>
      </c>
      <c r="AY14" s="1721">
        <v>0.6875</v>
      </c>
      <c r="AZ14" s="1722"/>
      <c r="BA14" s="1723"/>
      <c r="BB14" s="208" t="s">
        <v>475</v>
      </c>
      <c r="BC14" s="1724">
        <f>(AY14-AU14)*24</f>
        <v>7</v>
      </c>
      <c r="BD14" s="1725"/>
      <c r="BE14" s="199" t="s">
        <v>476</v>
      </c>
      <c r="BF14" s="209"/>
      <c r="BJ14" s="202"/>
      <c r="BK14" s="202"/>
      <c r="BL14" s="202"/>
    </row>
    <row r="15" spans="2:64" s="204" customFormat="1" ht="6.75" customHeight="1">
      <c r="C15" s="219"/>
      <c r="D15" s="219"/>
      <c r="E15" s="219"/>
      <c r="F15" s="219"/>
      <c r="G15" s="198"/>
      <c r="H15" s="198"/>
      <c r="I15" s="208"/>
      <c r="J15" s="209"/>
      <c r="K15" s="218"/>
      <c r="L15" s="198"/>
      <c r="M15" s="198"/>
      <c r="N15" s="209"/>
      <c r="O15" s="198"/>
      <c r="P15" s="198"/>
      <c r="Q15" s="218"/>
      <c r="R15" s="198"/>
      <c r="S15" s="198"/>
      <c r="T15" s="198"/>
      <c r="U15" s="198"/>
      <c r="V15" s="198"/>
      <c r="W15" s="208"/>
      <c r="X15" s="209"/>
      <c r="Y15" s="209"/>
      <c r="Z15" s="199"/>
      <c r="AA15" s="209"/>
      <c r="AB15" s="208"/>
      <c r="AC15" s="209"/>
      <c r="AD15" s="218"/>
      <c r="AE15" s="198"/>
      <c r="AG15" s="203"/>
      <c r="AH15" s="229"/>
      <c r="AJ15" s="229"/>
      <c r="AQ15" s="203"/>
      <c r="AR15" s="203"/>
      <c r="AS15" s="203"/>
      <c r="AT15" s="203"/>
      <c r="AU15" s="203"/>
      <c r="AX15" s="230"/>
      <c r="AY15" s="230"/>
      <c r="BB15" s="203"/>
      <c r="BC15" s="203"/>
      <c r="BD15" s="203"/>
      <c r="BE15" s="231"/>
      <c r="BJ15" s="202"/>
      <c r="BK15" s="202"/>
      <c r="BL15" s="202"/>
    </row>
    <row r="16" spans="2:64" ht="8.4499999999999993" customHeight="1" thickBot="1">
      <c r="C16" s="228"/>
      <c r="D16" s="228"/>
      <c r="E16" s="228"/>
      <c r="F16" s="228"/>
      <c r="G16" s="228"/>
      <c r="X16" s="228"/>
      <c r="AN16" s="228"/>
      <c r="BE16" s="232"/>
      <c r="BF16" s="232"/>
      <c r="BG16" s="232"/>
    </row>
    <row r="17" spans="2:58" ht="20.25" customHeight="1">
      <c r="B17" s="1726" t="s">
        <v>477</v>
      </c>
      <c r="C17" s="1729" t="s">
        <v>478</v>
      </c>
      <c r="D17" s="1730"/>
      <c r="E17" s="1731"/>
      <c r="F17" s="233"/>
      <c r="G17" s="1738" t="s">
        <v>479</v>
      </c>
      <c r="H17" s="1741" t="s">
        <v>480</v>
      </c>
      <c r="I17" s="1730"/>
      <c r="J17" s="1730"/>
      <c r="K17" s="1731"/>
      <c r="L17" s="1741" t="s">
        <v>481</v>
      </c>
      <c r="M17" s="1730"/>
      <c r="N17" s="1730"/>
      <c r="O17" s="1744"/>
      <c r="P17" s="1747"/>
      <c r="Q17" s="1748"/>
      <c r="R17" s="1749"/>
      <c r="S17" s="1756" t="s">
        <v>482</v>
      </c>
      <c r="T17" s="1757"/>
      <c r="U17" s="1757"/>
      <c r="V17" s="1757"/>
      <c r="W17" s="1757"/>
      <c r="X17" s="1757"/>
      <c r="Y17" s="1757"/>
      <c r="Z17" s="1757"/>
      <c r="AA17" s="1757"/>
      <c r="AB17" s="1757"/>
      <c r="AC17" s="1757"/>
      <c r="AD17" s="1757"/>
      <c r="AE17" s="1757"/>
      <c r="AF17" s="1757"/>
      <c r="AG17" s="1757"/>
      <c r="AH17" s="1757"/>
      <c r="AI17" s="1757"/>
      <c r="AJ17" s="1757"/>
      <c r="AK17" s="1757"/>
      <c r="AL17" s="1757"/>
      <c r="AM17" s="1757"/>
      <c r="AN17" s="1757"/>
      <c r="AO17" s="1757"/>
      <c r="AP17" s="1757"/>
      <c r="AQ17" s="1757"/>
      <c r="AR17" s="1757"/>
      <c r="AS17" s="1757"/>
      <c r="AT17" s="1757"/>
      <c r="AU17" s="1757"/>
      <c r="AV17" s="1757"/>
      <c r="AW17" s="1758"/>
      <c r="AX17" s="1694" t="str">
        <f>IF(BB3="４週","(11) 1～4週目の勤務時間数合計","(11) 1か月の勤務時間数   合計")</f>
        <v>(11) 1～4週目の勤務時間数合計</v>
      </c>
      <c r="AY17" s="1695"/>
      <c r="AZ17" s="1700" t="s">
        <v>483</v>
      </c>
      <c r="BA17" s="1701"/>
      <c r="BB17" s="1706" t="s">
        <v>484</v>
      </c>
      <c r="BC17" s="1565"/>
      <c r="BD17" s="1565"/>
      <c r="BE17" s="1565"/>
      <c r="BF17" s="1707"/>
    </row>
    <row r="18" spans="2:58" ht="20.25" customHeight="1">
      <c r="B18" s="1727"/>
      <c r="C18" s="1732"/>
      <c r="D18" s="1733"/>
      <c r="E18" s="1734"/>
      <c r="F18" s="234"/>
      <c r="G18" s="1739"/>
      <c r="H18" s="1742"/>
      <c r="I18" s="1733"/>
      <c r="J18" s="1733"/>
      <c r="K18" s="1734"/>
      <c r="L18" s="1742"/>
      <c r="M18" s="1733"/>
      <c r="N18" s="1733"/>
      <c r="O18" s="1745"/>
      <c r="P18" s="1750"/>
      <c r="Q18" s="1751"/>
      <c r="R18" s="1752"/>
      <c r="S18" s="1708" t="s">
        <v>485</v>
      </c>
      <c r="T18" s="1709"/>
      <c r="U18" s="1709"/>
      <c r="V18" s="1709"/>
      <c r="W18" s="1709"/>
      <c r="X18" s="1709"/>
      <c r="Y18" s="1710"/>
      <c r="Z18" s="1708" t="s">
        <v>486</v>
      </c>
      <c r="AA18" s="1709"/>
      <c r="AB18" s="1709"/>
      <c r="AC18" s="1709"/>
      <c r="AD18" s="1709"/>
      <c r="AE18" s="1709"/>
      <c r="AF18" s="1710"/>
      <c r="AG18" s="1708" t="s">
        <v>487</v>
      </c>
      <c r="AH18" s="1709"/>
      <c r="AI18" s="1709"/>
      <c r="AJ18" s="1709"/>
      <c r="AK18" s="1709"/>
      <c r="AL18" s="1709"/>
      <c r="AM18" s="1710"/>
      <c r="AN18" s="1708" t="s">
        <v>488</v>
      </c>
      <c r="AO18" s="1709"/>
      <c r="AP18" s="1709"/>
      <c r="AQ18" s="1709"/>
      <c r="AR18" s="1709"/>
      <c r="AS18" s="1709"/>
      <c r="AT18" s="1710"/>
      <c r="AU18" s="1711" t="s">
        <v>489</v>
      </c>
      <c r="AV18" s="1712"/>
      <c r="AW18" s="1713"/>
      <c r="AX18" s="1696"/>
      <c r="AY18" s="1697"/>
      <c r="AZ18" s="1702"/>
      <c r="BA18" s="1703"/>
      <c r="BB18" s="1555"/>
      <c r="BC18" s="1556"/>
      <c r="BD18" s="1556"/>
      <c r="BE18" s="1556"/>
      <c r="BF18" s="1557"/>
    </row>
    <row r="19" spans="2:58" ht="20.25" customHeight="1">
      <c r="B19" s="1727"/>
      <c r="C19" s="1732"/>
      <c r="D19" s="1733"/>
      <c r="E19" s="1734"/>
      <c r="F19" s="234"/>
      <c r="G19" s="1739"/>
      <c r="H19" s="1742"/>
      <c r="I19" s="1733"/>
      <c r="J19" s="1733"/>
      <c r="K19" s="1734"/>
      <c r="L19" s="1742"/>
      <c r="M19" s="1733"/>
      <c r="N19" s="1733"/>
      <c r="O19" s="1745"/>
      <c r="P19" s="1750"/>
      <c r="Q19" s="1751"/>
      <c r="R19" s="1752"/>
      <c r="S19" s="235">
        <v>1</v>
      </c>
      <c r="T19" s="236">
        <v>2</v>
      </c>
      <c r="U19" s="236">
        <v>3</v>
      </c>
      <c r="V19" s="236">
        <v>4</v>
      </c>
      <c r="W19" s="236">
        <v>5</v>
      </c>
      <c r="X19" s="236">
        <v>6</v>
      </c>
      <c r="Y19" s="237">
        <v>7</v>
      </c>
      <c r="Z19" s="235">
        <v>8</v>
      </c>
      <c r="AA19" s="236">
        <v>9</v>
      </c>
      <c r="AB19" s="236">
        <v>10</v>
      </c>
      <c r="AC19" s="236">
        <v>11</v>
      </c>
      <c r="AD19" s="236">
        <v>12</v>
      </c>
      <c r="AE19" s="236">
        <v>13</v>
      </c>
      <c r="AF19" s="237">
        <v>14</v>
      </c>
      <c r="AG19" s="238">
        <v>15</v>
      </c>
      <c r="AH19" s="236">
        <v>16</v>
      </c>
      <c r="AI19" s="236">
        <v>17</v>
      </c>
      <c r="AJ19" s="236">
        <v>18</v>
      </c>
      <c r="AK19" s="236">
        <v>19</v>
      </c>
      <c r="AL19" s="236">
        <v>20</v>
      </c>
      <c r="AM19" s="237">
        <v>21</v>
      </c>
      <c r="AN19" s="235">
        <v>22</v>
      </c>
      <c r="AO19" s="236">
        <v>23</v>
      </c>
      <c r="AP19" s="236">
        <v>24</v>
      </c>
      <c r="AQ19" s="236">
        <v>25</v>
      </c>
      <c r="AR19" s="236">
        <v>26</v>
      </c>
      <c r="AS19" s="236">
        <v>27</v>
      </c>
      <c r="AT19" s="237">
        <v>28</v>
      </c>
      <c r="AU19" s="235" t="str">
        <f>IF($BB$3="暦月",IF(DAY(DATE($AC$2,$AG$2,29))=29,29,""),"")</f>
        <v/>
      </c>
      <c r="AV19" s="236" t="str">
        <f>IF($BB$3="暦月",IF(DAY(DATE($AC$2,$AG$2,30))=30,30,""),"")</f>
        <v/>
      </c>
      <c r="AW19" s="237" t="str">
        <f>IF($BB$3="暦月",IF(DAY(DATE($AC$2,$AG$2,31))=31,31,""),"")</f>
        <v/>
      </c>
      <c r="AX19" s="1696"/>
      <c r="AY19" s="1697"/>
      <c r="AZ19" s="1702"/>
      <c r="BA19" s="1703"/>
      <c r="BB19" s="1555"/>
      <c r="BC19" s="1556"/>
      <c r="BD19" s="1556"/>
      <c r="BE19" s="1556"/>
      <c r="BF19" s="1557"/>
    </row>
    <row r="20" spans="2:58" ht="20.25" hidden="1" customHeight="1">
      <c r="B20" s="1727"/>
      <c r="C20" s="1732"/>
      <c r="D20" s="1733"/>
      <c r="E20" s="1734"/>
      <c r="F20" s="234"/>
      <c r="G20" s="1739"/>
      <c r="H20" s="1742"/>
      <c r="I20" s="1733"/>
      <c r="J20" s="1733"/>
      <c r="K20" s="1734"/>
      <c r="L20" s="1742"/>
      <c r="M20" s="1733"/>
      <c r="N20" s="1733"/>
      <c r="O20" s="1745"/>
      <c r="P20" s="1750"/>
      <c r="Q20" s="1751"/>
      <c r="R20" s="1752"/>
      <c r="S20" s="235">
        <f>WEEKDAY(DATE($AC$2,$AG$2,1))</f>
        <v>2</v>
      </c>
      <c r="T20" s="236">
        <f>WEEKDAY(DATE($AC$2,$AG$2,2))</f>
        <v>3</v>
      </c>
      <c r="U20" s="236">
        <f>WEEKDAY(DATE($AC$2,$AG$2,3))</f>
        <v>4</v>
      </c>
      <c r="V20" s="236">
        <f>WEEKDAY(DATE($AC$2,$AG$2,4))</f>
        <v>5</v>
      </c>
      <c r="W20" s="236">
        <f>WEEKDAY(DATE($AC$2,$AG$2,5))</f>
        <v>6</v>
      </c>
      <c r="X20" s="236">
        <f>WEEKDAY(DATE($AC$2,$AG$2,6))</f>
        <v>7</v>
      </c>
      <c r="Y20" s="237">
        <f>WEEKDAY(DATE($AC$2,$AG$2,7))</f>
        <v>1</v>
      </c>
      <c r="Z20" s="235">
        <f>WEEKDAY(DATE($AC$2,$AG$2,8))</f>
        <v>2</v>
      </c>
      <c r="AA20" s="236">
        <f>WEEKDAY(DATE($AC$2,$AG$2,9))</f>
        <v>3</v>
      </c>
      <c r="AB20" s="236">
        <f>WEEKDAY(DATE($AC$2,$AG$2,10))</f>
        <v>4</v>
      </c>
      <c r="AC20" s="236">
        <f>WEEKDAY(DATE($AC$2,$AG$2,11))</f>
        <v>5</v>
      </c>
      <c r="AD20" s="236">
        <f>WEEKDAY(DATE($AC$2,$AG$2,12))</f>
        <v>6</v>
      </c>
      <c r="AE20" s="236">
        <f>WEEKDAY(DATE($AC$2,$AG$2,13))</f>
        <v>7</v>
      </c>
      <c r="AF20" s="237">
        <f>WEEKDAY(DATE($AC$2,$AG$2,14))</f>
        <v>1</v>
      </c>
      <c r="AG20" s="235">
        <f>WEEKDAY(DATE($AC$2,$AG$2,15))</f>
        <v>2</v>
      </c>
      <c r="AH20" s="236">
        <f>WEEKDAY(DATE($AC$2,$AG$2,16))</f>
        <v>3</v>
      </c>
      <c r="AI20" s="236">
        <f>WEEKDAY(DATE($AC$2,$AG$2,17))</f>
        <v>4</v>
      </c>
      <c r="AJ20" s="236">
        <f>WEEKDAY(DATE($AC$2,$AG$2,18))</f>
        <v>5</v>
      </c>
      <c r="AK20" s="236">
        <f>WEEKDAY(DATE($AC$2,$AG$2,19))</f>
        <v>6</v>
      </c>
      <c r="AL20" s="236">
        <f>WEEKDAY(DATE($AC$2,$AG$2,20))</f>
        <v>7</v>
      </c>
      <c r="AM20" s="237">
        <f>WEEKDAY(DATE($AC$2,$AG$2,21))</f>
        <v>1</v>
      </c>
      <c r="AN20" s="235">
        <f>WEEKDAY(DATE($AC$2,$AG$2,22))</f>
        <v>2</v>
      </c>
      <c r="AO20" s="236">
        <f>WEEKDAY(DATE($AC$2,$AG$2,23))</f>
        <v>3</v>
      </c>
      <c r="AP20" s="236">
        <f>WEEKDAY(DATE($AC$2,$AG$2,24))</f>
        <v>4</v>
      </c>
      <c r="AQ20" s="236">
        <f>WEEKDAY(DATE($AC$2,$AG$2,25))</f>
        <v>5</v>
      </c>
      <c r="AR20" s="236">
        <f>WEEKDAY(DATE($AC$2,$AG$2,26))</f>
        <v>6</v>
      </c>
      <c r="AS20" s="236">
        <f>WEEKDAY(DATE($AC$2,$AG$2,27))</f>
        <v>7</v>
      </c>
      <c r="AT20" s="237">
        <f>WEEKDAY(DATE($AC$2,$AG$2,28))</f>
        <v>1</v>
      </c>
      <c r="AU20" s="235">
        <f>IF(AU19=29,WEEKDAY(DATE($AC$2,$AG$2,29)),0)</f>
        <v>0</v>
      </c>
      <c r="AV20" s="236">
        <f>IF(AV19=30,WEEKDAY(DATE($AC$2,$AG$2,30)),0)</f>
        <v>0</v>
      </c>
      <c r="AW20" s="237">
        <f>IF(AW19=31,WEEKDAY(DATE($AC$2,$AG$2,31)),0)</f>
        <v>0</v>
      </c>
      <c r="AX20" s="1696"/>
      <c r="AY20" s="1697"/>
      <c r="AZ20" s="1702"/>
      <c r="BA20" s="1703"/>
      <c r="BB20" s="1555"/>
      <c r="BC20" s="1556"/>
      <c r="BD20" s="1556"/>
      <c r="BE20" s="1556"/>
      <c r="BF20" s="1557"/>
    </row>
    <row r="21" spans="2:58" ht="22.5" customHeight="1" thickBot="1">
      <c r="B21" s="1728"/>
      <c r="C21" s="1735"/>
      <c r="D21" s="1736"/>
      <c r="E21" s="1737"/>
      <c r="F21" s="239"/>
      <c r="G21" s="1740"/>
      <c r="H21" s="1743"/>
      <c r="I21" s="1736"/>
      <c r="J21" s="1736"/>
      <c r="K21" s="1737"/>
      <c r="L21" s="1743"/>
      <c r="M21" s="1736"/>
      <c r="N21" s="1736"/>
      <c r="O21" s="1746"/>
      <c r="P21" s="1753"/>
      <c r="Q21" s="1754"/>
      <c r="R21" s="1755"/>
      <c r="S21" s="240" t="str">
        <f>IF(S20=1,"日",IF(S20=2,"月",IF(S20=3,"火",IF(S20=4,"水",IF(S20=5,"木",IF(S20=6,"金","土"))))))</f>
        <v>月</v>
      </c>
      <c r="T21" s="241" t="str">
        <f t="shared" ref="T21:AT21" si="0">IF(T20=1,"日",IF(T20=2,"月",IF(T20=3,"火",IF(T20=4,"水",IF(T20=5,"木",IF(T20=6,"金","土"))))))</f>
        <v>火</v>
      </c>
      <c r="U21" s="241" t="str">
        <f t="shared" si="0"/>
        <v>水</v>
      </c>
      <c r="V21" s="241" t="str">
        <f t="shared" si="0"/>
        <v>木</v>
      </c>
      <c r="W21" s="241" t="str">
        <f t="shared" si="0"/>
        <v>金</v>
      </c>
      <c r="X21" s="241" t="str">
        <f t="shared" si="0"/>
        <v>土</v>
      </c>
      <c r="Y21" s="242" t="str">
        <f t="shared" si="0"/>
        <v>日</v>
      </c>
      <c r="Z21" s="240" t="str">
        <f>IF(Z20=1,"日",IF(Z20=2,"月",IF(Z20=3,"火",IF(Z20=4,"水",IF(Z20=5,"木",IF(Z20=6,"金","土"))))))</f>
        <v>月</v>
      </c>
      <c r="AA21" s="241" t="str">
        <f t="shared" si="0"/>
        <v>火</v>
      </c>
      <c r="AB21" s="241" t="str">
        <f t="shared" si="0"/>
        <v>水</v>
      </c>
      <c r="AC21" s="241" t="str">
        <f t="shared" si="0"/>
        <v>木</v>
      </c>
      <c r="AD21" s="241" t="str">
        <f t="shared" si="0"/>
        <v>金</v>
      </c>
      <c r="AE21" s="241" t="str">
        <f t="shared" si="0"/>
        <v>土</v>
      </c>
      <c r="AF21" s="242" t="str">
        <f t="shared" si="0"/>
        <v>日</v>
      </c>
      <c r="AG21" s="240" t="str">
        <f>IF(AG20=1,"日",IF(AG20=2,"月",IF(AG20=3,"火",IF(AG20=4,"水",IF(AG20=5,"木",IF(AG20=6,"金","土"))))))</f>
        <v>月</v>
      </c>
      <c r="AH21" s="241" t="str">
        <f t="shared" si="0"/>
        <v>火</v>
      </c>
      <c r="AI21" s="241" t="str">
        <f t="shared" si="0"/>
        <v>水</v>
      </c>
      <c r="AJ21" s="241" t="str">
        <f t="shared" si="0"/>
        <v>木</v>
      </c>
      <c r="AK21" s="241" t="str">
        <f t="shared" si="0"/>
        <v>金</v>
      </c>
      <c r="AL21" s="241" t="str">
        <f t="shared" si="0"/>
        <v>土</v>
      </c>
      <c r="AM21" s="242" t="str">
        <f t="shared" si="0"/>
        <v>日</v>
      </c>
      <c r="AN21" s="240" t="str">
        <f>IF(AN20=1,"日",IF(AN20=2,"月",IF(AN20=3,"火",IF(AN20=4,"水",IF(AN20=5,"木",IF(AN20=6,"金","土"))))))</f>
        <v>月</v>
      </c>
      <c r="AO21" s="241" t="str">
        <f t="shared" si="0"/>
        <v>火</v>
      </c>
      <c r="AP21" s="241" t="str">
        <f t="shared" si="0"/>
        <v>水</v>
      </c>
      <c r="AQ21" s="241" t="str">
        <f t="shared" si="0"/>
        <v>木</v>
      </c>
      <c r="AR21" s="241" t="str">
        <f t="shared" si="0"/>
        <v>金</v>
      </c>
      <c r="AS21" s="241" t="str">
        <f t="shared" si="0"/>
        <v>土</v>
      </c>
      <c r="AT21" s="242" t="str">
        <f t="shared" si="0"/>
        <v>日</v>
      </c>
      <c r="AU21" s="241" t="str">
        <f>IF(AU20=1,"日",IF(AU20=2,"月",IF(AU20=3,"火",IF(AU20=4,"水",IF(AU20=5,"木",IF(AU20=6,"金",IF(AU20=0,"","土")))))))</f>
        <v/>
      </c>
      <c r="AV21" s="241" t="str">
        <f>IF(AV20=1,"日",IF(AV20=2,"月",IF(AV20=3,"火",IF(AV20=4,"水",IF(AV20=5,"木",IF(AV20=6,"金",IF(AV20=0,"","土")))))))</f>
        <v/>
      </c>
      <c r="AW21" s="241" t="str">
        <f>IF(AW20=1,"日",IF(AW20=2,"月",IF(AW20=3,"火",IF(AW20=4,"水",IF(AW20=5,"木",IF(AW20=6,"金",IF(AW20=0,"","土")))))))</f>
        <v/>
      </c>
      <c r="AX21" s="1698"/>
      <c r="AY21" s="1699"/>
      <c r="AZ21" s="1704"/>
      <c r="BA21" s="1705"/>
      <c r="BB21" s="1558"/>
      <c r="BC21" s="1559"/>
      <c r="BD21" s="1559"/>
      <c r="BE21" s="1559"/>
      <c r="BF21" s="1560"/>
    </row>
    <row r="22" spans="2:58" ht="20.25" customHeight="1">
      <c r="B22" s="1793">
        <v>1</v>
      </c>
      <c r="C22" s="1681" t="s">
        <v>553</v>
      </c>
      <c r="D22" s="1682"/>
      <c r="E22" s="1683"/>
      <c r="F22" s="243"/>
      <c r="G22" s="1684" t="s">
        <v>554</v>
      </c>
      <c r="H22" s="1685" t="s">
        <v>555</v>
      </c>
      <c r="I22" s="1686"/>
      <c r="J22" s="1686"/>
      <c r="K22" s="1687"/>
      <c r="L22" s="1688" t="s">
        <v>556</v>
      </c>
      <c r="M22" s="1689"/>
      <c r="N22" s="1689"/>
      <c r="O22" s="1690"/>
      <c r="P22" s="1691" t="s">
        <v>490</v>
      </c>
      <c r="Q22" s="1692"/>
      <c r="R22" s="1693"/>
      <c r="S22" s="244" t="s">
        <v>516</v>
      </c>
      <c r="T22" s="245" t="s">
        <v>557</v>
      </c>
      <c r="U22" s="245"/>
      <c r="V22" s="245" t="s">
        <v>516</v>
      </c>
      <c r="W22" s="245" t="s">
        <v>516</v>
      </c>
      <c r="X22" s="245"/>
      <c r="Y22" s="246" t="s">
        <v>516</v>
      </c>
      <c r="Z22" s="244" t="s">
        <v>516</v>
      </c>
      <c r="AA22" s="245" t="s">
        <v>516</v>
      </c>
      <c r="AB22" s="245"/>
      <c r="AC22" s="245" t="s">
        <v>516</v>
      </c>
      <c r="AD22" s="245" t="s">
        <v>516</v>
      </c>
      <c r="AE22" s="245"/>
      <c r="AF22" s="246" t="s">
        <v>516</v>
      </c>
      <c r="AG22" s="244" t="s">
        <v>516</v>
      </c>
      <c r="AH22" s="245" t="s">
        <v>516</v>
      </c>
      <c r="AI22" s="245"/>
      <c r="AJ22" s="245" t="s">
        <v>516</v>
      </c>
      <c r="AK22" s="245" t="s">
        <v>516</v>
      </c>
      <c r="AL22" s="245"/>
      <c r="AM22" s="246" t="s">
        <v>516</v>
      </c>
      <c r="AN22" s="244" t="s">
        <v>516</v>
      </c>
      <c r="AO22" s="245" t="s">
        <v>516</v>
      </c>
      <c r="AP22" s="245"/>
      <c r="AQ22" s="245" t="s">
        <v>516</v>
      </c>
      <c r="AR22" s="245" t="s">
        <v>516</v>
      </c>
      <c r="AS22" s="245"/>
      <c r="AT22" s="246" t="s">
        <v>516</v>
      </c>
      <c r="AU22" s="244"/>
      <c r="AV22" s="245"/>
      <c r="AW22" s="245"/>
      <c r="AX22" s="1714"/>
      <c r="AY22" s="1715"/>
      <c r="AZ22" s="1716"/>
      <c r="BA22" s="1717"/>
      <c r="BB22" s="1718"/>
      <c r="BC22" s="1719"/>
      <c r="BD22" s="1719"/>
      <c r="BE22" s="1719"/>
      <c r="BF22" s="1720"/>
    </row>
    <row r="23" spans="2:58" ht="20.25" customHeight="1">
      <c r="B23" s="1791"/>
      <c r="C23" s="1674"/>
      <c r="D23" s="1675"/>
      <c r="E23" s="1676"/>
      <c r="F23" s="247"/>
      <c r="G23" s="1576"/>
      <c r="H23" s="1581"/>
      <c r="I23" s="1579"/>
      <c r="J23" s="1579"/>
      <c r="K23" s="1580"/>
      <c r="L23" s="1585"/>
      <c r="M23" s="1586"/>
      <c r="N23" s="1586"/>
      <c r="O23" s="1587"/>
      <c r="P23" s="1615" t="s">
        <v>491</v>
      </c>
      <c r="Q23" s="1616"/>
      <c r="R23" s="1617"/>
      <c r="S23" s="248">
        <f>IF(S22="","",VLOOKUP(S22,'標準様式１【記載例】シフト記号表（勤務時間帯）'!$C$6:$K$35,9,FALSE))</f>
        <v>8</v>
      </c>
      <c r="T23" s="249">
        <f>IF(T22="","",VLOOKUP(T22,'標準様式１【記載例】シフト記号表（勤務時間帯）'!$C$6:$K$35,9,FALSE))</f>
        <v>8</v>
      </c>
      <c r="U23" s="249" t="str">
        <f>IF(U22="","",VLOOKUP(U22,'標準様式１【記載例】シフト記号表（勤務時間帯）'!$C$6:$K$35,9,FALSE))</f>
        <v/>
      </c>
      <c r="V23" s="249">
        <f>IF(V22="","",VLOOKUP(V22,'標準様式１【記載例】シフト記号表（勤務時間帯）'!$C$6:$K$35,9,FALSE))</f>
        <v>8</v>
      </c>
      <c r="W23" s="249">
        <f>IF(W22="","",VLOOKUP(W22,'標準様式１【記載例】シフト記号表（勤務時間帯）'!$C$6:$K$35,9,FALSE))</f>
        <v>8</v>
      </c>
      <c r="X23" s="249" t="str">
        <f>IF(X22="","",VLOOKUP(X22,'標準様式１【記載例】シフト記号表（勤務時間帯）'!$C$6:$K$35,9,FALSE))</f>
        <v/>
      </c>
      <c r="Y23" s="250">
        <f>IF(Y22="","",VLOOKUP(Y22,'標準様式１【記載例】シフト記号表（勤務時間帯）'!$C$6:$K$35,9,FALSE))</f>
        <v>8</v>
      </c>
      <c r="Z23" s="248">
        <f>IF(Z22="","",VLOOKUP(Z22,'標準様式１【記載例】シフト記号表（勤務時間帯）'!$C$6:$K$35,9,FALSE))</f>
        <v>8</v>
      </c>
      <c r="AA23" s="249">
        <f>IF(AA22="","",VLOOKUP(AA22,'標準様式１【記載例】シフト記号表（勤務時間帯）'!$C$6:$K$35,9,FALSE))</f>
        <v>8</v>
      </c>
      <c r="AB23" s="249" t="str">
        <f>IF(AB22="","",VLOOKUP(AB22,'標準様式１【記載例】シフト記号表（勤務時間帯）'!$C$6:$K$35,9,FALSE))</f>
        <v/>
      </c>
      <c r="AC23" s="249">
        <f>IF(AC22="","",VLOOKUP(AC22,'標準様式１【記載例】シフト記号表（勤務時間帯）'!$C$6:$K$35,9,FALSE))</f>
        <v>8</v>
      </c>
      <c r="AD23" s="249">
        <f>IF(AD22="","",VLOOKUP(AD22,'標準様式１【記載例】シフト記号表（勤務時間帯）'!$C$6:$K$35,9,FALSE))</f>
        <v>8</v>
      </c>
      <c r="AE23" s="249" t="str">
        <f>IF(AE22="","",VLOOKUP(AE22,'標準様式１【記載例】シフト記号表（勤務時間帯）'!$C$6:$K$35,9,FALSE))</f>
        <v/>
      </c>
      <c r="AF23" s="250">
        <f>IF(AF22="","",VLOOKUP(AF22,'標準様式１【記載例】シフト記号表（勤務時間帯）'!$C$6:$K$35,9,FALSE))</f>
        <v>8</v>
      </c>
      <c r="AG23" s="248">
        <f>IF(AG22="","",VLOOKUP(AG22,'標準様式１【記載例】シフト記号表（勤務時間帯）'!$C$6:$K$35,9,FALSE))</f>
        <v>8</v>
      </c>
      <c r="AH23" s="249">
        <f>IF(AH22="","",VLOOKUP(AH22,'標準様式１【記載例】シフト記号表（勤務時間帯）'!$C$6:$K$35,9,FALSE))</f>
        <v>8</v>
      </c>
      <c r="AI23" s="249" t="str">
        <f>IF(AI22="","",VLOOKUP(AI22,'標準様式１【記載例】シフト記号表（勤務時間帯）'!$C$6:$K$35,9,FALSE))</f>
        <v/>
      </c>
      <c r="AJ23" s="249">
        <f>IF(AJ22="","",VLOOKUP(AJ22,'標準様式１【記載例】シフト記号表（勤務時間帯）'!$C$6:$K$35,9,FALSE))</f>
        <v>8</v>
      </c>
      <c r="AK23" s="249">
        <f>IF(AK22="","",VLOOKUP(AK22,'標準様式１【記載例】シフト記号表（勤務時間帯）'!$C$6:$K$35,9,FALSE))</f>
        <v>8</v>
      </c>
      <c r="AL23" s="249" t="str">
        <f>IF(AL22="","",VLOOKUP(AL22,'標準様式１【記載例】シフト記号表（勤務時間帯）'!$C$6:$K$35,9,FALSE))</f>
        <v/>
      </c>
      <c r="AM23" s="250">
        <f>IF(AM22="","",VLOOKUP(AM22,'標準様式１【記載例】シフト記号表（勤務時間帯）'!$C$6:$K$35,9,FALSE))</f>
        <v>8</v>
      </c>
      <c r="AN23" s="248">
        <f>IF(AN22="","",VLOOKUP(AN22,'標準様式１【記載例】シフト記号表（勤務時間帯）'!$C$6:$K$35,9,FALSE))</f>
        <v>8</v>
      </c>
      <c r="AO23" s="249">
        <f>IF(AO22="","",VLOOKUP(AO22,'標準様式１【記載例】シフト記号表（勤務時間帯）'!$C$6:$K$35,9,FALSE))</f>
        <v>8</v>
      </c>
      <c r="AP23" s="249" t="str">
        <f>IF(AP22="","",VLOOKUP(AP22,'標準様式１【記載例】シフト記号表（勤務時間帯）'!$C$6:$K$35,9,FALSE))</f>
        <v/>
      </c>
      <c r="AQ23" s="249">
        <f>IF(AQ22="","",VLOOKUP(AQ22,'標準様式１【記載例】シフト記号表（勤務時間帯）'!$C$6:$K$35,9,FALSE))</f>
        <v>8</v>
      </c>
      <c r="AR23" s="249">
        <f>IF(AR22="","",VLOOKUP(AR22,'標準様式１【記載例】シフト記号表（勤務時間帯）'!$C$6:$K$35,9,FALSE))</f>
        <v>8</v>
      </c>
      <c r="AS23" s="249" t="str">
        <f>IF(AS22="","",VLOOKUP(AS22,'標準様式１【記載例】シフト記号表（勤務時間帯）'!$C$6:$K$35,9,FALSE))</f>
        <v/>
      </c>
      <c r="AT23" s="250">
        <f>IF(AT22="","",VLOOKUP(AT22,'標準様式１【記載例】シフト記号表（勤務時間帯）'!$C$6:$K$35,9,FALSE))</f>
        <v>8</v>
      </c>
      <c r="AU23" s="248" t="str">
        <f>IF(AU22="","",VLOOKUP(AU22,'標準様式１【記載例】シフト記号表（勤務時間帯）'!$C$6:$K$35,9,FALSE))</f>
        <v/>
      </c>
      <c r="AV23" s="249" t="str">
        <f>IF(AV22="","",VLOOKUP(AV22,'標準様式１【記載例】シフト記号表（勤務時間帯）'!$C$6:$K$35,9,FALSE))</f>
        <v/>
      </c>
      <c r="AW23" s="249" t="str">
        <f>IF(AW22="","",VLOOKUP(AW22,'標準様式１【記載例】シフト記号表（勤務時間帯）'!$C$6:$K$35,9,FALSE))</f>
        <v/>
      </c>
      <c r="AX23" s="1618">
        <f>IF($BB$3="４週",SUM(S23:AT23),IF($BB$3="暦月",SUM(S23:AW23),""))</f>
        <v>160</v>
      </c>
      <c r="AY23" s="1619"/>
      <c r="AZ23" s="1620">
        <f>IF($BB$3="４週",AX23/4,IF($BB$3="暦月",標準様式１【記載例】!AX23/(標準様式１【記載例】!$BB$8/7),""))</f>
        <v>40</v>
      </c>
      <c r="BA23" s="1621"/>
      <c r="BB23" s="1645"/>
      <c r="BC23" s="1646"/>
      <c r="BD23" s="1646"/>
      <c r="BE23" s="1646"/>
      <c r="BF23" s="1647"/>
    </row>
    <row r="24" spans="2:58" ht="20.25" customHeight="1">
      <c r="B24" s="1791"/>
      <c r="C24" s="1677"/>
      <c r="D24" s="1678"/>
      <c r="E24" s="1679"/>
      <c r="F24" s="251" t="str">
        <f>C22</f>
        <v>管理者</v>
      </c>
      <c r="G24" s="1576"/>
      <c r="H24" s="1581"/>
      <c r="I24" s="1579"/>
      <c r="J24" s="1579"/>
      <c r="K24" s="1580"/>
      <c r="L24" s="1585"/>
      <c r="M24" s="1586"/>
      <c r="N24" s="1586"/>
      <c r="O24" s="1587"/>
      <c r="P24" s="1651" t="s">
        <v>492</v>
      </c>
      <c r="Q24" s="1652"/>
      <c r="R24" s="1653"/>
      <c r="S24" s="252">
        <f>IF(S22="","",VLOOKUP(S22,'標準様式１【記載例】シフト記号表（勤務時間帯）'!$C$6:$U$35,19,FALSE))</f>
        <v>7</v>
      </c>
      <c r="T24" s="253">
        <f>IF(T22="","",VLOOKUP(T22,'標準様式１【記載例】シフト記号表（勤務時間帯）'!$C$6:$U$35,19,FALSE))</f>
        <v>7</v>
      </c>
      <c r="U24" s="253" t="str">
        <f>IF(U22="","",VLOOKUP(U22,'標準様式１【記載例】シフト記号表（勤務時間帯）'!$C$6:$U$35,19,FALSE))</f>
        <v/>
      </c>
      <c r="V24" s="253">
        <f>IF(V22="","",VLOOKUP(V22,'標準様式１【記載例】シフト記号表（勤務時間帯）'!$C$6:$U$35,19,FALSE))</f>
        <v>7</v>
      </c>
      <c r="W24" s="253">
        <f>IF(W22="","",VLOOKUP(W22,'標準様式１【記載例】シフト記号表（勤務時間帯）'!$C$6:$U$35,19,FALSE))</f>
        <v>7</v>
      </c>
      <c r="X24" s="253" t="str">
        <f>IF(X22="","",VLOOKUP(X22,'標準様式１【記載例】シフト記号表（勤務時間帯）'!$C$6:$U$35,19,FALSE))</f>
        <v/>
      </c>
      <c r="Y24" s="254">
        <f>IF(Y22="","",VLOOKUP(Y22,'標準様式１【記載例】シフト記号表（勤務時間帯）'!$C$6:$U$35,19,FALSE))</f>
        <v>7</v>
      </c>
      <c r="Z24" s="252">
        <f>IF(Z22="","",VLOOKUP(Z22,'標準様式１【記載例】シフト記号表（勤務時間帯）'!$C$6:$U$35,19,FALSE))</f>
        <v>7</v>
      </c>
      <c r="AA24" s="253">
        <f>IF(AA22="","",VLOOKUP(AA22,'標準様式１【記載例】シフト記号表（勤務時間帯）'!$C$6:$U$35,19,FALSE))</f>
        <v>7</v>
      </c>
      <c r="AB24" s="253" t="str">
        <f>IF(AB22="","",VLOOKUP(AB22,'標準様式１【記載例】シフト記号表（勤務時間帯）'!$C$6:$U$35,19,FALSE))</f>
        <v/>
      </c>
      <c r="AC24" s="253">
        <f>IF(AC22="","",VLOOKUP(AC22,'標準様式１【記載例】シフト記号表（勤務時間帯）'!$C$6:$U$35,19,FALSE))</f>
        <v>7</v>
      </c>
      <c r="AD24" s="253">
        <f>IF(AD22="","",VLOOKUP(AD22,'標準様式１【記載例】シフト記号表（勤務時間帯）'!$C$6:$U$35,19,FALSE))</f>
        <v>7</v>
      </c>
      <c r="AE24" s="253" t="str">
        <f>IF(AE22="","",VLOOKUP(AE22,'標準様式１【記載例】シフト記号表（勤務時間帯）'!$C$6:$U$35,19,FALSE))</f>
        <v/>
      </c>
      <c r="AF24" s="254">
        <f>IF(AF22="","",VLOOKUP(AF22,'標準様式１【記載例】シフト記号表（勤務時間帯）'!$C$6:$U$35,19,FALSE))</f>
        <v>7</v>
      </c>
      <c r="AG24" s="252">
        <f>IF(AG22="","",VLOOKUP(AG22,'標準様式１【記載例】シフト記号表（勤務時間帯）'!$C$6:$U$35,19,FALSE))</f>
        <v>7</v>
      </c>
      <c r="AH24" s="253">
        <f>IF(AH22="","",VLOOKUP(AH22,'標準様式１【記載例】シフト記号表（勤務時間帯）'!$C$6:$U$35,19,FALSE))</f>
        <v>7</v>
      </c>
      <c r="AI24" s="253" t="str">
        <f>IF(AI22="","",VLOOKUP(AI22,'標準様式１【記載例】シフト記号表（勤務時間帯）'!$C$6:$U$35,19,FALSE))</f>
        <v/>
      </c>
      <c r="AJ24" s="253">
        <f>IF(AJ22="","",VLOOKUP(AJ22,'標準様式１【記載例】シフト記号表（勤務時間帯）'!$C$6:$U$35,19,FALSE))</f>
        <v>7</v>
      </c>
      <c r="AK24" s="253">
        <f>IF(AK22="","",VLOOKUP(AK22,'標準様式１【記載例】シフト記号表（勤務時間帯）'!$C$6:$U$35,19,FALSE))</f>
        <v>7</v>
      </c>
      <c r="AL24" s="253" t="str">
        <f>IF(AL22="","",VLOOKUP(AL22,'標準様式１【記載例】シフト記号表（勤務時間帯）'!$C$6:$U$35,19,FALSE))</f>
        <v/>
      </c>
      <c r="AM24" s="254">
        <f>IF(AM22="","",VLOOKUP(AM22,'標準様式１【記載例】シフト記号表（勤務時間帯）'!$C$6:$U$35,19,FALSE))</f>
        <v>7</v>
      </c>
      <c r="AN24" s="252">
        <f>IF(AN22="","",VLOOKUP(AN22,'標準様式１【記載例】シフト記号表（勤務時間帯）'!$C$6:$U$35,19,FALSE))</f>
        <v>7</v>
      </c>
      <c r="AO24" s="253">
        <f>IF(AO22="","",VLOOKUP(AO22,'標準様式１【記載例】シフト記号表（勤務時間帯）'!$C$6:$U$35,19,FALSE))</f>
        <v>7</v>
      </c>
      <c r="AP24" s="253" t="str">
        <f>IF(AP22="","",VLOOKUP(AP22,'標準様式１【記載例】シフト記号表（勤務時間帯）'!$C$6:$U$35,19,FALSE))</f>
        <v/>
      </c>
      <c r="AQ24" s="253">
        <f>IF(AQ22="","",VLOOKUP(AQ22,'標準様式１【記載例】シフト記号表（勤務時間帯）'!$C$6:$U$35,19,FALSE))</f>
        <v>7</v>
      </c>
      <c r="AR24" s="253">
        <f>IF(AR22="","",VLOOKUP(AR22,'標準様式１【記載例】シフト記号表（勤務時間帯）'!$C$6:$U$35,19,FALSE))</f>
        <v>7</v>
      </c>
      <c r="AS24" s="253" t="str">
        <f>IF(AS22="","",VLOOKUP(AS22,'標準様式１【記載例】シフト記号表（勤務時間帯）'!$C$6:$U$35,19,FALSE))</f>
        <v/>
      </c>
      <c r="AT24" s="254">
        <f>IF(AT22="","",VLOOKUP(AT22,'標準様式１【記載例】シフト記号表（勤務時間帯）'!$C$6:$U$35,19,FALSE))</f>
        <v>7</v>
      </c>
      <c r="AU24" s="252" t="str">
        <f>IF(AU22="","",VLOOKUP(AU22,'標準様式１【記載例】シフト記号表（勤務時間帯）'!$C$6:$U$35,19,FALSE))</f>
        <v/>
      </c>
      <c r="AV24" s="253" t="str">
        <f>IF(AV22="","",VLOOKUP(AV22,'標準様式１【記載例】シフト記号表（勤務時間帯）'!$C$6:$U$35,19,FALSE))</f>
        <v/>
      </c>
      <c r="AW24" s="253" t="str">
        <f>IF(AW22="","",VLOOKUP(AW22,'標準様式１【記載例】シフト記号表（勤務時間帯）'!$C$6:$U$35,19,FALSE))</f>
        <v/>
      </c>
      <c r="AX24" s="1625">
        <f>IF($BB$3="４週",SUM(S24:AT24),IF($BB$3="暦月",SUM(S24:AW24),""))</f>
        <v>140</v>
      </c>
      <c r="AY24" s="1626"/>
      <c r="AZ24" s="1627">
        <f>IF($BB$3="４週",AX24/4,IF($BB$3="暦月",標準様式１【記載例】!AX24/(標準様式１【記載例】!$BB$8/7),""))</f>
        <v>35</v>
      </c>
      <c r="BA24" s="1628"/>
      <c r="BB24" s="1648"/>
      <c r="BC24" s="1649"/>
      <c r="BD24" s="1649"/>
      <c r="BE24" s="1649"/>
      <c r="BF24" s="1650"/>
    </row>
    <row r="25" spans="2:58" ht="20.25" customHeight="1">
      <c r="B25" s="1791">
        <f>B22+1</f>
        <v>2</v>
      </c>
      <c r="C25" s="1671" t="s">
        <v>494</v>
      </c>
      <c r="D25" s="1672"/>
      <c r="E25" s="1673"/>
      <c r="F25" s="255"/>
      <c r="G25" s="1575" t="s">
        <v>554</v>
      </c>
      <c r="H25" s="1578" t="s">
        <v>558</v>
      </c>
      <c r="I25" s="1579"/>
      <c r="J25" s="1579"/>
      <c r="K25" s="1580"/>
      <c r="L25" s="1582" t="s">
        <v>559</v>
      </c>
      <c r="M25" s="1583"/>
      <c r="N25" s="1583"/>
      <c r="O25" s="1584"/>
      <c r="P25" s="1591" t="s">
        <v>490</v>
      </c>
      <c r="Q25" s="1592"/>
      <c r="R25" s="1593"/>
      <c r="S25" s="244"/>
      <c r="T25" s="245" t="s">
        <v>516</v>
      </c>
      <c r="U25" s="245" t="s">
        <v>516</v>
      </c>
      <c r="V25" s="245" t="s">
        <v>516</v>
      </c>
      <c r="W25" s="245" t="s">
        <v>516</v>
      </c>
      <c r="X25" s="245" t="s">
        <v>516</v>
      </c>
      <c r="Y25" s="246"/>
      <c r="Z25" s="244"/>
      <c r="AA25" s="245" t="s">
        <v>516</v>
      </c>
      <c r="AB25" s="245" t="s">
        <v>516</v>
      </c>
      <c r="AC25" s="245" t="s">
        <v>516</v>
      </c>
      <c r="AD25" s="245" t="s">
        <v>516</v>
      </c>
      <c r="AE25" s="245" t="s">
        <v>516</v>
      </c>
      <c r="AF25" s="246"/>
      <c r="AG25" s="244"/>
      <c r="AH25" s="245" t="s">
        <v>516</v>
      </c>
      <c r="AI25" s="245" t="s">
        <v>516</v>
      </c>
      <c r="AJ25" s="245" t="s">
        <v>516</v>
      </c>
      <c r="AK25" s="245" t="s">
        <v>516</v>
      </c>
      <c r="AL25" s="245" t="s">
        <v>516</v>
      </c>
      <c r="AM25" s="246"/>
      <c r="AN25" s="244"/>
      <c r="AO25" s="245" t="s">
        <v>516</v>
      </c>
      <c r="AP25" s="245" t="s">
        <v>516</v>
      </c>
      <c r="AQ25" s="245" t="s">
        <v>516</v>
      </c>
      <c r="AR25" s="245" t="s">
        <v>516</v>
      </c>
      <c r="AS25" s="245" t="s">
        <v>516</v>
      </c>
      <c r="AT25" s="246"/>
      <c r="AU25" s="244"/>
      <c r="AV25" s="245"/>
      <c r="AW25" s="245"/>
      <c r="AX25" s="1606"/>
      <c r="AY25" s="1607"/>
      <c r="AZ25" s="1608"/>
      <c r="BA25" s="1609"/>
      <c r="BB25" s="1642"/>
      <c r="BC25" s="1643"/>
      <c r="BD25" s="1643"/>
      <c r="BE25" s="1643"/>
      <c r="BF25" s="1644"/>
    </row>
    <row r="26" spans="2:58" ht="20.25" customHeight="1">
      <c r="B26" s="1791"/>
      <c r="C26" s="1674"/>
      <c r="D26" s="1675"/>
      <c r="E26" s="1676"/>
      <c r="F26" s="247"/>
      <c r="G26" s="1576"/>
      <c r="H26" s="1581"/>
      <c r="I26" s="1579"/>
      <c r="J26" s="1579"/>
      <c r="K26" s="1580"/>
      <c r="L26" s="1585"/>
      <c r="M26" s="1586"/>
      <c r="N26" s="1586"/>
      <c r="O26" s="1587"/>
      <c r="P26" s="1615" t="s">
        <v>491</v>
      </c>
      <c r="Q26" s="1616"/>
      <c r="R26" s="1617"/>
      <c r="S26" s="248" t="str">
        <f>IF(S25="","",VLOOKUP(S25,'標準様式１【記載例】シフト記号表（勤務時間帯）'!$C$6:$K$35,9,FALSE))</f>
        <v/>
      </c>
      <c r="T26" s="249">
        <f>IF(T25="","",VLOOKUP(T25,'標準様式１【記載例】シフト記号表（勤務時間帯）'!$C$6:$K$35,9,FALSE))</f>
        <v>8</v>
      </c>
      <c r="U26" s="249">
        <f>IF(U25="","",VLOOKUP(U25,'標準様式１【記載例】シフト記号表（勤務時間帯）'!$C$6:$K$35,9,FALSE))</f>
        <v>8</v>
      </c>
      <c r="V26" s="249">
        <f>IF(V25="","",VLOOKUP(V25,'標準様式１【記載例】シフト記号表（勤務時間帯）'!$C$6:$K$35,9,FALSE))</f>
        <v>8</v>
      </c>
      <c r="W26" s="249">
        <f>IF(W25="","",VLOOKUP(W25,'標準様式１【記載例】シフト記号表（勤務時間帯）'!$C$6:$K$35,9,FALSE))</f>
        <v>8</v>
      </c>
      <c r="X26" s="249">
        <f>IF(X25="","",VLOOKUP(X25,'標準様式１【記載例】シフト記号表（勤務時間帯）'!$C$6:$K$35,9,FALSE))</f>
        <v>8</v>
      </c>
      <c r="Y26" s="250" t="str">
        <f>IF(Y25="","",VLOOKUP(Y25,'標準様式１【記載例】シフト記号表（勤務時間帯）'!$C$6:$K$35,9,FALSE))</f>
        <v/>
      </c>
      <c r="Z26" s="248" t="str">
        <f>IF(Z25="","",VLOOKUP(Z25,'標準様式１【記載例】シフト記号表（勤務時間帯）'!$C$6:$K$35,9,FALSE))</f>
        <v/>
      </c>
      <c r="AA26" s="249">
        <f>IF(AA25="","",VLOOKUP(AA25,'標準様式１【記載例】シフト記号表（勤務時間帯）'!$C$6:$K$35,9,FALSE))</f>
        <v>8</v>
      </c>
      <c r="AB26" s="249">
        <f>IF(AB25="","",VLOOKUP(AB25,'標準様式１【記載例】シフト記号表（勤務時間帯）'!$C$6:$K$35,9,FALSE))</f>
        <v>8</v>
      </c>
      <c r="AC26" s="249">
        <f>IF(AC25="","",VLOOKUP(AC25,'標準様式１【記載例】シフト記号表（勤務時間帯）'!$C$6:$K$35,9,FALSE))</f>
        <v>8</v>
      </c>
      <c r="AD26" s="249">
        <f>IF(AD25="","",VLOOKUP(AD25,'標準様式１【記載例】シフト記号表（勤務時間帯）'!$C$6:$K$35,9,FALSE))</f>
        <v>8</v>
      </c>
      <c r="AE26" s="249">
        <f>IF(AE25="","",VLOOKUP(AE25,'標準様式１【記載例】シフト記号表（勤務時間帯）'!$C$6:$K$35,9,FALSE))</f>
        <v>8</v>
      </c>
      <c r="AF26" s="250" t="str">
        <f>IF(AF25="","",VLOOKUP(AF25,'標準様式１【記載例】シフト記号表（勤務時間帯）'!$C$6:$K$35,9,FALSE))</f>
        <v/>
      </c>
      <c r="AG26" s="248" t="str">
        <f>IF(AG25="","",VLOOKUP(AG25,'標準様式１【記載例】シフト記号表（勤務時間帯）'!$C$6:$K$35,9,FALSE))</f>
        <v/>
      </c>
      <c r="AH26" s="249">
        <f>IF(AH25="","",VLOOKUP(AH25,'標準様式１【記載例】シフト記号表（勤務時間帯）'!$C$6:$K$35,9,FALSE))</f>
        <v>8</v>
      </c>
      <c r="AI26" s="249">
        <f>IF(AI25="","",VLOOKUP(AI25,'標準様式１【記載例】シフト記号表（勤務時間帯）'!$C$6:$K$35,9,FALSE))</f>
        <v>8</v>
      </c>
      <c r="AJ26" s="249">
        <f>IF(AJ25="","",VLOOKUP(AJ25,'標準様式１【記載例】シフト記号表（勤務時間帯）'!$C$6:$K$35,9,FALSE))</f>
        <v>8</v>
      </c>
      <c r="AK26" s="249">
        <f>IF(AK25="","",VLOOKUP(AK25,'標準様式１【記載例】シフト記号表（勤務時間帯）'!$C$6:$K$35,9,FALSE))</f>
        <v>8</v>
      </c>
      <c r="AL26" s="249">
        <f>IF(AL25="","",VLOOKUP(AL25,'標準様式１【記載例】シフト記号表（勤務時間帯）'!$C$6:$K$35,9,FALSE))</f>
        <v>8</v>
      </c>
      <c r="AM26" s="250" t="str">
        <f>IF(AM25="","",VLOOKUP(AM25,'標準様式１【記載例】シフト記号表（勤務時間帯）'!$C$6:$K$35,9,FALSE))</f>
        <v/>
      </c>
      <c r="AN26" s="248" t="str">
        <f>IF(AN25="","",VLOOKUP(AN25,'標準様式１【記載例】シフト記号表（勤務時間帯）'!$C$6:$K$35,9,FALSE))</f>
        <v/>
      </c>
      <c r="AO26" s="249">
        <f>IF(AO25="","",VLOOKUP(AO25,'標準様式１【記載例】シフト記号表（勤務時間帯）'!$C$6:$K$35,9,FALSE))</f>
        <v>8</v>
      </c>
      <c r="AP26" s="249">
        <f>IF(AP25="","",VLOOKUP(AP25,'標準様式１【記載例】シフト記号表（勤務時間帯）'!$C$6:$K$35,9,FALSE))</f>
        <v>8</v>
      </c>
      <c r="AQ26" s="249">
        <f>IF(AQ25="","",VLOOKUP(AQ25,'標準様式１【記載例】シフト記号表（勤務時間帯）'!$C$6:$K$35,9,FALSE))</f>
        <v>8</v>
      </c>
      <c r="AR26" s="249">
        <f>IF(AR25="","",VLOOKUP(AR25,'標準様式１【記載例】シフト記号表（勤務時間帯）'!$C$6:$K$35,9,FALSE))</f>
        <v>8</v>
      </c>
      <c r="AS26" s="249">
        <f>IF(AS25="","",VLOOKUP(AS25,'標準様式１【記載例】シフト記号表（勤務時間帯）'!$C$6:$K$35,9,FALSE))</f>
        <v>8</v>
      </c>
      <c r="AT26" s="250" t="str">
        <f>IF(AT25="","",VLOOKUP(AT25,'標準様式１【記載例】シフト記号表（勤務時間帯）'!$C$6:$K$35,9,FALSE))</f>
        <v/>
      </c>
      <c r="AU26" s="248" t="str">
        <f>IF(AU25="","",VLOOKUP(AU25,'標準様式１【記載例】シフト記号表（勤務時間帯）'!$C$6:$K$35,9,FALSE))</f>
        <v/>
      </c>
      <c r="AV26" s="249" t="str">
        <f>IF(AV25="","",VLOOKUP(AV25,'標準様式１【記載例】シフト記号表（勤務時間帯）'!$C$6:$K$35,9,FALSE))</f>
        <v/>
      </c>
      <c r="AW26" s="249" t="str">
        <f>IF(AW25="","",VLOOKUP(AW25,'標準様式１【記載例】シフト記号表（勤務時間帯）'!$C$6:$K$35,9,FALSE))</f>
        <v/>
      </c>
      <c r="AX26" s="1618">
        <f>IF($BB$3="４週",SUM(S26:AT26),IF($BB$3="暦月",SUM(S26:AW26),""))</f>
        <v>160</v>
      </c>
      <c r="AY26" s="1619"/>
      <c r="AZ26" s="1620">
        <f>IF($BB$3="４週",AX26/4,IF($BB$3="暦月",標準様式１【記載例】!AX26/(標準様式１【記載例】!$BB$8/7),""))</f>
        <v>40</v>
      </c>
      <c r="BA26" s="1621"/>
      <c r="BB26" s="1645"/>
      <c r="BC26" s="1646"/>
      <c r="BD26" s="1646"/>
      <c r="BE26" s="1646"/>
      <c r="BF26" s="1647"/>
    </row>
    <row r="27" spans="2:58" ht="20.25" customHeight="1">
      <c r="B27" s="1791"/>
      <c r="C27" s="1677"/>
      <c r="D27" s="1678"/>
      <c r="E27" s="1679"/>
      <c r="F27" s="247" t="str">
        <f>C25</f>
        <v>生活相談員</v>
      </c>
      <c r="G27" s="1577"/>
      <c r="H27" s="1581"/>
      <c r="I27" s="1579"/>
      <c r="J27" s="1579"/>
      <c r="K27" s="1580"/>
      <c r="L27" s="1588"/>
      <c r="M27" s="1589"/>
      <c r="N27" s="1589"/>
      <c r="O27" s="1590"/>
      <c r="P27" s="1651" t="s">
        <v>492</v>
      </c>
      <c r="Q27" s="1652"/>
      <c r="R27" s="1653"/>
      <c r="S27" s="252" t="str">
        <f>IF(S25="","",VLOOKUP(S25,'標準様式１【記載例】シフト記号表（勤務時間帯）'!$C$6:$U$35,19,FALSE))</f>
        <v/>
      </c>
      <c r="T27" s="253">
        <f>IF(T25="","",VLOOKUP(T25,'標準様式１【記載例】シフト記号表（勤務時間帯）'!$C$6:$U$35,19,FALSE))</f>
        <v>7</v>
      </c>
      <c r="U27" s="253">
        <f>IF(U25="","",VLOOKUP(U25,'標準様式１【記載例】シフト記号表（勤務時間帯）'!$C$6:$U$35,19,FALSE))</f>
        <v>7</v>
      </c>
      <c r="V27" s="253">
        <f>IF(V25="","",VLOOKUP(V25,'標準様式１【記載例】シフト記号表（勤務時間帯）'!$C$6:$U$35,19,FALSE))</f>
        <v>7</v>
      </c>
      <c r="W27" s="253">
        <f>IF(W25="","",VLOOKUP(W25,'標準様式１【記載例】シフト記号表（勤務時間帯）'!$C$6:$U$35,19,FALSE))</f>
        <v>7</v>
      </c>
      <c r="X27" s="253">
        <f>IF(X25="","",VLOOKUP(X25,'標準様式１【記載例】シフト記号表（勤務時間帯）'!$C$6:$U$35,19,FALSE))</f>
        <v>7</v>
      </c>
      <c r="Y27" s="254" t="str">
        <f>IF(Y25="","",VLOOKUP(Y25,'標準様式１【記載例】シフト記号表（勤務時間帯）'!$C$6:$U$35,19,FALSE))</f>
        <v/>
      </c>
      <c r="Z27" s="252" t="str">
        <f>IF(Z25="","",VLOOKUP(Z25,'標準様式１【記載例】シフト記号表（勤務時間帯）'!$C$6:$U$35,19,FALSE))</f>
        <v/>
      </c>
      <c r="AA27" s="253">
        <f>IF(AA25="","",VLOOKUP(AA25,'標準様式１【記載例】シフト記号表（勤務時間帯）'!$C$6:$U$35,19,FALSE))</f>
        <v>7</v>
      </c>
      <c r="AB27" s="253">
        <f>IF(AB25="","",VLOOKUP(AB25,'標準様式１【記載例】シフト記号表（勤務時間帯）'!$C$6:$U$35,19,FALSE))</f>
        <v>7</v>
      </c>
      <c r="AC27" s="253">
        <f>IF(AC25="","",VLOOKUP(AC25,'標準様式１【記載例】シフト記号表（勤務時間帯）'!$C$6:$U$35,19,FALSE))</f>
        <v>7</v>
      </c>
      <c r="AD27" s="253">
        <f>IF(AD25="","",VLOOKUP(AD25,'標準様式１【記載例】シフト記号表（勤務時間帯）'!$C$6:$U$35,19,FALSE))</f>
        <v>7</v>
      </c>
      <c r="AE27" s="253">
        <f>IF(AE25="","",VLOOKUP(AE25,'標準様式１【記載例】シフト記号表（勤務時間帯）'!$C$6:$U$35,19,FALSE))</f>
        <v>7</v>
      </c>
      <c r="AF27" s="254" t="str">
        <f>IF(AF25="","",VLOOKUP(AF25,'標準様式１【記載例】シフト記号表（勤務時間帯）'!$C$6:$U$35,19,FALSE))</f>
        <v/>
      </c>
      <c r="AG27" s="252" t="str">
        <f>IF(AG25="","",VLOOKUP(AG25,'標準様式１【記載例】シフト記号表（勤務時間帯）'!$C$6:$U$35,19,FALSE))</f>
        <v/>
      </c>
      <c r="AH27" s="253">
        <f>IF(AH25="","",VLOOKUP(AH25,'標準様式１【記載例】シフト記号表（勤務時間帯）'!$C$6:$U$35,19,FALSE))</f>
        <v>7</v>
      </c>
      <c r="AI27" s="253">
        <f>IF(AI25="","",VLOOKUP(AI25,'標準様式１【記載例】シフト記号表（勤務時間帯）'!$C$6:$U$35,19,FALSE))</f>
        <v>7</v>
      </c>
      <c r="AJ27" s="253">
        <f>IF(AJ25="","",VLOOKUP(AJ25,'標準様式１【記載例】シフト記号表（勤務時間帯）'!$C$6:$U$35,19,FALSE))</f>
        <v>7</v>
      </c>
      <c r="AK27" s="253">
        <f>IF(AK25="","",VLOOKUP(AK25,'標準様式１【記載例】シフト記号表（勤務時間帯）'!$C$6:$U$35,19,FALSE))</f>
        <v>7</v>
      </c>
      <c r="AL27" s="253">
        <f>IF(AL25="","",VLOOKUP(AL25,'標準様式１【記載例】シフト記号表（勤務時間帯）'!$C$6:$U$35,19,FALSE))</f>
        <v>7</v>
      </c>
      <c r="AM27" s="254" t="str">
        <f>IF(AM25="","",VLOOKUP(AM25,'標準様式１【記載例】シフト記号表（勤務時間帯）'!$C$6:$U$35,19,FALSE))</f>
        <v/>
      </c>
      <c r="AN27" s="252" t="str">
        <f>IF(AN25="","",VLOOKUP(AN25,'標準様式１【記載例】シフト記号表（勤務時間帯）'!$C$6:$U$35,19,FALSE))</f>
        <v/>
      </c>
      <c r="AO27" s="253">
        <f>IF(AO25="","",VLOOKUP(AO25,'標準様式１【記載例】シフト記号表（勤務時間帯）'!$C$6:$U$35,19,FALSE))</f>
        <v>7</v>
      </c>
      <c r="AP27" s="253">
        <f>IF(AP25="","",VLOOKUP(AP25,'標準様式１【記載例】シフト記号表（勤務時間帯）'!$C$6:$U$35,19,FALSE))</f>
        <v>7</v>
      </c>
      <c r="AQ27" s="253">
        <f>IF(AQ25="","",VLOOKUP(AQ25,'標準様式１【記載例】シフト記号表（勤務時間帯）'!$C$6:$U$35,19,FALSE))</f>
        <v>7</v>
      </c>
      <c r="AR27" s="253">
        <f>IF(AR25="","",VLOOKUP(AR25,'標準様式１【記載例】シフト記号表（勤務時間帯）'!$C$6:$U$35,19,FALSE))</f>
        <v>7</v>
      </c>
      <c r="AS27" s="253">
        <f>IF(AS25="","",VLOOKUP(AS25,'標準様式１【記載例】シフト記号表（勤務時間帯）'!$C$6:$U$35,19,FALSE))</f>
        <v>7</v>
      </c>
      <c r="AT27" s="254" t="str">
        <f>IF(AT25="","",VLOOKUP(AT25,'標準様式１【記載例】シフト記号表（勤務時間帯）'!$C$6:$U$35,19,FALSE))</f>
        <v/>
      </c>
      <c r="AU27" s="252" t="str">
        <f>IF(AU25="","",VLOOKUP(AU25,'標準様式１【記載例】シフト記号表（勤務時間帯）'!$C$6:$U$35,19,FALSE))</f>
        <v/>
      </c>
      <c r="AV27" s="253" t="str">
        <f>IF(AV25="","",VLOOKUP(AV25,'標準様式１【記載例】シフト記号表（勤務時間帯）'!$C$6:$U$35,19,FALSE))</f>
        <v/>
      </c>
      <c r="AW27" s="253" t="str">
        <f>IF(AW25="","",VLOOKUP(AW25,'標準様式１【記載例】シフト記号表（勤務時間帯）'!$C$6:$U$35,19,FALSE))</f>
        <v/>
      </c>
      <c r="AX27" s="1625">
        <f>IF($BB$3="４週",SUM(S27:AT27),IF($BB$3="暦月",SUM(S27:AW27),""))</f>
        <v>140</v>
      </c>
      <c r="AY27" s="1626"/>
      <c r="AZ27" s="1627">
        <f>IF($BB$3="４週",AX27/4,IF($BB$3="暦月",標準様式１【記載例】!AX27/(標準様式１【記載例】!$BB$8/7),""))</f>
        <v>35</v>
      </c>
      <c r="BA27" s="1628"/>
      <c r="BB27" s="1648"/>
      <c r="BC27" s="1649"/>
      <c r="BD27" s="1649"/>
      <c r="BE27" s="1649"/>
      <c r="BF27" s="1650"/>
    </row>
    <row r="28" spans="2:58" ht="20.25" customHeight="1">
      <c r="B28" s="1791">
        <f>B25+1</f>
        <v>3</v>
      </c>
      <c r="C28" s="1656" t="s">
        <v>494</v>
      </c>
      <c r="D28" s="1657"/>
      <c r="E28" s="1658"/>
      <c r="F28" s="255"/>
      <c r="G28" s="1575" t="s">
        <v>560</v>
      </c>
      <c r="H28" s="1578" t="s">
        <v>561</v>
      </c>
      <c r="I28" s="1579"/>
      <c r="J28" s="1579"/>
      <c r="K28" s="1580"/>
      <c r="L28" s="1582" t="s">
        <v>562</v>
      </c>
      <c r="M28" s="1583"/>
      <c r="N28" s="1583"/>
      <c r="O28" s="1584"/>
      <c r="P28" s="1591" t="s">
        <v>490</v>
      </c>
      <c r="Q28" s="1592"/>
      <c r="R28" s="1593"/>
      <c r="S28" s="244" t="s">
        <v>516</v>
      </c>
      <c r="T28" s="245"/>
      <c r="U28" s="245"/>
      <c r="V28" s="245"/>
      <c r="W28" s="245"/>
      <c r="X28" s="245"/>
      <c r="Y28" s="246" t="s">
        <v>516</v>
      </c>
      <c r="Z28" s="244" t="s">
        <v>516</v>
      </c>
      <c r="AA28" s="245"/>
      <c r="AB28" s="245"/>
      <c r="AC28" s="245"/>
      <c r="AD28" s="245"/>
      <c r="AE28" s="245"/>
      <c r="AF28" s="246" t="s">
        <v>516</v>
      </c>
      <c r="AG28" s="244" t="s">
        <v>516</v>
      </c>
      <c r="AH28" s="245"/>
      <c r="AI28" s="245"/>
      <c r="AJ28" s="245"/>
      <c r="AK28" s="245"/>
      <c r="AL28" s="245"/>
      <c r="AM28" s="246" t="s">
        <v>516</v>
      </c>
      <c r="AN28" s="244" t="s">
        <v>516</v>
      </c>
      <c r="AO28" s="245"/>
      <c r="AP28" s="245"/>
      <c r="AQ28" s="245"/>
      <c r="AR28" s="245"/>
      <c r="AS28" s="245"/>
      <c r="AT28" s="246" t="s">
        <v>516</v>
      </c>
      <c r="AU28" s="244"/>
      <c r="AV28" s="245"/>
      <c r="AW28" s="245"/>
      <c r="AX28" s="1606"/>
      <c r="AY28" s="1607"/>
      <c r="AZ28" s="1608"/>
      <c r="BA28" s="1609"/>
      <c r="BB28" s="1642" t="s">
        <v>496</v>
      </c>
      <c r="BC28" s="1643"/>
      <c r="BD28" s="1643"/>
      <c r="BE28" s="1643"/>
      <c r="BF28" s="1644"/>
    </row>
    <row r="29" spans="2:58" ht="20.25" customHeight="1">
      <c r="B29" s="1791"/>
      <c r="C29" s="1659"/>
      <c r="D29" s="1660"/>
      <c r="E29" s="1661"/>
      <c r="F29" s="247"/>
      <c r="G29" s="1576"/>
      <c r="H29" s="1581"/>
      <c r="I29" s="1579"/>
      <c r="J29" s="1579"/>
      <c r="K29" s="1580"/>
      <c r="L29" s="1585"/>
      <c r="M29" s="1586"/>
      <c r="N29" s="1586"/>
      <c r="O29" s="1587"/>
      <c r="P29" s="1615" t="s">
        <v>491</v>
      </c>
      <c r="Q29" s="1616"/>
      <c r="R29" s="1617"/>
      <c r="S29" s="248">
        <f>IF(S28="","",VLOOKUP(S28,'標準様式１【記載例】シフト記号表（勤務時間帯）'!$C$6:$K$35,9,FALSE))</f>
        <v>8</v>
      </c>
      <c r="T29" s="249" t="str">
        <f>IF(T28="","",VLOOKUP(T28,'標準様式１【記載例】シフト記号表（勤務時間帯）'!$C$6:$K$35,9,FALSE))</f>
        <v/>
      </c>
      <c r="U29" s="249" t="str">
        <f>IF(U28="","",VLOOKUP(U28,'標準様式１【記載例】シフト記号表（勤務時間帯）'!$C$6:$K$35,9,FALSE))</f>
        <v/>
      </c>
      <c r="V29" s="249" t="str">
        <f>IF(V28="","",VLOOKUP(V28,'標準様式１【記載例】シフト記号表（勤務時間帯）'!$C$6:$K$35,9,FALSE))</f>
        <v/>
      </c>
      <c r="W29" s="249" t="str">
        <f>IF(W28="","",VLOOKUP(W28,'標準様式１【記載例】シフト記号表（勤務時間帯）'!$C$6:$K$35,9,FALSE))</f>
        <v/>
      </c>
      <c r="X29" s="249" t="str">
        <f>IF(X28="","",VLOOKUP(X28,'標準様式１【記載例】シフト記号表（勤務時間帯）'!$C$6:$K$35,9,FALSE))</f>
        <v/>
      </c>
      <c r="Y29" s="250">
        <f>IF(Y28="","",VLOOKUP(Y28,'標準様式１【記載例】シフト記号表（勤務時間帯）'!$C$6:$K$35,9,FALSE))</f>
        <v>8</v>
      </c>
      <c r="Z29" s="248">
        <f>IF(Z28="","",VLOOKUP(Z28,'標準様式１【記載例】シフト記号表（勤務時間帯）'!$C$6:$K$35,9,FALSE))</f>
        <v>8</v>
      </c>
      <c r="AA29" s="249" t="str">
        <f>IF(AA28="","",VLOOKUP(AA28,'標準様式１【記載例】シフト記号表（勤務時間帯）'!$C$6:$K$35,9,FALSE))</f>
        <v/>
      </c>
      <c r="AB29" s="249" t="str">
        <f>IF(AB28="","",VLOOKUP(AB28,'標準様式１【記載例】シフト記号表（勤務時間帯）'!$C$6:$K$35,9,FALSE))</f>
        <v/>
      </c>
      <c r="AC29" s="249" t="str">
        <f>IF(AC28="","",VLOOKUP(AC28,'標準様式１【記載例】シフト記号表（勤務時間帯）'!$C$6:$K$35,9,FALSE))</f>
        <v/>
      </c>
      <c r="AD29" s="249" t="str">
        <f>IF(AD28="","",VLOOKUP(AD28,'標準様式１【記載例】シフト記号表（勤務時間帯）'!$C$6:$K$35,9,FALSE))</f>
        <v/>
      </c>
      <c r="AE29" s="249" t="str">
        <f>IF(AE28="","",VLOOKUP(AE28,'標準様式１【記載例】シフト記号表（勤務時間帯）'!$C$6:$K$35,9,FALSE))</f>
        <v/>
      </c>
      <c r="AF29" s="250">
        <f>IF(AF28="","",VLOOKUP(AF28,'標準様式１【記載例】シフト記号表（勤務時間帯）'!$C$6:$K$35,9,FALSE))</f>
        <v>8</v>
      </c>
      <c r="AG29" s="248">
        <f>IF(AG28="","",VLOOKUP(AG28,'標準様式１【記載例】シフト記号表（勤務時間帯）'!$C$6:$K$35,9,FALSE))</f>
        <v>8</v>
      </c>
      <c r="AH29" s="249" t="str">
        <f>IF(AH28="","",VLOOKUP(AH28,'標準様式１【記載例】シフト記号表（勤務時間帯）'!$C$6:$K$35,9,FALSE))</f>
        <v/>
      </c>
      <c r="AI29" s="249" t="str">
        <f>IF(AI28="","",VLOOKUP(AI28,'標準様式１【記載例】シフト記号表（勤務時間帯）'!$C$6:$K$35,9,FALSE))</f>
        <v/>
      </c>
      <c r="AJ29" s="249" t="str">
        <f>IF(AJ28="","",VLOOKUP(AJ28,'標準様式１【記載例】シフト記号表（勤務時間帯）'!$C$6:$K$35,9,FALSE))</f>
        <v/>
      </c>
      <c r="AK29" s="249" t="str">
        <f>IF(AK28="","",VLOOKUP(AK28,'標準様式１【記載例】シフト記号表（勤務時間帯）'!$C$6:$K$35,9,FALSE))</f>
        <v/>
      </c>
      <c r="AL29" s="249" t="str">
        <f>IF(AL28="","",VLOOKUP(AL28,'標準様式１【記載例】シフト記号表（勤務時間帯）'!$C$6:$K$35,9,FALSE))</f>
        <v/>
      </c>
      <c r="AM29" s="250">
        <f>IF(AM28="","",VLOOKUP(AM28,'標準様式１【記載例】シフト記号表（勤務時間帯）'!$C$6:$K$35,9,FALSE))</f>
        <v>8</v>
      </c>
      <c r="AN29" s="248">
        <f>IF(AN28="","",VLOOKUP(AN28,'標準様式１【記載例】シフト記号表（勤務時間帯）'!$C$6:$K$35,9,FALSE))</f>
        <v>8</v>
      </c>
      <c r="AO29" s="249" t="str">
        <f>IF(AO28="","",VLOOKUP(AO28,'標準様式１【記載例】シフト記号表（勤務時間帯）'!$C$6:$K$35,9,FALSE))</f>
        <v/>
      </c>
      <c r="AP29" s="249" t="str">
        <f>IF(AP28="","",VLOOKUP(AP28,'標準様式１【記載例】シフト記号表（勤務時間帯）'!$C$6:$K$35,9,FALSE))</f>
        <v/>
      </c>
      <c r="AQ29" s="249" t="str">
        <f>IF(AQ28="","",VLOOKUP(AQ28,'標準様式１【記載例】シフト記号表（勤務時間帯）'!$C$6:$K$35,9,FALSE))</f>
        <v/>
      </c>
      <c r="AR29" s="249" t="str">
        <f>IF(AR28="","",VLOOKUP(AR28,'標準様式１【記載例】シフト記号表（勤務時間帯）'!$C$6:$K$35,9,FALSE))</f>
        <v/>
      </c>
      <c r="AS29" s="249" t="str">
        <f>IF(AS28="","",VLOOKUP(AS28,'標準様式１【記載例】シフト記号表（勤務時間帯）'!$C$6:$K$35,9,FALSE))</f>
        <v/>
      </c>
      <c r="AT29" s="250">
        <f>IF(AT28="","",VLOOKUP(AT28,'標準様式１【記載例】シフト記号表（勤務時間帯）'!$C$6:$K$35,9,FALSE))</f>
        <v>8</v>
      </c>
      <c r="AU29" s="248" t="str">
        <f>IF(AU28="","",VLOOKUP(AU28,'標準様式１【記載例】シフト記号表（勤務時間帯）'!$C$6:$K$35,9,FALSE))</f>
        <v/>
      </c>
      <c r="AV29" s="249" t="str">
        <f>IF(AV28="","",VLOOKUP(AV28,'標準様式１【記載例】シフト記号表（勤務時間帯）'!$C$6:$K$35,9,FALSE))</f>
        <v/>
      </c>
      <c r="AW29" s="249" t="str">
        <f>IF(AW28="","",VLOOKUP(AW28,'標準様式１【記載例】シフト記号表（勤務時間帯）'!$C$6:$K$35,9,FALSE))</f>
        <v/>
      </c>
      <c r="AX29" s="1618">
        <f>IF($BB$3="４週",SUM(S29:AT29),IF($BB$3="暦月",SUM(S29:AW29),""))</f>
        <v>64</v>
      </c>
      <c r="AY29" s="1619"/>
      <c r="AZ29" s="1620">
        <f>IF($BB$3="４週",AX29/4,IF($BB$3="暦月",標準様式１【記載例】!AX29/(標準様式１【記載例】!$BB$8/7),""))</f>
        <v>16</v>
      </c>
      <c r="BA29" s="1621"/>
      <c r="BB29" s="1645"/>
      <c r="BC29" s="1646"/>
      <c r="BD29" s="1646"/>
      <c r="BE29" s="1646"/>
      <c r="BF29" s="1647"/>
    </row>
    <row r="30" spans="2:58" ht="20.25" customHeight="1">
      <c r="B30" s="1791"/>
      <c r="C30" s="1662"/>
      <c r="D30" s="1663"/>
      <c r="E30" s="1664"/>
      <c r="F30" s="247" t="str">
        <f>C28</f>
        <v>生活相談員</v>
      </c>
      <c r="G30" s="1577"/>
      <c r="H30" s="1581"/>
      <c r="I30" s="1579"/>
      <c r="J30" s="1579"/>
      <c r="K30" s="1580"/>
      <c r="L30" s="1588"/>
      <c r="M30" s="1589"/>
      <c r="N30" s="1589"/>
      <c r="O30" s="1590"/>
      <c r="P30" s="1651" t="s">
        <v>492</v>
      </c>
      <c r="Q30" s="1652"/>
      <c r="R30" s="1653"/>
      <c r="S30" s="252">
        <f>IF(S28="","",VLOOKUP(S28,'標準様式１【記載例】シフト記号表（勤務時間帯）'!$C$6:$U$35,19,FALSE))</f>
        <v>7</v>
      </c>
      <c r="T30" s="253" t="str">
        <f>IF(T28="","",VLOOKUP(T28,'標準様式１【記載例】シフト記号表（勤務時間帯）'!$C$6:$U$35,19,FALSE))</f>
        <v/>
      </c>
      <c r="U30" s="253" t="str">
        <f>IF(U28="","",VLOOKUP(U28,'標準様式１【記載例】シフト記号表（勤務時間帯）'!$C$6:$U$35,19,FALSE))</f>
        <v/>
      </c>
      <c r="V30" s="253" t="str">
        <f>IF(V28="","",VLOOKUP(V28,'標準様式１【記載例】シフト記号表（勤務時間帯）'!$C$6:$U$35,19,FALSE))</f>
        <v/>
      </c>
      <c r="W30" s="253" t="str">
        <f>IF(W28="","",VLOOKUP(W28,'標準様式１【記載例】シフト記号表（勤務時間帯）'!$C$6:$U$35,19,FALSE))</f>
        <v/>
      </c>
      <c r="X30" s="253" t="str">
        <f>IF(X28="","",VLOOKUP(X28,'標準様式１【記載例】シフト記号表（勤務時間帯）'!$C$6:$U$35,19,FALSE))</f>
        <v/>
      </c>
      <c r="Y30" s="254">
        <f>IF(Y28="","",VLOOKUP(Y28,'標準様式１【記載例】シフト記号表（勤務時間帯）'!$C$6:$U$35,19,FALSE))</f>
        <v>7</v>
      </c>
      <c r="Z30" s="252">
        <f>IF(Z28="","",VLOOKUP(Z28,'標準様式１【記載例】シフト記号表（勤務時間帯）'!$C$6:$U$35,19,FALSE))</f>
        <v>7</v>
      </c>
      <c r="AA30" s="253" t="str">
        <f>IF(AA28="","",VLOOKUP(AA28,'標準様式１【記載例】シフト記号表（勤務時間帯）'!$C$6:$U$35,19,FALSE))</f>
        <v/>
      </c>
      <c r="AB30" s="253" t="str">
        <f>IF(AB28="","",VLOOKUP(AB28,'標準様式１【記載例】シフト記号表（勤務時間帯）'!$C$6:$U$35,19,FALSE))</f>
        <v/>
      </c>
      <c r="AC30" s="253" t="str">
        <f>IF(AC28="","",VLOOKUP(AC28,'標準様式１【記載例】シフト記号表（勤務時間帯）'!$C$6:$U$35,19,FALSE))</f>
        <v/>
      </c>
      <c r="AD30" s="253" t="str">
        <f>IF(AD28="","",VLOOKUP(AD28,'標準様式１【記載例】シフト記号表（勤務時間帯）'!$C$6:$U$35,19,FALSE))</f>
        <v/>
      </c>
      <c r="AE30" s="253" t="str">
        <f>IF(AE28="","",VLOOKUP(AE28,'標準様式１【記載例】シフト記号表（勤務時間帯）'!$C$6:$U$35,19,FALSE))</f>
        <v/>
      </c>
      <c r="AF30" s="254">
        <f>IF(AF28="","",VLOOKUP(AF28,'標準様式１【記載例】シフト記号表（勤務時間帯）'!$C$6:$U$35,19,FALSE))</f>
        <v>7</v>
      </c>
      <c r="AG30" s="252">
        <f>IF(AG28="","",VLOOKUP(AG28,'標準様式１【記載例】シフト記号表（勤務時間帯）'!$C$6:$U$35,19,FALSE))</f>
        <v>7</v>
      </c>
      <c r="AH30" s="253" t="str">
        <f>IF(AH28="","",VLOOKUP(AH28,'標準様式１【記載例】シフト記号表（勤務時間帯）'!$C$6:$U$35,19,FALSE))</f>
        <v/>
      </c>
      <c r="AI30" s="253" t="str">
        <f>IF(AI28="","",VLOOKUP(AI28,'標準様式１【記載例】シフト記号表（勤務時間帯）'!$C$6:$U$35,19,FALSE))</f>
        <v/>
      </c>
      <c r="AJ30" s="253" t="str">
        <f>IF(AJ28="","",VLOOKUP(AJ28,'標準様式１【記載例】シフト記号表（勤務時間帯）'!$C$6:$U$35,19,FALSE))</f>
        <v/>
      </c>
      <c r="AK30" s="253" t="str">
        <f>IF(AK28="","",VLOOKUP(AK28,'標準様式１【記載例】シフト記号表（勤務時間帯）'!$C$6:$U$35,19,FALSE))</f>
        <v/>
      </c>
      <c r="AL30" s="253" t="str">
        <f>IF(AL28="","",VLOOKUP(AL28,'標準様式１【記載例】シフト記号表（勤務時間帯）'!$C$6:$U$35,19,FALSE))</f>
        <v/>
      </c>
      <c r="AM30" s="254">
        <f>IF(AM28="","",VLOOKUP(AM28,'標準様式１【記載例】シフト記号表（勤務時間帯）'!$C$6:$U$35,19,FALSE))</f>
        <v>7</v>
      </c>
      <c r="AN30" s="252">
        <f>IF(AN28="","",VLOOKUP(AN28,'標準様式１【記載例】シフト記号表（勤務時間帯）'!$C$6:$U$35,19,FALSE))</f>
        <v>7</v>
      </c>
      <c r="AO30" s="253" t="str">
        <f>IF(AO28="","",VLOOKUP(AO28,'標準様式１【記載例】シフト記号表（勤務時間帯）'!$C$6:$U$35,19,FALSE))</f>
        <v/>
      </c>
      <c r="AP30" s="253" t="str">
        <f>IF(AP28="","",VLOOKUP(AP28,'標準様式１【記載例】シフト記号表（勤務時間帯）'!$C$6:$U$35,19,FALSE))</f>
        <v/>
      </c>
      <c r="AQ30" s="253" t="str">
        <f>IF(AQ28="","",VLOOKUP(AQ28,'標準様式１【記載例】シフト記号表（勤務時間帯）'!$C$6:$U$35,19,FALSE))</f>
        <v/>
      </c>
      <c r="AR30" s="253" t="str">
        <f>IF(AR28="","",VLOOKUP(AR28,'標準様式１【記載例】シフト記号表（勤務時間帯）'!$C$6:$U$35,19,FALSE))</f>
        <v/>
      </c>
      <c r="AS30" s="253" t="str">
        <f>IF(AS28="","",VLOOKUP(AS28,'標準様式１【記載例】シフト記号表（勤務時間帯）'!$C$6:$U$35,19,FALSE))</f>
        <v/>
      </c>
      <c r="AT30" s="254">
        <f>IF(AT28="","",VLOOKUP(AT28,'標準様式１【記載例】シフト記号表（勤務時間帯）'!$C$6:$U$35,19,FALSE))</f>
        <v>7</v>
      </c>
      <c r="AU30" s="252" t="str">
        <f>IF(AU28="","",VLOOKUP(AU28,'標準様式１【記載例】シフト記号表（勤務時間帯）'!$C$6:$U$35,19,FALSE))</f>
        <v/>
      </c>
      <c r="AV30" s="253" t="str">
        <f>IF(AV28="","",VLOOKUP(AV28,'標準様式１【記載例】シフト記号表（勤務時間帯）'!$C$6:$U$35,19,FALSE))</f>
        <v/>
      </c>
      <c r="AW30" s="253" t="str">
        <f>IF(AW28="","",VLOOKUP(AW28,'標準様式１【記載例】シフト記号表（勤務時間帯）'!$C$6:$U$35,19,FALSE))</f>
        <v/>
      </c>
      <c r="AX30" s="1625">
        <f>IF($BB$3="４週",SUM(S30:AT30),IF($BB$3="暦月",SUM(S30:AW30),""))</f>
        <v>56</v>
      </c>
      <c r="AY30" s="1626"/>
      <c r="AZ30" s="1627">
        <f>IF($BB$3="４週",AX30/4,IF($BB$3="暦月",標準様式１【記載例】!AX30/(標準様式１【記載例】!$BB$8/7),""))</f>
        <v>14</v>
      </c>
      <c r="BA30" s="1628"/>
      <c r="BB30" s="1648"/>
      <c r="BC30" s="1649"/>
      <c r="BD30" s="1649"/>
      <c r="BE30" s="1649"/>
      <c r="BF30" s="1650"/>
    </row>
    <row r="31" spans="2:58" ht="20.25" customHeight="1">
      <c r="B31" s="1791">
        <f>B28+1</f>
        <v>4</v>
      </c>
      <c r="C31" s="1656" t="s">
        <v>495</v>
      </c>
      <c r="D31" s="1657"/>
      <c r="E31" s="1658"/>
      <c r="F31" s="255"/>
      <c r="G31" s="1575" t="s">
        <v>560</v>
      </c>
      <c r="H31" s="1578" t="s">
        <v>563</v>
      </c>
      <c r="I31" s="1579"/>
      <c r="J31" s="1579"/>
      <c r="K31" s="1580"/>
      <c r="L31" s="1582" t="s">
        <v>564</v>
      </c>
      <c r="M31" s="1583"/>
      <c r="N31" s="1583"/>
      <c r="O31" s="1584"/>
      <c r="P31" s="1591" t="s">
        <v>490</v>
      </c>
      <c r="Q31" s="1592"/>
      <c r="R31" s="1593"/>
      <c r="S31" s="244" t="s">
        <v>541</v>
      </c>
      <c r="T31" s="245"/>
      <c r="U31" s="245" t="s">
        <v>541</v>
      </c>
      <c r="V31" s="245" t="s">
        <v>541</v>
      </c>
      <c r="W31" s="245"/>
      <c r="X31" s="245" t="s">
        <v>541</v>
      </c>
      <c r="Y31" s="246"/>
      <c r="Z31" s="244" t="s">
        <v>541</v>
      </c>
      <c r="AA31" s="245"/>
      <c r="AB31" s="245" t="s">
        <v>541</v>
      </c>
      <c r="AC31" s="245" t="s">
        <v>541</v>
      </c>
      <c r="AD31" s="245"/>
      <c r="AE31" s="245" t="s">
        <v>541</v>
      </c>
      <c r="AF31" s="246"/>
      <c r="AG31" s="244" t="s">
        <v>541</v>
      </c>
      <c r="AH31" s="245"/>
      <c r="AI31" s="245" t="s">
        <v>541</v>
      </c>
      <c r="AJ31" s="245" t="s">
        <v>541</v>
      </c>
      <c r="AK31" s="245"/>
      <c r="AL31" s="245" t="s">
        <v>541</v>
      </c>
      <c r="AM31" s="246"/>
      <c r="AN31" s="244" t="s">
        <v>541</v>
      </c>
      <c r="AO31" s="245"/>
      <c r="AP31" s="245" t="s">
        <v>541</v>
      </c>
      <c r="AQ31" s="245" t="s">
        <v>541</v>
      </c>
      <c r="AR31" s="245"/>
      <c r="AS31" s="245" t="s">
        <v>541</v>
      </c>
      <c r="AT31" s="246"/>
      <c r="AU31" s="244"/>
      <c r="AV31" s="245"/>
      <c r="AW31" s="245"/>
      <c r="AX31" s="1606"/>
      <c r="AY31" s="1607"/>
      <c r="AZ31" s="1608"/>
      <c r="BA31" s="1609"/>
      <c r="BB31" s="1642" t="s">
        <v>565</v>
      </c>
      <c r="BC31" s="1643"/>
      <c r="BD31" s="1643"/>
      <c r="BE31" s="1643"/>
      <c r="BF31" s="1644"/>
    </row>
    <row r="32" spans="2:58" ht="20.25" customHeight="1">
      <c r="B32" s="1791"/>
      <c r="C32" s="1659"/>
      <c r="D32" s="1660"/>
      <c r="E32" s="1661"/>
      <c r="F32" s="247"/>
      <c r="G32" s="1576"/>
      <c r="H32" s="1581"/>
      <c r="I32" s="1579"/>
      <c r="J32" s="1579"/>
      <c r="K32" s="1580"/>
      <c r="L32" s="1585"/>
      <c r="M32" s="1586"/>
      <c r="N32" s="1586"/>
      <c r="O32" s="1587"/>
      <c r="P32" s="1615" t="s">
        <v>491</v>
      </c>
      <c r="Q32" s="1616"/>
      <c r="R32" s="1617"/>
      <c r="S32" s="248">
        <f>IF(S31="","",VLOOKUP(S31,'標準様式１【記載例】シフト記号表（勤務時間帯）'!$C$6:$K$35,9,FALSE))</f>
        <v>4</v>
      </c>
      <c r="T32" s="249" t="str">
        <f>IF(T31="","",VLOOKUP(T31,'標準様式１【記載例】シフト記号表（勤務時間帯）'!$C$6:$K$35,9,FALSE))</f>
        <v/>
      </c>
      <c r="U32" s="249">
        <f>IF(U31="","",VLOOKUP(U31,'標準様式１【記載例】シフト記号表（勤務時間帯）'!$C$6:$K$35,9,FALSE))</f>
        <v>4</v>
      </c>
      <c r="V32" s="249">
        <f>IF(V31="","",VLOOKUP(V31,'標準様式１【記載例】シフト記号表（勤務時間帯）'!$C$6:$K$35,9,FALSE))</f>
        <v>4</v>
      </c>
      <c r="W32" s="249" t="str">
        <f>IF(W31="","",VLOOKUP(W31,'標準様式１【記載例】シフト記号表（勤務時間帯）'!$C$6:$K$35,9,FALSE))</f>
        <v/>
      </c>
      <c r="X32" s="249">
        <f>IF(X31="","",VLOOKUP(X31,'標準様式１【記載例】シフト記号表（勤務時間帯）'!$C$6:$K$35,9,FALSE))</f>
        <v>4</v>
      </c>
      <c r="Y32" s="250" t="str">
        <f>IF(Y31="","",VLOOKUP(Y31,'標準様式１【記載例】シフト記号表（勤務時間帯）'!$C$6:$K$35,9,FALSE))</f>
        <v/>
      </c>
      <c r="Z32" s="248">
        <f>IF(Z31="","",VLOOKUP(Z31,'標準様式１【記載例】シフト記号表（勤務時間帯）'!$C$6:$K$35,9,FALSE))</f>
        <v>4</v>
      </c>
      <c r="AA32" s="249" t="str">
        <f>IF(AA31="","",VLOOKUP(AA31,'標準様式１【記載例】シフト記号表（勤務時間帯）'!$C$6:$K$35,9,FALSE))</f>
        <v/>
      </c>
      <c r="AB32" s="249">
        <f>IF(AB31="","",VLOOKUP(AB31,'標準様式１【記載例】シフト記号表（勤務時間帯）'!$C$6:$K$35,9,FALSE))</f>
        <v>4</v>
      </c>
      <c r="AC32" s="249">
        <f>IF(AC31="","",VLOOKUP(AC31,'標準様式１【記載例】シフト記号表（勤務時間帯）'!$C$6:$K$35,9,FALSE))</f>
        <v>4</v>
      </c>
      <c r="AD32" s="249" t="str">
        <f>IF(AD31="","",VLOOKUP(AD31,'標準様式１【記載例】シフト記号表（勤務時間帯）'!$C$6:$K$35,9,FALSE))</f>
        <v/>
      </c>
      <c r="AE32" s="249">
        <f>IF(AE31="","",VLOOKUP(AE31,'標準様式１【記載例】シフト記号表（勤務時間帯）'!$C$6:$K$35,9,FALSE))</f>
        <v>4</v>
      </c>
      <c r="AF32" s="250" t="str">
        <f>IF(AF31="","",VLOOKUP(AF31,'標準様式１【記載例】シフト記号表（勤務時間帯）'!$C$6:$K$35,9,FALSE))</f>
        <v/>
      </c>
      <c r="AG32" s="248">
        <f>IF(AG31="","",VLOOKUP(AG31,'標準様式１【記載例】シフト記号表（勤務時間帯）'!$C$6:$K$35,9,FALSE))</f>
        <v>4</v>
      </c>
      <c r="AH32" s="249" t="str">
        <f>IF(AH31="","",VLOOKUP(AH31,'標準様式１【記載例】シフト記号表（勤務時間帯）'!$C$6:$K$35,9,FALSE))</f>
        <v/>
      </c>
      <c r="AI32" s="249">
        <f>IF(AI31="","",VLOOKUP(AI31,'標準様式１【記載例】シフト記号表（勤務時間帯）'!$C$6:$K$35,9,FALSE))</f>
        <v>4</v>
      </c>
      <c r="AJ32" s="249">
        <f>IF(AJ31="","",VLOOKUP(AJ31,'標準様式１【記載例】シフト記号表（勤務時間帯）'!$C$6:$K$35,9,FALSE))</f>
        <v>4</v>
      </c>
      <c r="AK32" s="249" t="str">
        <f>IF(AK31="","",VLOOKUP(AK31,'標準様式１【記載例】シフト記号表（勤務時間帯）'!$C$6:$K$35,9,FALSE))</f>
        <v/>
      </c>
      <c r="AL32" s="249">
        <f>IF(AL31="","",VLOOKUP(AL31,'標準様式１【記載例】シフト記号表（勤務時間帯）'!$C$6:$K$35,9,FALSE))</f>
        <v>4</v>
      </c>
      <c r="AM32" s="250" t="str">
        <f>IF(AM31="","",VLOOKUP(AM31,'標準様式１【記載例】シフト記号表（勤務時間帯）'!$C$6:$K$35,9,FALSE))</f>
        <v/>
      </c>
      <c r="AN32" s="248">
        <f>IF(AN31="","",VLOOKUP(AN31,'標準様式１【記載例】シフト記号表（勤務時間帯）'!$C$6:$K$35,9,FALSE))</f>
        <v>4</v>
      </c>
      <c r="AO32" s="249" t="str">
        <f>IF(AO31="","",VLOOKUP(AO31,'標準様式１【記載例】シフト記号表（勤務時間帯）'!$C$6:$K$35,9,FALSE))</f>
        <v/>
      </c>
      <c r="AP32" s="249">
        <f>IF(AP31="","",VLOOKUP(AP31,'標準様式１【記載例】シフト記号表（勤務時間帯）'!$C$6:$K$35,9,FALSE))</f>
        <v>4</v>
      </c>
      <c r="AQ32" s="249">
        <f>IF(AQ31="","",VLOOKUP(AQ31,'標準様式１【記載例】シフト記号表（勤務時間帯）'!$C$6:$K$35,9,FALSE))</f>
        <v>4</v>
      </c>
      <c r="AR32" s="249" t="str">
        <f>IF(AR31="","",VLOOKUP(AR31,'標準様式１【記載例】シフト記号表（勤務時間帯）'!$C$6:$K$35,9,FALSE))</f>
        <v/>
      </c>
      <c r="AS32" s="249">
        <f>IF(AS31="","",VLOOKUP(AS31,'標準様式１【記載例】シフト記号表（勤務時間帯）'!$C$6:$K$35,9,FALSE))</f>
        <v>4</v>
      </c>
      <c r="AT32" s="250" t="str">
        <f>IF(AT31="","",VLOOKUP(AT31,'標準様式１【記載例】シフト記号表（勤務時間帯）'!$C$6:$K$35,9,FALSE))</f>
        <v/>
      </c>
      <c r="AU32" s="248" t="str">
        <f>IF(AU31="","",VLOOKUP(AU31,'標準様式１【記載例】シフト記号表（勤務時間帯）'!$C$6:$K$35,9,FALSE))</f>
        <v/>
      </c>
      <c r="AV32" s="249" t="str">
        <f>IF(AV31="","",VLOOKUP(AV31,'標準様式１【記載例】シフト記号表（勤務時間帯）'!$C$6:$K$35,9,FALSE))</f>
        <v/>
      </c>
      <c r="AW32" s="249" t="str">
        <f>IF(AW31="","",VLOOKUP(AW31,'標準様式１【記載例】シフト記号表（勤務時間帯）'!$C$6:$K$35,9,FALSE))</f>
        <v/>
      </c>
      <c r="AX32" s="1618">
        <f>IF($BB$3="４週",SUM(S32:AT32),IF($BB$3="暦月",SUM(S32:AW32),""))</f>
        <v>64</v>
      </c>
      <c r="AY32" s="1619"/>
      <c r="AZ32" s="1620">
        <f>IF($BB$3="４週",AX32/4,IF($BB$3="暦月",標準様式１【記載例】!AX32/(標準様式１【記載例】!$BB$8/7),""))</f>
        <v>16</v>
      </c>
      <c r="BA32" s="1621"/>
      <c r="BB32" s="1645"/>
      <c r="BC32" s="1646"/>
      <c r="BD32" s="1646"/>
      <c r="BE32" s="1646"/>
      <c r="BF32" s="1647"/>
    </row>
    <row r="33" spans="2:58" ht="20.25" customHeight="1">
      <c r="B33" s="1791"/>
      <c r="C33" s="1662"/>
      <c r="D33" s="1663"/>
      <c r="E33" s="1664"/>
      <c r="F33" s="247" t="str">
        <f>C31</f>
        <v>看護職員</v>
      </c>
      <c r="G33" s="1577"/>
      <c r="H33" s="1581"/>
      <c r="I33" s="1579"/>
      <c r="J33" s="1579"/>
      <c r="K33" s="1580"/>
      <c r="L33" s="1588"/>
      <c r="M33" s="1589"/>
      <c r="N33" s="1589"/>
      <c r="O33" s="1590"/>
      <c r="P33" s="1651" t="s">
        <v>492</v>
      </c>
      <c r="Q33" s="1652"/>
      <c r="R33" s="1653"/>
      <c r="S33" s="252">
        <f>IF(S31="","",VLOOKUP(S31,'標準様式１【記載例】シフト記号表（勤務時間帯）'!$C$6:$U$35,19,FALSE))</f>
        <v>4</v>
      </c>
      <c r="T33" s="253" t="str">
        <f>IF(T31="","",VLOOKUP(T31,'標準様式１【記載例】シフト記号表（勤務時間帯）'!$C$6:$U$35,19,FALSE))</f>
        <v/>
      </c>
      <c r="U33" s="253">
        <f>IF(U31="","",VLOOKUP(U31,'標準様式１【記載例】シフト記号表（勤務時間帯）'!$C$6:$U$35,19,FALSE))</f>
        <v>4</v>
      </c>
      <c r="V33" s="253">
        <f>IF(V31="","",VLOOKUP(V31,'標準様式１【記載例】シフト記号表（勤務時間帯）'!$C$6:$U$35,19,FALSE))</f>
        <v>4</v>
      </c>
      <c r="W33" s="253" t="str">
        <f>IF(W31="","",VLOOKUP(W31,'標準様式１【記載例】シフト記号表（勤務時間帯）'!$C$6:$U$35,19,FALSE))</f>
        <v/>
      </c>
      <c r="X33" s="253">
        <f>IF(X31="","",VLOOKUP(X31,'標準様式１【記載例】シフト記号表（勤務時間帯）'!$C$6:$U$35,19,FALSE))</f>
        <v>4</v>
      </c>
      <c r="Y33" s="254" t="str">
        <f>IF(Y31="","",VLOOKUP(Y31,'標準様式１【記載例】シフト記号表（勤務時間帯）'!$C$6:$U$35,19,FALSE))</f>
        <v/>
      </c>
      <c r="Z33" s="252">
        <f>IF(Z31="","",VLOOKUP(Z31,'標準様式１【記載例】シフト記号表（勤務時間帯）'!$C$6:$U$35,19,FALSE))</f>
        <v>4</v>
      </c>
      <c r="AA33" s="253" t="str">
        <f>IF(AA31="","",VLOOKUP(AA31,'標準様式１【記載例】シフト記号表（勤務時間帯）'!$C$6:$U$35,19,FALSE))</f>
        <v/>
      </c>
      <c r="AB33" s="253">
        <f>IF(AB31="","",VLOOKUP(AB31,'標準様式１【記載例】シフト記号表（勤務時間帯）'!$C$6:$U$35,19,FALSE))</f>
        <v>4</v>
      </c>
      <c r="AC33" s="253">
        <f>IF(AC31="","",VLOOKUP(AC31,'標準様式１【記載例】シフト記号表（勤務時間帯）'!$C$6:$U$35,19,FALSE))</f>
        <v>4</v>
      </c>
      <c r="AD33" s="253" t="str">
        <f>IF(AD31="","",VLOOKUP(AD31,'標準様式１【記載例】シフト記号表（勤務時間帯）'!$C$6:$U$35,19,FALSE))</f>
        <v/>
      </c>
      <c r="AE33" s="253">
        <f>IF(AE31="","",VLOOKUP(AE31,'標準様式１【記載例】シフト記号表（勤務時間帯）'!$C$6:$U$35,19,FALSE))</f>
        <v>4</v>
      </c>
      <c r="AF33" s="254" t="str">
        <f>IF(AF31="","",VLOOKUP(AF31,'標準様式１【記載例】シフト記号表（勤務時間帯）'!$C$6:$U$35,19,FALSE))</f>
        <v/>
      </c>
      <c r="AG33" s="252">
        <f>IF(AG31="","",VLOOKUP(AG31,'標準様式１【記載例】シフト記号表（勤務時間帯）'!$C$6:$U$35,19,FALSE))</f>
        <v>4</v>
      </c>
      <c r="AH33" s="253" t="str">
        <f>IF(AH31="","",VLOOKUP(AH31,'標準様式１【記載例】シフト記号表（勤務時間帯）'!$C$6:$U$35,19,FALSE))</f>
        <v/>
      </c>
      <c r="AI33" s="253">
        <f>IF(AI31="","",VLOOKUP(AI31,'標準様式１【記載例】シフト記号表（勤務時間帯）'!$C$6:$U$35,19,FALSE))</f>
        <v>4</v>
      </c>
      <c r="AJ33" s="253">
        <f>IF(AJ31="","",VLOOKUP(AJ31,'標準様式１【記載例】シフト記号表（勤務時間帯）'!$C$6:$U$35,19,FALSE))</f>
        <v>4</v>
      </c>
      <c r="AK33" s="253" t="str">
        <f>IF(AK31="","",VLOOKUP(AK31,'標準様式１【記載例】シフト記号表（勤務時間帯）'!$C$6:$U$35,19,FALSE))</f>
        <v/>
      </c>
      <c r="AL33" s="253">
        <f>IF(AL31="","",VLOOKUP(AL31,'標準様式１【記載例】シフト記号表（勤務時間帯）'!$C$6:$U$35,19,FALSE))</f>
        <v>4</v>
      </c>
      <c r="AM33" s="254" t="str">
        <f>IF(AM31="","",VLOOKUP(AM31,'標準様式１【記載例】シフト記号表（勤務時間帯）'!$C$6:$U$35,19,FALSE))</f>
        <v/>
      </c>
      <c r="AN33" s="252">
        <f>IF(AN31="","",VLOOKUP(AN31,'標準様式１【記載例】シフト記号表（勤務時間帯）'!$C$6:$U$35,19,FALSE))</f>
        <v>4</v>
      </c>
      <c r="AO33" s="253" t="str">
        <f>IF(AO31="","",VLOOKUP(AO31,'標準様式１【記載例】シフト記号表（勤務時間帯）'!$C$6:$U$35,19,FALSE))</f>
        <v/>
      </c>
      <c r="AP33" s="253">
        <f>IF(AP31="","",VLOOKUP(AP31,'標準様式１【記載例】シフト記号表（勤務時間帯）'!$C$6:$U$35,19,FALSE))</f>
        <v>4</v>
      </c>
      <c r="AQ33" s="253">
        <f>IF(AQ31="","",VLOOKUP(AQ31,'標準様式１【記載例】シフト記号表（勤務時間帯）'!$C$6:$U$35,19,FALSE))</f>
        <v>4</v>
      </c>
      <c r="AR33" s="253" t="str">
        <f>IF(AR31="","",VLOOKUP(AR31,'標準様式１【記載例】シフト記号表（勤務時間帯）'!$C$6:$U$35,19,FALSE))</f>
        <v/>
      </c>
      <c r="AS33" s="253">
        <f>IF(AS31="","",VLOOKUP(AS31,'標準様式１【記載例】シフト記号表（勤務時間帯）'!$C$6:$U$35,19,FALSE))</f>
        <v>4</v>
      </c>
      <c r="AT33" s="254" t="str">
        <f>IF(AT31="","",VLOOKUP(AT31,'標準様式１【記載例】シフト記号表（勤務時間帯）'!$C$6:$U$35,19,FALSE))</f>
        <v/>
      </c>
      <c r="AU33" s="252" t="str">
        <f>IF(AU31="","",VLOOKUP(AU31,'標準様式１【記載例】シフト記号表（勤務時間帯）'!$C$6:$U$35,19,FALSE))</f>
        <v/>
      </c>
      <c r="AV33" s="253" t="str">
        <f>IF(AV31="","",VLOOKUP(AV31,'標準様式１【記載例】シフト記号表（勤務時間帯）'!$C$6:$U$35,19,FALSE))</f>
        <v/>
      </c>
      <c r="AW33" s="253" t="str">
        <f>IF(AW31="","",VLOOKUP(AW31,'標準様式１【記載例】シフト記号表（勤務時間帯）'!$C$6:$U$35,19,FALSE))</f>
        <v/>
      </c>
      <c r="AX33" s="1625">
        <f>IF($BB$3="４週",SUM(S33:AT33),IF($BB$3="暦月",SUM(S33:AW33),""))</f>
        <v>64</v>
      </c>
      <c r="AY33" s="1626"/>
      <c r="AZ33" s="1627">
        <f>IF($BB$3="４週",AX33/4,IF($BB$3="暦月",標準様式１【記載例】!AX33/(標準様式１【記載例】!$BB$8/7),""))</f>
        <v>16</v>
      </c>
      <c r="BA33" s="1628"/>
      <c r="BB33" s="1648"/>
      <c r="BC33" s="1649"/>
      <c r="BD33" s="1649"/>
      <c r="BE33" s="1649"/>
      <c r="BF33" s="1650"/>
    </row>
    <row r="34" spans="2:58" ht="20.25" customHeight="1">
      <c r="B34" s="1791">
        <f>B31+1</f>
        <v>5</v>
      </c>
      <c r="C34" s="1656" t="s">
        <v>495</v>
      </c>
      <c r="D34" s="1657"/>
      <c r="E34" s="1658"/>
      <c r="F34" s="255"/>
      <c r="G34" s="1575" t="s">
        <v>566</v>
      </c>
      <c r="H34" s="1578" t="s">
        <v>567</v>
      </c>
      <c r="I34" s="1579"/>
      <c r="J34" s="1579"/>
      <c r="K34" s="1580"/>
      <c r="L34" s="1582" t="s">
        <v>568</v>
      </c>
      <c r="M34" s="1583"/>
      <c r="N34" s="1583"/>
      <c r="O34" s="1584"/>
      <c r="P34" s="1591" t="s">
        <v>490</v>
      </c>
      <c r="Q34" s="1592"/>
      <c r="R34" s="1593"/>
      <c r="S34" s="244"/>
      <c r="T34" s="245" t="s">
        <v>541</v>
      </c>
      <c r="U34" s="245"/>
      <c r="V34" s="245"/>
      <c r="W34" s="245" t="s">
        <v>541</v>
      </c>
      <c r="X34" s="245"/>
      <c r="Y34" s="246" t="s">
        <v>541</v>
      </c>
      <c r="Z34" s="244"/>
      <c r="AA34" s="245" t="s">
        <v>541</v>
      </c>
      <c r="AB34" s="245"/>
      <c r="AC34" s="245"/>
      <c r="AD34" s="245" t="s">
        <v>541</v>
      </c>
      <c r="AE34" s="245"/>
      <c r="AF34" s="246" t="s">
        <v>541</v>
      </c>
      <c r="AG34" s="244"/>
      <c r="AH34" s="245" t="s">
        <v>541</v>
      </c>
      <c r="AI34" s="245"/>
      <c r="AJ34" s="245"/>
      <c r="AK34" s="245" t="s">
        <v>541</v>
      </c>
      <c r="AL34" s="245"/>
      <c r="AM34" s="246" t="s">
        <v>541</v>
      </c>
      <c r="AN34" s="244"/>
      <c r="AO34" s="245" t="s">
        <v>541</v>
      </c>
      <c r="AP34" s="245"/>
      <c r="AQ34" s="245"/>
      <c r="AR34" s="245" t="s">
        <v>541</v>
      </c>
      <c r="AS34" s="245"/>
      <c r="AT34" s="246" t="s">
        <v>541</v>
      </c>
      <c r="AU34" s="244"/>
      <c r="AV34" s="245"/>
      <c r="AW34" s="245"/>
      <c r="AX34" s="1606"/>
      <c r="AY34" s="1607"/>
      <c r="AZ34" s="1608"/>
      <c r="BA34" s="1609"/>
      <c r="BB34" s="1642" t="s">
        <v>501</v>
      </c>
      <c r="BC34" s="1643"/>
      <c r="BD34" s="1643"/>
      <c r="BE34" s="1643"/>
      <c r="BF34" s="1644"/>
    </row>
    <row r="35" spans="2:58" ht="20.25" customHeight="1">
      <c r="B35" s="1791"/>
      <c r="C35" s="1659"/>
      <c r="D35" s="1660"/>
      <c r="E35" s="1661"/>
      <c r="F35" s="247"/>
      <c r="G35" s="1576"/>
      <c r="H35" s="1581"/>
      <c r="I35" s="1579"/>
      <c r="J35" s="1579"/>
      <c r="K35" s="1580"/>
      <c r="L35" s="1585"/>
      <c r="M35" s="1586"/>
      <c r="N35" s="1586"/>
      <c r="O35" s="1587"/>
      <c r="P35" s="1615" t="s">
        <v>491</v>
      </c>
      <c r="Q35" s="1616"/>
      <c r="R35" s="1617"/>
      <c r="S35" s="248" t="str">
        <f>IF(S34="","",VLOOKUP(S34,'標準様式１【記載例】シフト記号表（勤務時間帯）'!$C$6:$K$35,9,FALSE))</f>
        <v/>
      </c>
      <c r="T35" s="249">
        <f>IF(T34="","",VLOOKUP(T34,'標準様式１【記載例】シフト記号表（勤務時間帯）'!$C$6:$K$35,9,FALSE))</f>
        <v>4</v>
      </c>
      <c r="U35" s="249" t="str">
        <f>IF(U34="","",VLOOKUP(U34,'標準様式１【記載例】シフト記号表（勤務時間帯）'!$C$6:$K$35,9,FALSE))</f>
        <v/>
      </c>
      <c r="V35" s="249" t="str">
        <f>IF(V34="","",VLOOKUP(V34,'標準様式１【記載例】シフト記号表（勤務時間帯）'!$C$6:$K$35,9,FALSE))</f>
        <v/>
      </c>
      <c r="W35" s="249">
        <f>IF(W34="","",VLOOKUP(W34,'標準様式１【記載例】シフト記号表（勤務時間帯）'!$C$6:$K$35,9,FALSE))</f>
        <v>4</v>
      </c>
      <c r="X35" s="249" t="str">
        <f>IF(X34="","",VLOOKUP(X34,'標準様式１【記載例】シフト記号表（勤務時間帯）'!$C$6:$K$35,9,FALSE))</f>
        <v/>
      </c>
      <c r="Y35" s="250">
        <f>IF(Y34="","",VLOOKUP(Y34,'標準様式１【記載例】シフト記号表（勤務時間帯）'!$C$6:$K$35,9,FALSE))</f>
        <v>4</v>
      </c>
      <c r="Z35" s="248" t="str">
        <f>IF(Z34="","",VLOOKUP(Z34,'標準様式１【記載例】シフト記号表（勤務時間帯）'!$C$6:$K$35,9,FALSE))</f>
        <v/>
      </c>
      <c r="AA35" s="249">
        <f>IF(AA34="","",VLOOKUP(AA34,'標準様式１【記載例】シフト記号表（勤務時間帯）'!$C$6:$K$35,9,FALSE))</f>
        <v>4</v>
      </c>
      <c r="AB35" s="249" t="str">
        <f>IF(AB34="","",VLOOKUP(AB34,'標準様式１【記載例】シフト記号表（勤務時間帯）'!$C$6:$K$35,9,FALSE))</f>
        <v/>
      </c>
      <c r="AC35" s="249" t="str">
        <f>IF(AC34="","",VLOOKUP(AC34,'標準様式１【記載例】シフト記号表（勤務時間帯）'!$C$6:$K$35,9,FALSE))</f>
        <v/>
      </c>
      <c r="AD35" s="249">
        <f>IF(AD34="","",VLOOKUP(AD34,'標準様式１【記載例】シフト記号表（勤務時間帯）'!$C$6:$K$35,9,FALSE))</f>
        <v>4</v>
      </c>
      <c r="AE35" s="249" t="str">
        <f>IF(AE34="","",VLOOKUP(AE34,'標準様式１【記載例】シフト記号表（勤務時間帯）'!$C$6:$K$35,9,FALSE))</f>
        <v/>
      </c>
      <c r="AF35" s="250">
        <f>IF(AF34="","",VLOOKUP(AF34,'標準様式１【記載例】シフト記号表（勤務時間帯）'!$C$6:$K$35,9,FALSE))</f>
        <v>4</v>
      </c>
      <c r="AG35" s="248" t="str">
        <f>IF(AG34="","",VLOOKUP(AG34,'標準様式１【記載例】シフト記号表（勤務時間帯）'!$C$6:$K$35,9,FALSE))</f>
        <v/>
      </c>
      <c r="AH35" s="249">
        <f>IF(AH34="","",VLOOKUP(AH34,'標準様式１【記載例】シフト記号表（勤務時間帯）'!$C$6:$K$35,9,FALSE))</f>
        <v>4</v>
      </c>
      <c r="AI35" s="249" t="str">
        <f>IF(AI34="","",VLOOKUP(AI34,'標準様式１【記載例】シフト記号表（勤務時間帯）'!$C$6:$K$35,9,FALSE))</f>
        <v/>
      </c>
      <c r="AJ35" s="249" t="str">
        <f>IF(AJ34="","",VLOOKUP(AJ34,'標準様式１【記載例】シフト記号表（勤務時間帯）'!$C$6:$K$35,9,FALSE))</f>
        <v/>
      </c>
      <c r="AK35" s="249">
        <f>IF(AK34="","",VLOOKUP(AK34,'標準様式１【記載例】シフト記号表（勤務時間帯）'!$C$6:$K$35,9,FALSE))</f>
        <v>4</v>
      </c>
      <c r="AL35" s="249" t="str">
        <f>IF(AL34="","",VLOOKUP(AL34,'標準様式１【記載例】シフト記号表（勤務時間帯）'!$C$6:$K$35,9,FALSE))</f>
        <v/>
      </c>
      <c r="AM35" s="250">
        <f>IF(AM34="","",VLOOKUP(AM34,'標準様式１【記載例】シフト記号表（勤務時間帯）'!$C$6:$K$35,9,FALSE))</f>
        <v>4</v>
      </c>
      <c r="AN35" s="248" t="str">
        <f>IF(AN34="","",VLOOKUP(AN34,'標準様式１【記載例】シフト記号表（勤務時間帯）'!$C$6:$K$35,9,FALSE))</f>
        <v/>
      </c>
      <c r="AO35" s="249">
        <f>IF(AO34="","",VLOOKUP(AO34,'標準様式１【記載例】シフト記号表（勤務時間帯）'!$C$6:$K$35,9,FALSE))</f>
        <v>4</v>
      </c>
      <c r="AP35" s="249" t="str">
        <f>IF(AP34="","",VLOOKUP(AP34,'標準様式１【記載例】シフト記号表（勤務時間帯）'!$C$6:$K$35,9,FALSE))</f>
        <v/>
      </c>
      <c r="AQ35" s="249" t="str">
        <f>IF(AQ34="","",VLOOKUP(AQ34,'標準様式１【記載例】シフト記号表（勤務時間帯）'!$C$6:$K$35,9,FALSE))</f>
        <v/>
      </c>
      <c r="AR35" s="249">
        <f>IF(AR34="","",VLOOKUP(AR34,'標準様式１【記載例】シフト記号表（勤務時間帯）'!$C$6:$K$35,9,FALSE))</f>
        <v>4</v>
      </c>
      <c r="AS35" s="249" t="str">
        <f>IF(AS34="","",VLOOKUP(AS34,'標準様式１【記載例】シフト記号表（勤務時間帯）'!$C$6:$K$35,9,FALSE))</f>
        <v/>
      </c>
      <c r="AT35" s="250">
        <f>IF(AT34="","",VLOOKUP(AT34,'標準様式１【記載例】シフト記号表（勤務時間帯）'!$C$6:$K$35,9,FALSE))</f>
        <v>4</v>
      </c>
      <c r="AU35" s="248" t="str">
        <f>IF(AU34="","",VLOOKUP(AU34,'標準様式１【記載例】シフト記号表（勤務時間帯）'!$C$6:$K$35,9,FALSE))</f>
        <v/>
      </c>
      <c r="AV35" s="249" t="str">
        <f>IF(AV34="","",VLOOKUP(AV34,'標準様式１【記載例】シフト記号表（勤務時間帯）'!$C$6:$K$35,9,FALSE))</f>
        <v/>
      </c>
      <c r="AW35" s="249" t="str">
        <f>IF(AW34="","",VLOOKUP(AW34,'標準様式１【記載例】シフト記号表（勤務時間帯）'!$C$6:$K$35,9,FALSE))</f>
        <v/>
      </c>
      <c r="AX35" s="1618">
        <f>IF($BB$3="４週",SUM(S35:AT35),IF($BB$3="暦月",SUM(S35:AW35),""))</f>
        <v>48</v>
      </c>
      <c r="AY35" s="1619"/>
      <c r="AZ35" s="1620">
        <f>IF($BB$3="４週",AX35/4,IF($BB$3="暦月",標準様式１【記載例】!AX35/(標準様式１【記載例】!$BB$8/7),""))</f>
        <v>12</v>
      </c>
      <c r="BA35" s="1621"/>
      <c r="BB35" s="1645"/>
      <c r="BC35" s="1646"/>
      <c r="BD35" s="1646"/>
      <c r="BE35" s="1646"/>
      <c r="BF35" s="1647"/>
    </row>
    <row r="36" spans="2:58" ht="20.25" customHeight="1">
      <c r="B36" s="1791"/>
      <c r="C36" s="1662"/>
      <c r="D36" s="1663"/>
      <c r="E36" s="1664"/>
      <c r="F36" s="247" t="str">
        <f>C34</f>
        <v>看護職員</v>
      </c>
      <c r="G36" s="1577"/>
      <c r="H36" s="1581"/>
      <c r="I36" s="1579"/>
      <c r="J36" s="1579"/>
      <c r="K36" s="1580"/>
      <c r="L36" s="1588"/>
      <c r="M36" s="1589"/>
      <c r="N36" s="1589"/>
      <c r="O36" s="1590"/>
      <c r="P36" s="1651" t="s">
        <v>492</v>
      </c>
      <c r="Q36" s="1652"/>
      <c r="R36" s="1653"/>
      <c r="S36" s="252" t="str">
        <f>IF(S34="","",VLOOKUP(S34,'標準様式１【記載例】シフト記号表（勤務時間帯）'!$C$6:$U$35,19,FALSE))</f>
        <v/>
      </c>
      <c r="T36" s="253">
        <f>IF(T34="","",VLOOKUP(T34,'標準様式１【記載例】シフト記号表（勤務時間帯）'!$C$6:$U$35,19,FALSE))</f>
        <v>4</v>
      </c>
      <c r="U36" s="253" t="str">
        <f>IF(U34="","",VLOOKUP(U34,'標準様式１【記載例】シフト記号表（勤務時間帯）'!$C$6:$U$35,19,FALSE))</f>
        <v/>
      </c>
      <c r="V36" s="253" t="str">
        <f>IF(V34="","",VLOOKUP(V34,'標準様式１【記載例】シフト記号表（勤務時間帯）'!$C$6:$U$35,19,FALSE))</f>
        <v/>
      </c>
      <c r="W36" s="253">
        <f>IF(W34="","",VLOOKUP(W34,'標準様式１【記載例】シフト記号表（勤務時間帯）'!$C$6:$U$35,19,FALSE))</f>
        <v>4</v>
      </c>
      <c r="X36" s="253" t="str">
        <f>IF(X34="","",VLOOKUP(X34,'標準様式１【記載例】シフト記号表（勤務時間帯）'!$C$6:$U$35,19,FALSE))</f>
        <v/>
      </c>
      <c r="Y36" s="254">
        <f>IF(Y34="","",VLOOKUP(Y34,'標準様式１【記載例】シフト記号表（勤務時間帯）'!$C$6:$U$35,19,FALSE))</f>
        <v>4</v>
      </c>
      <c r="Z36" s="252" t="str">
        <f>IF(Z34="","",VLOOKUP(Z34,'標準様式１【記載例】シフト記号表（勤務時間帯）'!$C$6:$U$35,19,FALSE))</f>
        <v/>
      </c>
      <c r="AA36" s="253">
        <f>IF(AA34="","",VLOOKUP(AA34,'標準様式１【記載例】シフト記号表（勤務時間帯）'!$C$6:$U$35,19,FALSE))</f>
        <v>4</v>
      </c>
      <c r="AB36" s="253" t="str">
        <f>IF(AB34="","",VLOOKUP(AB34,'標準様式１【記載例】シフト記号表（勤務時間帯）'!$C$6:$U$35,19,FALSE))</f>
        <v/>
      </c>
      <c r="AC36" s="253" t="str">
        <f>IF(AC34="","",VLOOKUP(AC34,'標準様式１【記載例】シフト記号表（勤務時間帯）'!$C$6:$U$35,19,FALSE))</f>
        <v/>
      </c>
      <c r="AD36" s="253">
        <f>IF(AD34="","",VLOOKUP(AD34,'標準様式１【記載例】シフト記号表（勤務時間帯）'!$C$6:$U$35,19,FALSE))</f>
        <v>4</v>
      </c>
      <c r="AE36" s="253" t="str">
        <f>IF(AE34="","",VLOOKUP(AE34,'標準様式１【記載例】シフト記号表（勤務時間帯）'!$C$6:$U$35,19,FALSE))</f>
        <v/>
      </c>
      <c r="AF36" s="254">
        <f>IF(AF34="","",VLOOKUP(AF34,'標準様式１【記載例】シフト記号表（勤務時間帯）'!$C$6:$U$35,19,FALSE))</f>
        <v>4</v>
      </c>
      <c r="AG36" s="252" t="str">
        <f>IF(AG34="","",VLOOKUP(AG34,'標準様式１【記載例】シフト記号表（勤務時間帯）'!$C$6:$U$35,19,FALSE))</f>
        <v/>
      </c>
      <c r="AH36" s="253">
        <f>IF(AH34="","",VLOOKUP(AH34,'標準様式１【記載例】シフト記号表（勤務時間帯）'!$C$6:$U$35,19,FALSE))</f>
        <v>4</v>
      </c>
      <c r="AI36" s="253" t="str">
        <f>IF(AI34="","",VLOOKUP(AI34,'標準様式１【記載例】シフト記号表（勤務時間帯）'!$C$6:$U$35,19,FALSE))</f>
        <v/>
      </c>
      <c r="AJ36" s="253" t="str">
        <f>IF(AJ34="","",VLOOKUP(AJ34,'標準様式１【記載例】シフト記号表（勤務時間帯）'!$C$6:$U$35,19,FALSE))</f>
        <v/>
      </c>
      <c r="AK36" s="253">
        <f>IF(AK34="","",VLOOKUP(AK34,'標準様式１【記載例】シフト記号表（勤務時間帯）'!$C$6:$U$35,19,FALSE))</f>
        <v>4</v>
      </c>
      <c r="AL36" s="253" t="str">
        <f>IF(AL34="","",VLOOKUP(AL34,'標準様式１【記載例】シフト記号表（勤務時間帯）'!$C$6:$U$35,19,FALSE))</f>
        <v/>
      </c>
      <c r="AM36" s="254">
        <f>IF(AM34="","",VLOOKUP(AM34,'標準様式１【記載例】シフト記号表（勤務時間帯）'!$C$6:$U$35,19,FALSE))</f>
        <v>4</v>
      </c>
      <c r="AN36" s="252" t="str">
        <f>IF(AN34="","",VLOOKUP(AN34,'標準様式１【記載例】シフト記号表（勤務時間帯）'!$C$6:$U$35,19,FALSE))</f>
        <v/>
      </c>
      <c r="AO36" s="253">
        <f>IF(AO34="","",VLOOKUP(AO34,'標準様式１【記載例】シフト記号表（勤務時間帯）'!$C$6:$U$35,19,FALSE))</f>
        <v>4</v>
      </c>
      <c r="AP36" s="253" t="str">
        <f>IF(AP34="","",VLOOKUP(AP34,'標準様式１【記載例】シフト記号表（勤務時間帯）'!$C$6:$U$35,19,FALSE))</f>
        <v/>
      </c>
      <c r="AQ36" s="253" t="str">
        <f>IF(AQ34="","",VLOOKUP(AQ34,'標準様式１【記載例】シフト記号表（勤務時間帯）'!$C$6:$U$35,19,FALSE))</f>
        <v/>
      </c>
      <c r="AR36" s="253">
        <f>IF(AR34="","",VLOOKUP(AR34,'標準様式１【記載例】シフト記号表（勤務時間帯）'!$C$6:$U$35,19,FALSE))</f>
        <v>4</v>
      </c>
      <c r="AS36" s="253" t="str">
        <f>IF(AS34="","",VLOOKUP(AS34,'標準様式１【記載例】シフト記号表（勤務時間帯）'!$C$6:$U$35,19,FALSE))</f>
        <v/>
      </c>
      <c r="AT36" s="254">
        <f>IF(AT34="","",VLOOKUP(AT34,'標準様式１【記載例】シフト記号表（勤務時間帯）'!$C$6:$U$35,19,FALSE))</f>
        <v>4</v>
      </c>
      <c r="AU36" s="252" t="str">
        <f>IF(AU34="","",VLOOKUP(AU34,'標準様式１【記載例】シフト記号表（勤務時間帯）'!$C$6:$U$35,19,FALSE))</f>
        <v/>
      </c>
      <c r="AV36" s="253" t="str">
        <f>IF(AV34="","",VLOOKUP(AV34,'標準様式１【記載例】シフト記号表（勤務時間帯）'!$C$6:$U$35,19,FALSE))</f>
        <v/>
      </c>
      <c r="AW36" s="253" t="str">
        <f>IF(AW34="","",VLOOKUP(AW34,'標準様式１【記載例】シフト記号表（勤務時間帯）'!$C$6:$U$35,19,FALSE))</f>
        <v/>
      </c>
      <c r="AX36" s="1625">
        <f>IF($BB$3="４週",SUM(S36:AT36),IF($BB$3="暦月",SUM(S36:AW36),""))</f>
        <v>48</v>
      </c>
      <c r="AY36" s="1626"/>
      <c r="AZ36" s="1627">
        <f>IF($BB$3="４週",AX36/4,IF($BB$3="暦月",標準様式１【記載例】!AX36/(標準様式１【記載例】!$BB$8/7),""))</f>
        <v>12</v>
      </c>
      <c r="BA36" s="1628"/>
      <c r="BB36" s="1648"/>
      <c r="BC36" s="1649"/>
      <c r="BD36" s="1649"/>
      <c r="BE36" s="1649"/>
      <c r="BF36" s="1650"/>
    </row>
    <row r="37" spans="2:58" ht="20.25" customHeight="1">
      <c r="B37" s="1791">
        <f>B34+1</f>
        <v>6</v>
      </c>
      <c r="C37" s="1656" t="s">
        <v>496</v>
      </c>
      <c r="D37" s="1657"/>
      <c r="E37" s="1658"/>
      <c r="F37" s="255"/>
      <c r="G37" s="1575" t="s">
        <v>560</v>
      </c>
      <c r="H37" s="1578" t="s">
        <v>555</v>
      </c>
      <c r="I37" s="1579"/>
      <c r="J37" s="1579"/>
      <c r="K37" s="1580"/>
      <c r="L37" s="1582" t="s">
        <v>562</v>
      </c>
      <c r="M37" s="1583"/>
      <c r="N37" s="1583"/>
      <c r="O37" s="1584"/>
      <c r="P37" s="1591" t="s">
        <v>490</v>
      </c>
      <c r="Q37" s="1592"/>
      <c r="R37" s="1593"/>
      <c r="S37" s="244"/>
      <c r="T37" s="245" t="s">
        <v>516</v>
      </c>
      <c r="U37" s="245" t="s">
        <v>516</v>
      </c>
      <c r="V37" s="245"/>
      <c r="W37" s="245"/>
      <c r="X37" s="245" t="s">
        <v>516</v>
      </c>
      <c r="Y37" s="246"/>
      <c r="Z37" s="244"/>
      <c r="AA37" s="245" t="s">
        <v>516</v>
      </c>
      <c r="AB37" s="245" t="s">
        <v>516</v>
      </c>
      <c r="AC37" s="245"/>
      <c r="AD37" s="245"/>
      <c r="AE37" s="245" t="s">
        <v>516</v>
      </c>
      <c r="AF37" s="246"/>
      <c r="AG37" s="244"/>
      <c r="AH37" s="245" t="s">
        <v>516</v>
      </c>
      <c r="AI37" s="245" t="s">
        <v>516</v>
      </c>
      <c r="AJ37" s="245"/>
      <c r="AK37" s="245"/>
      <c r="AL37" s="245" t="s">
        <v>516</v>
      </c>
      <c r="AM37" s="246"/>
      <c r="AN37" s="244"/>
      <c r="AO37" s="245" t="s">
        <v>516</v>
      </c>
      <c r="AP37" s="245" t="s">
        <v>516</v>
      </c>
      <c r="AQ37" s="245"/>
      <c r="AR37" s="245"/>
      <c r="AS37" s="245" t="s">
        <v>516</v>
      </c>
      <c r="AT37" s="246"/>
      <c r="AU37" s="244"/>
      <c r="AV37" s="245"/>
      <c r="AW37" s="245"/>
      <c r="AX37" s="1606"/>
      <c r="AY37" s="1607"/>
      <c r="AZ37" s="1608"/>
      <c r="BA37" s="1609"/>
      <c r="BB37" s="1642" t="s">
        <v>494</v>
      </c>
      <c r="BC37" s="1643"/>
      <c r="BD37" s="1643"/>
      <c r="BE37" s="1643"/>
      <c r="BF37" s="1644"/>
    </row>
    <row r="38" spans="2:58" ht="20.25" customHeight="1">
      <c r="B38" s="1791"/>
      <c r="C38" s="1659"/>
      <c r="D38" s="1660"/>
      <c r="E38" s="1661"/>
      <c r="F38" s="247"/>
      <c r="G38" s="1576"/>
      <c r="H38" s="1581"/>
      <c r="I38" s="1579"/>
      <c r="J38" s="1579"/>
      <c r="K38" s="1580"/>
      <c r="L38" s="1585"/>
      <c r="M38" s="1586"/>
      <c r="N38" s="1586"/>
      <c r="O38" s="1587"/>
      <c r="P38" s="1615" t="s">
        <v>491</v>
      </c>
      <c r="Q38" s="1616"/>
      <c r="R38" s="1617"/>
      <c r="S38" s="248" t="str">
        <f>IF(S37="","",VLOOKUP(S37,'標準様式１【記載例】シフト記号表（勤務時間帯）'!$C$6:$K$35,9,FALSE))</f>
        <v/>
      </c>
      <c r="T38" s="249">
        <f>IF(T37="","",VLOOKUP(T37,'標準様式１【記載例】シフト記号表（勤務時間帯）'!$C$6:$K$35,9,FALSE))</f>
        <v>8</v>
      </c>
      <c r="U38" s="249">
        <f>IF(U37="","",VLOOKUP(U37,'標準様式１【記載例】シフト記号表（勤務時間帯）'!$C$6:$K$35,9,FALSE))</f>
        <v>8</v>
      </c>
      <c r="V38" s="249" t="str">
        <f>IF(V37="","",VLOOKUP(V37,'標準様式１【記載例】シフト記号表（勤務時間帯）'!$C$6:$K$35,9,FALSE))</f>
        <v/>
      </c>
      <c r="W38" s="249" t="str">
        <f>IF(W37="","",VLOOKUP(W37,'標準様式１【記載例】シフト記号表（勤務時間帯）'!$C$6:$K$35,9,FALSE))</f>
        <v/>
      </c>
      <c r="X38" s="249">
        <f>IF(X37="","",VLOOKUP(X37,'標準様式１【記載例】シフト記号表（勤務時間帯）'!$C$6:$K$35,9,FALSE))</f>
        <v>8</v>
      </c>
      <c r="Y38" s="250" t="str">
        <f>IF(Y37="","",VLOOKUP(Y37,'標準様式１【記載例】シフト記号表（勤務時間帯）'!$C$6:$K$35,9,FALSE))</f>
        <v/>
      </c>
      <c r="Z38" s="248" t="str">
        <f>IF(Z37="","",VLOOKUP(Z37,'標準様式１【記載例】シフト記号表（勤務時間帯）'!$C$6:$K$35,9,FALSE))</f>
        <v/>
      </c>
      <c r="AA38" s="249">
        <f>IF(AA37="","",VLOOKUP(AA37,'標準様式１【記載例】シフト記号表（勤務時間帯）'!$C$6:$K$35,9,FALSE))</f>
        <v>8</v>
      </c>
      <c r="AB38" s="249">
        <f>IF(AB37="","",VLOOKUP(AB37,'標準様式１【記載例】シフト記号表（勤務時間帯）'!$C$6:$K$35,9,FALSE))</f>
        <v>8</v>
      </c>
      <c r="AC38" s="249" t="str">
        <f>IF(AC37="","",VLOOKUP(AC37,'標準様式１【記載例】シフト記号表（勤務時間帯）'!$C$6:$K$35,9,FALSE))</f>
        <v/>
      </c>
      <c r="AD38" s="249" t="str">
        <f>IF(AD37="","",VLOOKUP(AD37,'標準様式１【記載例】シフト記号表（勤務時間帯）'!$C$6:$K$35,9,FALSE))</f>
        <v/>
      </c>
      <c r="AE38" s="249">
        <f>IF(AE37="","",VLOOKUP(AE37,'標準様式１【記載例】シフト記号表（勤務時間帯）'!$C$6:$K$35,9,FALSE))</f>
        <v>8</v>
      </c>
      <c r="AF38" s="250" t="str">
        <f>IF(AF37="","",VLOOKUP(AF37,'標準様式１【記載例】シフト記号表（勤務時間帯）'!$C$6:$K$35,9,FALSE))</f>
        <v/>
      </c>
      <c r="AG38" s="248" t="str">
        <f>IF(AG37="","",VLOOKUP(AG37,'標準様式１【記載例】シフト記号表（勤務時間帯）'!$C$6:$K$35,9,FALSE))</f>
        <v/>
      </c>
      <c r="AH38" s="249">
        <f>IF(AH37="","",VLOOKUP(AH37,'標準様式１【記載例】シフト記号表（勤務時間帯）'!$C$6:$K$35,9,FALSE))</f>
        <v>8</v>
      </c>
      <c r="AI38" s="249">
        <f>IF(AI37="","",VLOOKUP(AI37,'標準様式１【記載例】シフト記号表（勤務時間帯）'!$C$6:$K$35,9,FALSE))</f>
        <v>8</v>
      </c>
      <c r="AJ38" s="249" t="str">
        <f>IF(AJ37="","",VLOOKUP(AJ37,'標準様式１【記載例】シフト記号表（勤務時間帯）'!$C$6:$K$35,9,FALSE))</f>
        <v/>
      </c>
      <c r="AK38" s="249" t="str">
        <f>IF(AK37="","",VLOOKUP(AK37,'標準様式１【記載例】シフト記号表（勤務時間帯）'!$C$6:$K$35,9,FALSE))</f>
        <v/>
      </c>
      <c r="AL38" s="249">
        <f>IF(AL37="","",VLOOKUP(AL37,'標準様式１【記載例】シフト記号表（勤務時間帯）'!$C$6:$K$35,9,FALSE))</f>
        <v>8</v>
      </c>
      <c r="AM38" s="250" t="str">
        <f>IF(AM37="","",VLOOKUP(AM37,'標準様式１【記載例】シフト記号表（勤務時間帯）'!$C$6:$K$35,9,FALSE))</f>
        <v/>
      </c>
      <c r="AN38" s="248" t="str">
        <f>IF(AN37="","",VLOOKUP(AN37,'標準様式１【記載例】シフト記号表（勤務時間帯）'!$C$6:$K$35,9,FALSE))</f>
        <v/>
      </c>
      <c r="AO38" s="249">
        <f>IF(AO37="","",VLOOKUP(AO37,'標準様式１【記載例】シフト記号表（勤務時間帯）'!$C$6:$K$35,9,FALSE))</f>
        <v>8</v>
      </c>
      <c r="AP38" s="249">
        <f>IF(AP37="","",VLOOKUP(AP37,'標準様式１【記載例】シフト記号表（勤務時間帯）'!$C$6:$K$35,9,FALSE))</f>
        <v>8</v>
      </c>
      <c r="AQ38" s="249" t="str">
        <f>IF(AQ37="","",VLOOKUP(AQ37,'標準様式１【記載例】シフト記号表（勤務時間帯）'!$C$6:$K$35,9,FALSE))</f>
        <v/>
      </c>
      <c r="AR38" s="249" t="str">
        <f>IF(AR37="","",VLOOKUP(AR37,'標準様式１【記載例】シフト記号表（勤務時間帯）'!$C$6:$K$35,9,FALSE))</f>
        <v/>
      </c>
      <c r="AS38" s="249">
        <f>IF(AS37="","",VLOOKUP(AS37,'標準様式１【記載例】シフト記号表（勤務時間帯）'!$C$6:$K$35,9,FALSE))</f>
        <v>8</v>
      </c>
      <c r="AT38" s="250" t="str">
        <f>IF(AT37="","",VLOOKUP(AT37,'標準様式１【記載例】シフト記号表（勤務時間帯）'!$C$6:$K$35,9,FALSE))</f>
        <v/>
      </c>
      <c r="AU38" s="248" t="str">
        <f>IF(AU37="","",VLOOKUP(AU37,'標準様式１【記載例】シフト記号表（勤務時間帯）'!$C$6:$K$35,9,FALSE))</f>
        <v/>
      </c>
      <c r="AV38" s="249" t="str">
        <f>IF(AV37="","",VLOOKUP(AV37,'標準様式１【記載例】シフト記号表（勤務時間帯）'!$C$6:$K$35,9,FALSE))</f>
        <v/>
      </c>
      <c r="AW38" s="249" t="str">
        <f>IF(AW37="","",VLOOKUP(AW37,'標準様式１【記載例】シフト記号表（勤務時間帯）'!$C$6:$K$35,9,FALSE))</f>
        <v/>
      </c>
      <c r="AX38" s="1618">
        <f>IF($BB$3="４週",SUM(S38:AT38),IF($BB$3="暦月",SUM(S38:AW38),""))</f>
        <v>96</v>
      </c>
      <c r="AY38" s="1619"/>
      <c r="AZ38" s="1620">
        <f>IF($BB$3="４週",AX38/4,IF($BB$3="暦月",標準様式１【記載例】!AX38/(標準様式１【記載例】!$BB$8/7),""))</f>
        <v>24</v>
      </c>
      <c r="BA38" s="1621"/>
      <c r="BB38" s="1645"/>
      <c r="BC38" s="1646"/>
      <c r="BD38" s="1646"/>
      <c r="BE38" s="1646"/>
      <c r="BF38" s="1647"/>
    </row>
    <row r="39" spans="2:58" ht="20.25" customHeight="1">
      <c r="B39" s="1791"/>
      <c r="C39" s="1662"/>
      <c r="D39" s="1663"/>
      <c r="E39" s="1664"/>
      <c r="F39" s="247" t="str">
        <f>C37</f>
        <v>介護職員</v>
      </c>
      <c r="G39" s="1577"/>
      <c r="H39" s="1581"/>
      <c r="I39" s="1579"/>
      <c r="J39" s="1579"/>
      <c r="K39" s="1580"/>
      <c r="L39" s="1588"/>
      <c r="M39" s="1589"/>
      <c r="N39" s="1589"/>
      <c r="O39" s="1590"/>
      <c r="P39" s="1651" t="s">
        <v>492</v>
      </c>
      <c r="Q39" s="1652"/>
      <c r="R39" s="1653"/>
      <c r="S39" s="252" t="str">
        <f>IF(S37="","",VLOOKUP(S37,'標準様式１【記載例】シフト記号表（勤務時間帯）'!$C$6:$U$35,19,FALSE))</f>
        <v/>
      </c>
      <c r="T39" s="253">
        <f>IF(T37="","",VLOOKUP(T37,'標準様式１【記載例】シフト記号表（勤務時間帯）'!$C$6:$U$35,19,FALSE))</f>
        <v>7</v>
      </c>
      <c r="U39" s="253">
        <f>IF(U37="","",VLOOKUP(U37,'標準様式１【記載例】シフト記号表（勤務時間帯）'!$C$6:$U$35,19,FALSE))</f>
        <v>7</v>
      </c>
      <c r="V39" s="253" t="str">
        <f>IF(V37="","",VLOOKUP(V37,'標準様式１【記載例】シフト記号表（勤務時間帯）'!$C$6:$U$35,19,FALSE))</f>
        <v/>
      </c>
      <c r="W39" s="253" t="str">
        <f>IF(W37="","",VLOOKUP(W37,'標準様式１【記載例】シフト記号表（勤務時間帯）'!$C$6:$U$35,19,FALSE))</f>
        <v/>
      </c>
      <c r="X39" s="253">
        <f>IF(X37="","",VLOOKUP(X37,'標準様式１【記載例】シフト記号表（勤務時間帯）'!$C$6:$U$35,19,FALSE))</f>
        <v>7</v>
      </c>
      <c r="Y39" s="254" t="str">
        <f>IF(Y37="","",VLOOKUP(Y37,'標準様式１【記載例】シフト記号表（勤務時間帯）'!$C$6:$U$35,19,FALSE))</f>
        <v/>
      </c>
      <c r="Z39" s="252" t="str">
        <f>IF(Z37="","",VLOOKUP(Z37,'標準様式１【記載例】シフト記号表（勤務時間帯）'!$C$6:$U$35,19,FALSE))</f>
        <v/>
      </c>
      <c r="AA39" s="253">
        <f>IF(AA37="","",VLOOKUP(AA37,'標準様式１【記載例】シフト記号表（勤務時間帯）'!$C$6:$U$35,19,FALSE))</f>
        <v>7</v>
      </c>
      <c r="AB39" s="253">
        <f>IF(AB37="","",VLOOKUP(AB37,'標準様式１【記載例】シフト記号表（勤務時間帯）'!$C$6:$U$35,19,FALSE))</f>
        <v>7</v>
      </c>
      <c r="AC39" s="253" t="str">
        <f>IF(AC37="","",VLOOKUP(AC37,'標準様式１【記載例】シフト記号表（勤務時間帯）'!$C$6:$U$35,19,FALSE))</f>
        <v/>
      </c>
      <c r="AD39" s="253" t="str">
        <f>IF(AD37="","",VLOOKUP(AD37,'標準様式１【記載例】シフト記号表（勤務時間帯）'!$C$6:$U$35,19,FALSE))</f>
        <v/>
      </c>
      <c r="AE39" s="253">
        <f>IF(AE37="","",VLOOKUP(AE37,'標準様式１【記載例】シフト記号表（勤務時間帯）'!$C$6:$U$35,19,FALSE))</f>
        <v>7</v>
      </c>
      <c r="AF39" s="254" t="str">
        <f>IF(AF37="","",VLOOKUP(AF37,'標準様式１【記載例】シフト記号表（勤務時間帯）'!$C$6:$U$35,19,FALSE))</f>
        <v/>
      </c>
      <c r="AG39" s="252" t="str">
        <f>IF(AG37="","",VLOOKUP(AG37,'標準様式１【記載例】シフト記号表（勤務時間帯）'!$C$6:$U$35,19,FALSE))</f>
        <v/>
      </c>
      <c r="AH39" s="253">
        <f>IF(AH37="","",VLOOKUP(AH37,'標準様式１【記載例】シフト記号表（勤務時間帯）'!$C$6:$U$35,19,FALSE))</f>
        <v>7</v>
      </c>
      <c r="AI39" s="253">
        <f>IF(AI37="","",VLOOKUP(AI37,'標準様式１【記載例】シフト記号表（勤務時間帯）'!$C$6:$U$35,19,FALSE))</f>
        <v>7</v>
      </c>
      <c r="AJ39" s="253" t="str">
        <f>IF(AJ37="","",VLOOKUP(AJ37,'標準様式１【記載例】シフト記号表（勤務時間帯）'!$C$6:$U$35,19,FALSE))</f>
        <v/>
      </c>
      <c r="AK39" s="253" t="str">
        <f>IF(AK37="","",VLOOKUP(AK37,'標準様式１【記載例】シフト記号表（勤務時間帯）'!$C$6:$U$35,19,FALSE))</f>
        <v/>
      </c>
      <c r="AL39" s="253">
        <f>IF(AL37="","",VLOOKUP(AL37,'標準様式１【記載例】シフト記号表（勤務時間帯）'!$C$6:$U$35,19,FALSE))</f>
        <v>7</v>
      </c>
      <c r="AM39" s="254" t="str">
        <f>IF(AM37="","",VLOOKUP(AM37,'標準様式１【記載例】シフト記号表（勤務時間帯）'!$C$6:$U$35,19,FALSE))</f>
        <v/>
      </c>
      <c r="AN39" s="252" t="str">
        <f>IF(AN37="","",VLOOKUP(AN37,'標準様式１【記載例】シフト記号表（勤務時間帯）'!$C$6:$U$35,19,FALSE))</f>
        <v/>
      </c>
      <c r="AO39" s="253">
        <f>IF(AO37="","",VLOOKUP(AO37,'標準様式１【記載例】シフト記号表（勤務時間帯）'!$C$6:$U$35,19,FALSE))</f>
        <v>7</v>
      </c>
      <c r="AP39" s="253">
        <f>IF(AP37="","",VLOOKUP(AP37,'標準様式１【記載例】シフト記号表（勤務時間帯）'!$C$6:$U$35,19,FALSE))</f>
        <v>7</v>
      </c>
      <c r="AQ39" s="253" t="str">
        <f>IF(AQ37="","",VLOOKUP(AQ37,'標準様式１【記載例】シフト記号表（勤務時間帯）'!$C$6:$U$35,19,FALSE))</f>
        <v/>
      </c>
      <c r="AR39" s="253" t="str">
        <f>IF(AR37="","",VLOOKUP(AR37,'標準様式１【記載例】シフト記号表（勤務時間帯）'!$C$6:$U$35,19,FALSE))</f>
        <v/>
      </c>
      <c r="AS39" s="253">
        <f>IF(AS37="","",VLOOKUP(AS37,'標準様式１【記載例】シフト記号表（勤務時間帯）'!$C$6:$U$35,19,FALSE))</f>
        <v>7</v>
      </c>
      <c r="AT39" s="254" t="str">
        <f>IF(AT37="","",VLOOKUP(AT37,'標準様式１【記載例】シフト記号表（勤務時間帯）'!$C$6:$U$35,19,FALSE))</f>
        <v/>
      </c>
      <c r="AU39" s="252" t="str">
        <f>IF(AU37="","",VLOOKUP(AU37,'標準様式１【記載例】シフト記号表（勤務時間帯）'!$C$6:$U$35,19,FALSE))</f>
        <v/>
      </c>
      <c r="AV39" s="253" t="str">
        <f>IF(AV37="","",VLOOKUP(AV37,'標準様式１【記載例】シフト記号表（勤務時間帯）'!$C$6:$U$35,19,FALSE))</f>
        <v/>
      </c>
      <c r="AW39" s="253" t="str">
        <f>IF(AW37="","",VLOOKUP(AW37,'標準様式１【記載例】シフト記号表（勤務時間帯）'!$C$6:$U$35,19,FALSE))</f>
        <v/>
      </c>
      <c r="AX39" s="1625">
        <f>IF($BB$3="４週",SUM(S39:AT39),IF($BB$3="暦月",SUM(S39:AW39),""))</f>
        <v>84</v>
      </c>
      <c r="AY39" s="1626"/>
      <c r="AZ39" s="1627">
        <f>IF($BB$3="４週",AX39/4,IF($BB$3="暦月",標準様式１【記載例】!AX39/(標準様式１【記載例】!$BB$8/7),""))</f>
        <v>21</v>
      </c>
      <c r="BA39" s="1628"/>
      <c r="BB39" s="1648"/>
      <c r="BC39" s="1649"/>
      <c r="BD39" s="1649"/>
      <c r="BE39" s="1649"/>
      <c r="BF39" s="1650"/>
    </row>
    <row r="40" spans="2:58" ht="20.25" customHeight="1">
      <c r="B40" s="1791">
        <f>B37+1</f>
        <v>7</v>
      </c>
      <c r="C40" s="1656" t="s">
        <v>496</v>
      </c>
      <c r="D40" s="1657"/>
      <c r="E40" s="1658"/>
      <c r="F40" s="255"/>
      <c r="G40" s="1575" t="s">
        <v>560</v>
      </c>
      <c r="H40" s="1578" t="s">
        <v>555</v>
      </c>
      <c r="I40" s="1579"/>
      <c r="J40" s="1579"/>
      <c r="K40" s="1580"/>
      <c r="L40" s="1582" t="s">
        <v>569</v>
      </c>
      <c r="M40" s="1583"/>
      <c r="N40" s="1583"/>
      <c r="O40" s="1584"/>
      <c r="P40" s="1591" t="s">
        <v>490</v>
      </c>
      <c r="Q40" s="1592"/>
      <c r="R40" s="1593"/>
      <c r="S40" s="244"/>
      <c r="T40" s="245"/>
      <c r="U40" s="245"/>
      <c r="V40" s="245"/>
      <c r="W40" s="245"/>
      <c r="X40" s="245"/>
      <c r="Y40" s="246" t="s">
        <v>516</v>
      </c>
      <c r="Z40" s="244"/>
      <c r="AA40" s="245"/>
      <c r="AB40" s="245"/>
      <c r="AC40" s="245"/>
      <c r="AD40" s="245"/>
      <c r="AE40" s="245"/>
      <c r="AF40" s="246" t="s">
        <v>516</v>
      </c>
      <c r="AG40" s="244"/>
      <c r="AH40" s="245"/>
      <c r="AI40" s="245"/>
      <c r="AJ40" s="245"/>
      <c r="AK40" s="245"/>
      <c r="AL40" s="245"/>
      <c r="AM40" s="246" t="s">
        <v>516</v>
      </c>
      <c r="AN40" s="244"/>
      <c r="AO40" s="245"/>
      <c r="AP40" s="245"/>
      <c r="AQ40" s="245"/>
      <c r="AR40" s="245"/>
      <c r="AS40" s="245"/>
      <c r="AT40" s="246" t="s">
        <v>516</v>
      </c>
      <c r="AU40" s="244"/>
      <c r="AV40" s="245"/>
      <c r="AW40" s="245"/>
      <c r="AX40" s="1606"/>
      <c r="AY40" s="1607"/>
      <c r="AZ40" s="1608"/>
      <c r="BA40" s="1609"/>
      <c r="BB40" s="1642" t="s">
        <v>570</v>
      </c>
      <c r="BC40" s="1643"/>
      <c r="BD40" s="1643"/>
      <c r="BE40" s="1643"/>
      <c r="BF40" s="1644"/>
    </row>
    <row r="41" spans="2:58" ht="20.25" customHeight="1">
      <c r="B41" s="1791"/>
      <c r="C41" s="1659"/>
      <c r="D41" s="1660"/>
      <c r="E41" s="1661"/>
      <c r="F41" s="247"/>
      <c r="G41" s="1576"/>
      <c r="H41" s="1581"/>
      <c r="I41" s="1579"/>
      <c r="J41" s="1579"/>
      <c r="K41" s="1580"/>
      <c r="L41" s="1585"/>
      <c r="M41" s="1586"/>
      <c r="N41" s="1586"/>
      <c r="O41" s="1587"/>
      <c r="P41" s="1615" t="s">
        <v>491</v>
      </c>
      <c r="Q41" s="1616"/>
      <c r="R41" s="1617"/>
      <c r="S41" s="248" t="str">
        <f>IF(S40="","",VLOOKUP(S40,'標準様式１【記載例】シフト記号表（勤務時間帯）'!$C$6:$K$35,9,FALSE))</f>
        <v/>
      </c>
      <c r="T41" s="249" t="str">
        <f>IF(T40="","",VLOOKUP(T40,'標準様式１【記載例】シフト記号表（勤務時間帯）'!$C$6:$K$35,9,FALSE))</f>
        <v/>
      </c>
      <c r="U41" s="249" t="str">
        <f>IF(U40="","",VLOOKUP(U40,'標準様式１【記載例】シフト記号表（勤務時間帯）'!$C$6:$K$35,9,FALSE))</f>
        <v/>
      </c>
      <c r="V41" s="249" t="str">
        <f>IF(V40="","",VLOOKUP(V40,'標準様式１【記載例】シフト記号表（勤務時間帯）'!$C$6:$K$35,9,FALSE))</f>
        <v/>
      </c>
      <c r="W41" s="249" t="str">
        <f>IF(W40="","",VLOOKUP(W40,'標準様式１【記載例】シフト記号表（勤務時間帯）'!$C$6:$K$35,9,FALSE))</f>
        <v/>
      </c>
      <c r="X41" s="249" t="str">
        <f>IF(X40="","",VLOOKUP(X40,'標準様式１【記載例】シフト記号表（勤務時間帯）'!$C$6:$K$35,9,FALSE))</f>
        <v/>
      </c>
      <c r="Y41" s="250">
        <f>IF(Y40="","",VLOOKUP(Y40,'標準様式１【記載例】シフト記号表（勤務時間帯）'!$C$6:$K$35,9,FALSE))</f>
        <v>8</v>
      </c>
      <c r="Z41" s="248" t="str">
        <f>IF(Z40="","",VLOOKUP(Z40,'標準様式１【記載例】シフト記号表（勤務時間帯）'!$C$6:$K$35,9,FALSE))</f>
        <v/>
      </c>
      <c r="AA41" s="249" t="str">
        <f>IF(AA40="","",VLOOKUP(AA40,'標準様式１【記載例】シフト記号表（勤務時間帯）'!$C$6:$K$35,9,FALSE))</f>
        <v/>
      </c>
      <c r="AB41" s="249" t="str">
        <f>IF(AB40="","",VLOOKUP(AB40,'標準様式１【記載例】シフト記号表（勤務時間帯）'!$C$6:$K$35,9,FALSE))</f>
        <v/>
      </c>
      <c r="AC41" s="249" t="str">
        <f>IF(AC40="","",VLOOKUP(AC40,'標準様式１【記載例】シフト記号表（勤務時間帯）'!$C$6:$K$35,9,FALSE))</f>
        <v/>
      </c>
      <c r="AD41" s="249" t="str">
        <f>IF(AD40="","",VLOOKUP(AD40,'標準様式１【記載例】シフト記号表（勤務時間帯）'!$C$6:$K$35,9,FALSE))</f>
        <v/>
      </c>
      <c r="AE41" s="249" t="str">
        <f>IF(AE40="","",VLOOKUP(AE40,'標準様式１【記載例】シフト記号表（勤務時間帯）'!$C$6:$K$35,9,FALSE))</f>
        <v/>
      </c>
      <c r="AF41" s="250">
        <f>IF(AF40="","",VLOOKUP(AF40,'標準様式１【記載例】シフト記号表（勤務時間帯）'!$C$6:$K$35,9,FALSE))</f>
        <v>8</v>
      </c>
      <c r="AG41" s="248" t="str">
        <f>IF(AG40="","",VLOOKUP(AG40,'標準様式１【記載例】シフト記号表（勤務時間帯）'!$C$6:$K$35,9,FALSE))</f>
        <v/>
      </c>
      <c r="AH41" s="249" t="str">
        <f>IF(AH40="","",VLOOKUP(AH40,'標準様式１【記載例】シフト記号表（勤務時間帯）'!$C$6:$K$35,9,FALSE))</f>
        <v/>
      </c>
      <c r="AI41" s="249" t="str">
        <f>IF(AI40="","",VLOOKUP(AI40,'標準様式１【記載例】シフト記号表（勤務時間帯）'!$C$6:$K$35,9,FALSE))</f>
        <v/>
      </c>
      <c r="AJ41" s="249" t="str">
        <f>IF(AJ40="","",VLOOKUP(AJ40,'標準様式１【記載例】シフト記号表（勤務時間帯）'!$C$6:$K$35,9,FALSE))</f>
        <v/>
      </c>
      <c r="AK41" s="249" t="str">
        <f>IF(AK40="","",VLOOKUP(AK40,'標準様式１【記載例】シフト記号表（勤務時間帯）'!$C$6:$K$35,9,FALSE))</f>
        <v/>
      </c>
      <c r="AL41" s="249" t="str">
        <f>IF(AL40="","",VLOOKUP(AL40,'標準様式１【記載例】シフト記号表（勤務時間帯）'!$C$6:$K$35,9,FALSE))</f>
        <v/>
      </c>
      <c r="AM41" s="250">
        <f>IF(AM40="","",VLOOKUP(AM40,'標準様式１【記載例】シフト記号表（勤務時間帯）'!$C$6:$K$35,9,FALSE))</f>
        <v>8</v>
      </c>
      <c r="AN41" s="248" t="str">
        <f>IF(AN40="","",VLOOKUP(AN40,'標準様式１【記載例】シフト記号表（勤務時間帯）'!$C$6:$K$35,9,FALSE))</f>
        <v/>
      </c>
      <c r="AO41" s="249" t="str">
        <f>IF(AO40="","",VLOOKUP(AO40,'標準様式１【記載例】シフト記号表（勤務時間帯）'!$C$6:$K$35,9,FALSE))</f>
        <v/>
      </c>
      <c r="AP41" s="249" t="str">
        <f>IF(AP40="","",VLOOKUP(AP40,'標準様式１【記載例】シフト記号表（勤務時間帯）'!$C$6:$K$35,9,FALSE))</f>
        <v/>
      </c>
      <c r="AQ41" s="249" t="str">
        <f>IF(AQ40="","",VLOOKUP(AQ40,'標準様式１【記載例】シフト記号表（勤務時間帯）'!$C$6:$K$35,9,FALSE))</f>
        <v/>
      </c>
      <c r="AR41" s="249" t="str">
        <f>IF(AR40="","",VLOOKUP(AR40,'標準様式１【記載例】シフト記号表（勤務時間帯）'!$C$6:$K$35,9,FALSE))</f>
        <v/>
      </c>
      <c r="AS41" s="249" t="str">
        <f>IF(AS40="","",VLOOKUP(AS40,'標準様式１【記載例】シフト記号表（勤務時間帯）'!$C$6:$K$35,9,FALSE))</f>
        <v/>
      </c>
      <c r="AT41" s="250">
        <f>IF(AT40="","",VLOOKUP(AT40,'標準様式１【記載例】シフト記号表（勤務時間帯）'!$C$6:$K$35,9,FALSE))</f>
        <v>8</v>
      </c>
      <c r="AU41" s="248" t="str">
        <f>IF(AU40="","",VLOOKUP(AU40,'標準様式１【記載例】シフト記号表（勤務時間帯）'!$C$6:$K$35,9,FALSE))</f>
        <v/>
      </c>
      <c r="AV41" s="249" t="str">
        <f>IF(AV40="","",VLOOKUP(AV40,'標準様式１【記載例】シフト記号表（勤務時間帯）'!$C$6:$K$35,9,FALSE))</f>
        <v/>
      </c>
      <c r="AW41" s="249" t="str">
        <f>IF(AW40="","",VLOOKUP(AW40,'標準様式１【記載例】シフト記号表（勤務時間帯）'!$C$6:$K$35,9,FALSE))</f>
        <v/>
      </c>
      <c r="AX41" s="1618">
        <f>IF($BB$3="４週",SUM(S41:AT41),IF($BB$3="暦月",SUM(S41:AW41),""))</f>
        <v>32</v>
      </c>
      <c r="AY41" s="1619"/>
      <c r="AZ41" s="1620">
        <f>IF($BB$3="４週",AX41/4,IF($BB$3="暦月",標準様式１【記載例】!AX41/(標準様式１【記載例】!$BB$8/7),""))</f>
        <v>8</v>
      </c>
      <c r="BA41" s="1621"/>
      <c r="BB41" s="1645"/>
      <c r="BC41" s="1646"/>
      <c r="BD41" s="1646"/>
      <c r="BE41" s="1646"/>
      <c r="BF41" s="1647"/>
    </row>
    <row r="42" spans="2:58" ht="20.25" customHeight="1">
      <c r="B42" s="1791"/>
      <c r="C42" s="1662"/>
      <c r="D42" s="1663"/>
      <c r="E42" s="1664"/>
      <c r="F42" s="247" t="str">
        <f>C40</f>
        <v>介護職員</v>
      </c>
      <c r="G42" s="1577"/>
      <c r="H42" s="1581"/>
      <c r="I42" s="1579"/>
      <c r="J42" s="1579"/>
      <c r="K42" s="1580"/>
      <c r="L42" s="1588"/>
      <c r="M42" s="1589"/>
      <c r="N42" s="1589"/>
      <c r="O42" s="1590"/>
      <c r="P42" s="1651" t="s">
        <v>492</v>
      </c>
      <c r="Q42" s="1652"/>
      <c r="R42" s="1653"/>
      <c r="S42" s="252" t="str">
        <f>IF(S40="","",VLOOKUP(S40,'標準様式１【記載例】シフト記号表（勤務時間帯）'!$C$6:$U$35,19,FALSE))</f>
        <v/>
      </c>
      <c r="T42" s="253" t="str">
        <f>IF(T40="","",VLOOKUP(T40,'標準様式１【記載例】シフト記号表（勤務時間帯）'!$C$6:$U$35,19,FALSE))</f>
        <v/>
      </c>
      <c r="U42" s="253" t="str">
        <f>IF(U40="","",VLOOKUP(U40,'標準様式１【記載例】シフト記号表（勤務時間帯）'!$C$6:$U$35,19,FALSE))</f>
        <v/>
      </c>
      <c r="V42" s="253" t="str">
        <f>IF(V40="","",VLOOKUP(V40,'標準様式１【記載例】シフト記号表（勤務時間帯）'!$C$6:$U$35,19,FALSE))</f>
        <v/>
      </c>
      <c r="W42" s="253" t="str">
        <f>IF(W40="","",VLOOKUP(W40,'標準様式１【記載例】シフト記号表（勤務時間帯）'!$C$6:$U$35,19,FALSE))</f>
        <v/>
      </c>
      <c r="X42" s="253" t="str">
        <f>IF(X40="","",VLOOKUP(X40,'標準様式１【記載例】シフト記号表（勤務時間帯）'!$C$6:$U$35,19,FALSE))</f>
        <v/>
      </c>
      <c r="Y42" s="254">
        <f>IF(Y40="","",VLOOKUP(Y40,'標準様式１【記載例】シフト記号表（勤務時間帯）'!$C$6:$U$35,19,FALSE))</f>
        <v>7</v>
      </c>
      <c r="Z42" s="252" t="str">
        <f>IF(Z40="","",VLOOKUP(Z40,'標準様式１【記載例】シフト記号表（勤務時間帯）'!$C$6:$U$35,19,FALSE))</f>
        <v/>
      </c>
      <c r="AA42" s="253" t="str">
        <f>IF(AA40="","",VLOOKUP(AA40,'標準様式１【記載例】シフト記号表（勤務時間帯）'!$C$6:$U$35,19,FALSE))</f>
        <v/>
      </c>
      <c r="AB42" s="253" t="str">
        <f>IF(AB40="","",VLOOKUP(AB40,'標準様式１【記載例】シフト記号表（勤務時間帯）'!$C$6:$U$35,19,FALSE))</f>
        <v/>
      </c>
      <c r="AC42" s="253" t="str">
        <f>IF(AC40="","",VLOOKUP(AC40,'標準様式１【記載例】シフト記号表（勤務時間帯）'!$C$6:$U$35,19,FALSE))</f>
        <v/>
      </c>
      <c r="AD42" s="253" t="str">
        <f>IF(AD40="","",VLOOKUP(AD40,'標準様式１【記載例】シフト記号表（勤務時間帯）'!$C$6:$U$35,19,FALSE))</f>
        <v/>
      </c>
      <c r="AE42" s="253" t="str">
        <f>IF(AE40="","",VLOOKUP(AE40,'標準様式１【記載例】シフト記号表（勤務時間帯）'!$C$6:$U$35,19,FALSE))</f>
        <v/>
      </c>
      <c r="AF42" s="254">
        <f>IF(AF40="","",VLOOKUP(AF40,'標準様式１【記載例】シフト記号表（勤務時間帯）'!$C$6:$U$35,19,FALSE))</f>
        <v>7</v>
      </c>
      <c r="AG42" s="252" t="str">
        <f>IF(AG40="","",VLOOKUP(AG40,'標準様式１【記載例】シフト記号表（勤務時間帯）'!$C$6:$U$35,19,FALSE))</f>
        <v/>
      </c>
      <c r="AH42" s="253" t="str">
        <f>IF(AH40="","",VLOOKUP(AH40,'標準様式１【記載例】シフト記号表（勤務時間帯）'!$C$6:$U$35,19,FALSE))</f>
        <v/>
      </c>
      <c r="AI42" s="253" t="str">
        <f>IF(AI40="","",VLOOKUP(AI40,'標準様式１【記載例】シフト記号表（勤務時間帯）'!$C$6:$U$35,19,FALSE))</f>
        <v/>
      </c>
      <c r="AJ42" s="253" t="str">
        <f>IF(AJ40="","",VLOOKUP(AJ40,'標準様式１【記載例】シフト記号表（勤務時間帯）'!$C$6:$U$35,19,FALSE))</f>
        <v/>
      </c>
      <c r="AK42" s="253" t="str">
        <f>IF(AK40="","",VLOOKUP(AK40,'標準様式１【記載例】シフト記号表（勤務時間帯）'!$C$6:$U$35,19,FALSE))</f>
        <v/>
      </c>
      <c r="AL42" s="253" t="str">
        <f>IF(AL40="","",VLOOKUP(AL40,'標準様式１【記載例】シフト記号表（勤務時間帯）'!$C$6:$U$35,19,FALSE))</f>
        <v/>
      </c>
      <c r="AM42" s="254">
        <f>IF(AM40="","",VLOOKUP(AM40,'標準様式１【記載例】シフト記号表（勤務時間帯）'!$C$6:$U$35,19,FALSE))</f>
        <v>7</v>
      </c>
      <c r="AN42" s="252" t="str">
        <f>IF(AN40="","",VLOOKUP(AN40,'標準様式１【記載例】シフト記号表（勤務時間帯）'!$C$6:$U$35,19,FALSE))</f>
        <v/>
      </c>
      <c r="AO42" s="253" t="str">
        <f>IF(AO40="","",VLOOKUP(AO40,'標準様式１【記載例】シフト記号表（勤務時間帯）'!$C$6:$U$35,19,FALSE))</f>
        <v/>
      </c>
      <c r="AP42" s="253" t="str">
        <f>IF(AP40="","",VLOOKUP(AP40,'標準様式１【記載例】シフト記号表（勤務時間帯）'!$C$6:$U$35,19,FALSE))</f>
        <v/>
      </c>
      <c r="AQ42" s="253" t="str">
        <f>IF(AQ40="","",VLOOKUP(AQ40,'標準様式１【記載例】シフト記号表（勤務時間帯）'!$C$6:$U$35,19,FALSE))</f>
        <v/>
      </c>
      <c r="AR42" s="253" t="str">
        <f>IF(AR40="","",VLOOKUP(AR40,'標準様式１【記載例】シフト記号表（勤務時間帯）'!$C$6:$U$35,19,FALSE))</f>
        <v/>
      </c>
      <c r="AS42" s="253" t="str">
        <f>IF(AS40="","",VLOOKUP(AS40,'標準様式１【記載例】シフト記号表（勤務時間帯）'!$C$6:$U$35,19,FALSE))</f>
        <v/>
      </c>
      <c r="AT42" s="254">
        <f>IF(AT40="","",VLOOKUP(AT40,'標準様式１【記載例】シフト記号表（勤務時間帯）'!$C$6:$U$35,19,FALSE))</f>
        <v>7</v>
      </c>
      <c r="AU42" s="252" t="str">
        <f>IF(AU40="","",VLOOKUP(AU40,'標準様式１【記載例】シフト記号表（勤務時間帯）'!$C$6:$U$35,19,FALSE))</f>
        <v/>
      </c>
      <c r="AV42" s="253" t="str">
        <f>IF(AV40="","",VLOOKUP(AV40,'標準様式１【記載例】シフト記号表（勤務時間帯）'!$C$6:$U$35,19,FALSE))</f>
        <v/>
      </c>
      <c r="AW42" s="253" t="str">
        <f>IF(AW40="","",VLOOKUP(AW40,'標準様式１【記載例】シフト記号表（勤務時間帯）'!$C$6:$U$35,19,FALSE))</f>
        <v/>
      </c>
      <c r="AX42" s="1625">
        <f>IF($BB$3="４週",SUM(S42:AT42),IF($BB$3="暦月",SUM(S42:AW42),""))</f>
        <v>28</v>
      </c>
      <c r="AY42" s="1626"/>
      <c r="AZ42" s="1627">
        <f>IF($BB$3="４週",AX42/4,IF($BB$3="暦月",標準様式１【記載例】!AX42/(標準様式１【記載例】!$BB$8/7),""))</f>
        <v>7</v>
      </c>
      <c r="BA42" s="1628"/>
      <c r="BB42" s="1648"/>
      <c r="BC42" s="1649"/>
      <c r="BD42" s="1649"/>
      <c r="BE42" s="1649"/>
      <c r="BF42" s="1650"/>
    </row>
    <row r="43" spans="2:58" ht="20.25" customHeight="1">
      <c r="B43" s="1791">
        <f>B40+1</f>
        <v>8</v>
      </c>
      <c r="C43" s="1656" t="s">
        <v>496</v>
      </c>
      <c r="D43" s="1657"/>
      <c r="E43" s="1658"/>
      <c r="F43" s="255"/>
      <c r="G43" s="1575" t="s">
        <v>554</v>
      </c>
      <c r="H43" s="1578" t="s">
        <v>571</v>
      </c>
      <c r="I43" s="1579"/>
      <c r="J43" s="1579"/>
      <c r="K43" s="1580"/>
      <c r="L43" s="1582" t="s">
        <v>572</v>
      </c>
      <c r="M43" s="1583"/>
      <c r="N43" s="1583"/>
      <c r="O43" s="1584"/>
      <c r="P43" s="1591" t="s">
        <v>490</v>
      </c>
      <c r="Q43" s="1592"/>
      <c r="R43" s="1593"/>
      <c r="S43" s="244" t="s">
        <v>516</v>
      </c>
      <c r="T43" s="245"/>
      <c r="U43" s="245" t="s">
        <v>516</v>
      </c>
      <c r="V43" s="245" t="s">
        <v>516</v>
      </c>
      <c r="W43" s="245" t="s">
        <v>516</v>
      </c>
      <c r="X43" s="245"/>
      <c r="Y43" s="246" t="s">
        <v>516</v>
      </c>
      <c r="Z43" s="244" t="s">
        <v>516</v>
      </c>
      <c r="AA43" s="245"/>
      <c r="AB43" s="245" t="s">
        <v>516</v>
      </c>
      <c r="AC43" s="245" t="s">
        <v>516</v>
      </c>
      <c r="AD43" s="245" t="s">
        <v>516</v>
      </c>
      <c r="AE43" s="245"/>
      <c r="AF43" s="246" t="s">
        <v>516</v>
      </c>
      <c r="AG43" s="244" t="s">
        <v>516</v>
      </c>
      <c r="AH43" s="245"/>
      <c r="AI43" s="245" t="s">
        <v>516</v>
      </c>
      <c r="AJ43" s="245" t="s">
        <v>516</v>
      </c>
      <c r="AK43" s="245" t="s">
        <v>516</v>
      </c>
      <c r="AL43" s="245"/>
      <c r="AM43" s="246" t="s">
        <v>516</v>
      </c>
      <c r="AN43" s="244" t="s">
        <v>516</v>
      </c>
      <c r="AO43" s="245"/>
      <c r="AP43" s="245" t="s">
        <v>516</v>
      </c>
      <c r="AQ43" s="245" t="s">
        <v>516</v>
      </c>
      <c r="AR43" s="245" t="s">
        <v>516</v>
      </c>
      <c r="AS43" s="245"/>
      <c r="AT43" s="246" t="s">
        <v>516</v>
      </c>
      <c r="AU43" s="244"/>
      <c r="AV43" s="245"/>
      <c r="AW43" s="245"/>
      <c r="AX43" s="1606"/>
      <c r="AY43" s="1607"/>
      <c r="AZ43" s="1608"/>
      <c r="BA43" s="1609"/>
      <c r="BB43" s="1642"/>
      <c r="BC43" s="1643"/>
      <c r="BD43" s="1643"/>
      <c r="BE43" s="1643"/>
      <c r="BF43" s="1644"/>
    </row>
    <row r="44" spans="2:58" ht="20.25" customHeight="1">
      <c r="B44" s="1791"/>
      <c r="C44" s="1659"/>
      <c r="D44" s="1660"/>
      <c r="E44" s="1661"/>
      <c r="F44" s="247"/>
      <c r="G44" s="1576"/>
      <c r="H44" s="1581"/>
      <c r="I44" s="1579"/>
      <c r="J44" s="1579"/>
      <c r="K44" s="1580"/>
      <c r="L44" s="1585"/>
      <c r="M44" s="1586"/>
      <c r="N44" s="1586"/>
      <c r="O44" s="1587"/>
      <c r="P44" s="1615" t="s">
        <v>491</v>
      </c>
      <c r="Q44" s="1616"/>
      <c r="R44" s="1617"/>
      <c r="S44" s="248">
        <f>IF(S43="","",VLOOKUP(S43,'標準様式１【記載例】シフト記号表（勤務時間帯）'!$C$6:$K$35,9,FALSE))</f>
        <v>8</v>
      </c>
      <c r="T44" s="249" t="str">
        <f>IF(T43="","",VLOOKUP(T43,'標準様式１【記載例】シフト記号表（勤務時間帯）'!$C$6:$K$35,9,FALSE))</f>
        <v/>
      </c>
      <c r="U44" s="249">
        <f>IF(U43="","",VLOOKUP(U43,'標準様式１【記載例】シフト記号表（勤務時間帯）'!$C$6:$K$35,9,FALSE))</f>
        <v>8</v>
      </c>
      <c r="V44" s="249">
        <f>IF(V43="","",VLOOKUP(V43,'標準様式１【記載例】シフト記号表（勤務時間帯）'!$C$6:$K$35,9,FALSE))</f>
        <v>8</v>
      </c>
      <c r="W44" s="249">
        <f>IF(W43="","",VLOOKUP(W43,'標準様式１【記載例】シフト記号表（勤務時間帯）'!$C$6:$K$35,9,FALSE))</f>
        <v>8</v>
      </c>
      <c r="X44" s="249" t="str">
        <f>IF(X43="","",VLOOKUP(X43,'標準様式１【記載例】シフト記号表（勤務時間帯）'!$C$6:$K$35,9,FALSE))</f>
        <v/>
      </c>
      <c r="Y44" s="250">
        <f>IF(Y43="","",VLOOKUP(Y43,'標準様式１【記載例】シフト記号表（勤務時間帯）'!$C$6:$K$35,9,FALSE))</f>
        <v>8</v>
      </c>
      <c r="Z44" s="248">
        <f>IF(Z43="","",VLOOKUP(Z43,'標準様式１【記載例】シフト記号表（勤務時間帯）'!$C$6:$K$35,9,FALSE))</f>
        <v>8</v>
      </c>
      <c r="AA44" s="249" t="str">
        <f>IF(AA43="","",VLOOKUP(AA43,'標準様式１【記載例】シフト記号表（勤務時間帯）'!$C$6:$K$35,9,FALSE))</f>
        <v/>
      </c>
      <c r="AB44" s="249">
        <f>IF(AB43="","",VLOOKUP(AB43,'標準様式１【記載例】シフト記号表（勤務時間帯）'!$C$6:$K$35,9,FALSE))</f>
        <v>8</v>
      </c>
      <c r="AC44" s="249">
        <f>IF(AC43="","",VLOOKUP(AC43,'標準様式１【記載例】シフト記号表（勤務時間帯）'!$C$6:$K$35,9,FALSE))</f>
        <v>8</v>
      </c>
      <c r="AD44" s="249">
        <f>IF(AD43="","",VLOOKUP(AD43,'標準様式１【記載例】シフト記号表（勤務時間帯）'!$C$6:$K$35,9,FALSE))</f>
        <v>8</v>
      </c>
      <c r="AE44" s="249" t="str">
        <f>IF(AE43="","",VLOOKUP(AE43,'標準様式１【記載例】シフト記号表（勤務時間帯）'!$C$6:$K$35,9,FALSE))</f>
        <v/>
      </c>
      <c r="AF44" s="250">
        <f>IF(AF43="","",VLOOKUP(AF43,'標準様式１【記載例】シフト記号表（勤務時間帯）'!$C$6:$K$35,9,FALSE))</f>
        <v>8</v>
      </c>
      <c r="AG44" s="248">
        <f>IF(AG43="","",VLOOKUP(AG43,'標準様式１【記載例】シフト記号表（勤務時間帯）'!$C$6:$K$35,9,FALSE))</f>
        <v>8</v>
      </c>
      <c r="AH44" s="249" t="str">
        <f>IF(AH43="","",VLOOKUP(AH43,'標準様式１【記載例】シフト記号表（勤務時間帯）'!$C$6:$K$35,9,FALSE))</f>
        <v/>
      </c>
      <c r="AI44" s="249">
        <f>IF(AI43="","",VLOOKUP(AI43,'標準様式１【記載例】シフト記号表（勤務時間帯）'!$C$6:$K$35,9,FALSE))</f>
        <v>8</v>
      </c>
      <c r="AJ44" s="249">
        <f>IF(AJ43="","",VLOOKUP(AJ43,'標準様式１【記載例】シフト記号表（勤務時間帯）'!$C$6:$K$35,9,FALSE))</f>
        <v>8</v>
      </c>
      <c r="AK44" s="249">
        <f>IF(AK43="","",VLOOKUP(AK43,'標準様式１【記載例】シフト記号表（勤務時間帯）'!$C$6:$K$35,9,FALSE))</f>
        <v>8</v>
      </c>
      <c r="AL44" s="249" t="str">
        <f>IF(AL43="","",VLOOKUP(AL43,'標準様式１【記載例】シフト記号表（勤務時間帯）'!$C$6:$K$35,9,FALSE))</f>
        <v/>
      </c>
      <c r="AM44" s="250">
        <f>IF(AM43="","",VLOOKUP(AM43,'標準様式１【記載例】シフト記号表（勤務時間帯）'!$C$6:$K$35,9,FALSE))</f>
        <v>8</v>
      </c>
      <c r="AN44" s="248">
        <f>IF(AN43="","",VLOOKUP(AN43,'標準様式１【記載例】シフト記号表（勤務時間帯）'!$C$6:$K$35,9,FALSE))</f>
        <v>8</v>
      </c>
      <c r="AO44" s="249" t="str">
        <f>IF(AO43="","",VLOOKUP(AO43,'標準様式１【記載例】シフト記号表（勤務時間帯）'!$C$6:$K$35,9,FALSE))</f>
        <v/>
      </c>
      <c r="AP44" s="249">
        <f>IF(AP43="","",VLOOKUP(AP43,'標準様式１【記載例】シフト記号表（勤務時間帯）'!$C$6:$K$35,9,FALSE))</f>
        <v>8</v>
      </c>
      <c r="AQ44" s="249">
        <f>IF(AQ43="","",VLOOKUP(AQ43,'標準様式１【記載例】シフト記号表（勤務時間帯）'!$C$6:$K$35,9,FALSE))</f>
        <v>8</v>
      </c>
      <c r="AR44" s="249">
        <f>IF(AR43="","",VLOOKUP(AR43,'標準様式１【記載例】シフト記号表（勤務時間帯）'!$C$6:$K$35,9,FALSE))</f>
        <v>8</v>
      </c>
      <c r="AS44" s="249" t="str">
        <f>IF(AS43="","",VLOOKUP(AS43,'標準様式１【記載例】シフト記号表（勤務時間帯）'!$C$6:$K$35,9,FALSE))</f>
        <v/>
      </c>
      <c r="AT44" s="250">
        <f>IF(AT43="","",VLOOKUP(AT43,'標準様式１【記載例】シフト記号表（勤務時間帯）'!$C$6:$K$35,9,FALSE))</f>
        <v>8</v>
      </c>
      <c r="AU44" s="248" t="str">
        <f>IF(AU43="","",VLOOKUP(AU43,'標準様式１【記載例】シフト記号表（勤務時間帯）'!$C$6:$K$35,9,FALSE))</f>
        <v/>
      </c>
      <c r="AV44" s="249" t="str">
        <f>IF(AV43="","",VLOOKUP(AV43,'標準様式１【記載例】シフト記号表（勤務時間帯）'!$C$6:$K$35,9,FALSE))</f>
        <v/>
      </c>
      <c r="AW44" s="249" t="str">
        <f>IF(AW43="","",VLOOKUP(AW43,'標準様式１【記載例】シフト記号表（勤務時間帯）'!$C$6:$K$35,9,FALSE))</f>
        <v/>
      </c>
      <c r="AX44" s="1618">
        <f>IF($BB$3="４週",SUM(S44:AT44),IF($BB$3="暦月",SUM(S44:AW44),""))</f>
        <v>160</v>
      </c>
      <c r="AY44" s="1619"/>
      <c r="AZ44" s="1620">
        <f>IF($BB$3="４週",AX44/4,IF($BB$3="暦月",標準様式１【記載例】!AX44/(標準様式１【記載例】!$BB$8/7),""))</f>
        <v>40</v>
      </c>
      <c r="BA44" s="1621"/>
      <c r="BB44" s="1645"/>
      <c r="BC44" s="1646"/>
      <c r="BD44" s="1646"/>
      <c r="BE44" s="1646"/>
      <c r="BF44" s="1647"/>
    </row>
    <row r="45" spans="2:58" ht="20.25" customHeight="1">
      <c r="B45" s="1791"/>
      <c r="C45" s="1662"/>
      <c r="D45" s="1663"/>
      <c r="E45" s="1664"/>
      <c r="F45" s="247" t="str">
        <f>C43</f>
        <v>介護職員</v>
      </c>
      <c r="G45" s="1577"/>
      <c r="H45" s="1581"/>
      <c r="I45" s="1579"/>
      <c r="J45" s="1579"/>
      <c r="K45" s="1580"/>
      <c r="L45" s="1588"/>
      <c r="M45" s="1589"/>
      <c r="N45" s="1589"/>
      <c r="O45" s="1590"/>
      <c r="P45" s="1651" t="s">
        <v>492</v>
      </c>
      <c r="Q45" s="1652"/>
      <c r="R45" s="1653"/>
      <c r="S45" s="252">
        <f>IF(S43="","",VLOOKUP(S43,'標準様式１【記載例】シフト記号表（勤務時間帯）'!$C$6:$U$35,19,FALSE))</f>
        <v>7</v>
      </c>
      <c r="T45" s="253" t="str">
        <f>IF(T43="","",VLOOKUP(T43,'標準様式１【記載例】シフト記号表（勤務時間帯）'!$C$6:$U$35,19,FALSE))</f>
        <v/>
      </c>
      <c r="U45" s="253">
        <f>IF(U43="","",VLOOKUP(U43,'標準様式１【記載例】シフト記号表（勤務時間帯）'!$C$6:$U$35,19,FALSE))</f>
        <v>7</v>
      </c>
      <c r="V45" s="253">
        <f>IF(V43="","",VLOOKUP(V43,'標準様式１【記載例】シフト記号表（勤務時間帯）'!$C$6:$U$35,19,FALSE))</f>
        <v>7</v>
      </c>
      <c r="W45" s="253">
        <f>IF(W43="","",VLOOKUP(W43,'標準様式１【記載例】シフト記号表（勤務時間帯）'!$C$6:$U$35,19,FALSE))</f>
        <v>7</v>
      </c>
      <c r="X45" s="253" t="str">
        <f>IF(X43="","",VLOOKUP(X43,'標準様式１【記載例】シフト記号表（勤務時間帯）'!$C$6:$U$35,19,FALSE))</f>
        <v/>
      </c>
      <c r="Y45" s="254">
        <f>IF(Y43="","",VLOOKUP(Y43,'標準様式１【記載例】シフト記号表（勤務時間帯）'!$C$6:$U$35,19,FALSE))</f>
        <v>7</v>
      </c>
      <c r="Z45" s="252">
        <f>IF(Z43="","",VLOOKUP(Z43,'標準様式１【記載例】シフト記号表（勤務時間帯）'!$C$6:$U$35,19,FALSE))</f>
        <v>7</v>
      </c>
      <c r="AA45" s="253" t="str">
        <f>IF(AA43="","",VLOOKUP(AA43,'標準様式１【記載例】シフト記号表（勤務時間帯）'!$C$6:$U$35,19,FALSE))</f>
        <v/>
      </c>
      <c r="AB45" s="253">
        <f>IF(AB43="","",VLOOKUP(AB43,'標準様式１【記載例】シフト記号表（勤務時間帯）'!$C$6:$U$35,19,FALSE))</f>
        <v>7</v>
      </c>
      <c r="AC45" s="253">
        <f>IF(AC43="","",VLOOKUP(AC43,'標準様式１【記載例】シフト記号表（勤務時間帯）'!$C$6:$U$35,19,FALSE))</f>
        <v>7</v>
      </c>
      <c r="AD45" s="253">
        <f>IF(AD43="","",VLOOKUP(AD43,'標準様式１【記載例】シフト記号表（勤務時間帯）'!$C$6:$U$35,19,FALSE))</f>
        <v>7</v>
      </c>
      <c r="AE45" s="253" t="str">
        <f>IF(AE43="","",VLOOKUP(AE43,'標準様式１【記載例】シフト記号表（勤務時間帯）'!$C$6:$U$35,19,FALSE))</f>
        <v/>
      </c>
      <c r="AF45" s="254">
        <f>IF(AF43="","",VLOOKUP(AF43,'標準様式１【記載例】シフト記号表（勤務時間帯）'!$C$6:$U$35,19,FALSE))</f>
        <v>7</v>
      </c>
      <c r="AG45" s="252">
        <f>IF(AG43="","",VLOOKUP(AG43,'標準様式１【記載例】シフト記号表（勤務時間帯）'!$C$6:$U$35,19,FALSE))</f>
        <v>7</v>
      </c>
      <c r="AH45" s="253" t="str">
        <f>IF(AH43="","",VLOOKUP(AH43,'標準様式１【記載例】シフト記号表（勤務時間帯）'!$C$6:$U$35,19,FALSE))</f>
        <v/>
      </c>
      <c r="AI45" s="253">
        <f>IF(AI43="","",VLOOKUP(AI43,'標準様式１【記載例】シフト記号表（勤務時間帯）'!$C$6:$U$35,19,FALSE))</f>
        <v>7</v>
      </c>
      <c r="AJ45" s="253">
        <f>IF(AJ43="","",VLOOKUP(AJ43,'標準様式１【記載例】シフト記号表（勤務時間帯）'!$C$6:$U$35,19,FALSE))</f>
        <v>7</v>
      </c>
      <c r="AK45" s="253">
        <f>IF(AK43="","",VLOOKUP(AK43,'標準様式１【記載例】シフト記号表（勤務時間帯）'!$C$6:$U$35,19,FALSE))</f>
        <v>7</v>
      </c>
      <c r="AL45" s="253" t="str">
        <f>IF(AL43="","",VLOOKUP(AL43,'標準様式１【記載例】シフト記号表（勤務時間帯）'!$C$6:$U$35,19,FALSE))</f>
        <v/>
      </c>
      <c r="AM45" s="254">
        <f>IF(AM43="","",VLOOKUP(AM43,'標準様式１【記載例】シフト記号表（勤務時間帯）'!$C$6:$U$35,19,FALSE))</f>
        <v>7</v>
      </c>
      <c r="AN45" s="252">
        <f>IF(AN43="","",VLOOKUP(AN43,'標準様式１【記載例】シフト記号表（勤務時間帯）'!$C$6:$U$35,19,FALSE))</f>
        <v>7</v>
      </c>
      <c r="AO45" s="253" t="str">
        <f>IF(AO43="","",VLOOKUP(AO43,'標準様式１【記載例】シフト記号表（勤務時間帯）'!$C$6:$U$35,19,FALSE))</f>
        <v/>
      </c>
      <c r="AP45" s="253">
        <f>IF(AP43="","",VLOOKUP(AP43,'標準様式１【記載例】シフト記号表（勤務時間帯）'!$C$6:$U$35,19,FALSE))</f>
        <v>7</v>
      </c>
      <c r="AQ45" s="253">
        <f>IF(AQ43="","",VLOOKUP(AQ43,'標準様式１【記載例】シフト記号表（勤務時間帯）'!$C$6:$U$35,19,FALSE))</f>
        <v>7</v>
      </c>
      <c r="AR45" s="253">
        <f>IF(AR43="","",VLOOKUP(AR43,'標準様式１【記載例】シフト記号表（勤務時間帯）'!$C$6:$U$35,19,FALSE))</f>
        <v>7</v>
      </c>
      <c r="AS45" s="253" t="str">
        <f>IF(AS43="","",VLOOKUP(AS43,'標準様式１【記載例】シフト記号表（勤務時間帯）'!$C$6:$U$35,19,FALSE))</f>
        <v/>
      </c>
      <c r="AT45" s="254">
        <f>IF(AT43="","",VLOOKUP(AT43,'標準様式１【記載例】シフト記号表（勤務時間帯）'!$C$6:$U$35,19,FALSE))</f>
        <v>7</v>
      </c>
      <c r="AU45" s="252" t="str">
        <f>IF(AU43="","",VLOOKUP(AU43,'標準様式１【記載例】シフト記号表（勤務時間帯）'!$C$6:$U$35,19,FALSE))</f>
        <v/>
      </c>
      <c r="AV45" s="253" t="str">
        <f>IF(AV43="","",VLOOKUP(AV43,'標準様式１【記載例】シフト記号表（勤務時間帯）'!$C$6:$U$35,19,FALSE))</f>
        <v/>
      </c>
      <c r="AW45" s="253" t="str">
        <f>IF(AW43="","",VLOOKUP(AW43,'標準様式１【記載例】シフト記号表（勤務時間帯）'!$C$6:$U$35,19,FALSE))</f>
        <v/>
      </c>
      <c r="AX45" s="1625">
        <f>IF($BB$3="４週",SUM(S45:AT45),IF($BB$3="暦月",SUM(S45:AW45),""))</f>
        <v>140</v>
      </c>
      <c r="AY45" s="1626"/>
      <c r="AZ45" s="1627">
        <f>IF($BB$3="４週",AX45/4,IF($BB$3="暦月",標準様式１【記載例】!AX45/(標準様式１【記載例】!$BB$8/7),""))</f>
        <v>35</v>
      </c>
      <c r="BA45" s="1628"/>
      <c r="BB45" s="1648"/>
      <c r="BC45" s="1649"/>
      <c r="BD45" s="1649"/>
      <c r="BE45" s="1649"/>
      <c r="BF45" s="1650"/>
    </row>
    <row r="46" spans="2:58" ht="20.25" customHeight="1">
      <c r="B46" s="1791">
        <f>B43+1</f>
        <v>9</v>
      </c>
      <c r="C46" s="1656" t="s">
        <v>496</v>
      </c>
      <c r="D46" s="1657"/>
      <c r="E46" s="1658"/>
      <c r="F46" s="255"/>
      <c r="G46" s="1575" t="s">
        <v>554</v>
      </c>
      <c r="H46" s="1578" t="s">
        <v>555</v>
      </c>
      <c r="I46" s="1579"/>
      <c r="J46" s="1579"/>
      <c r="K46" s="1580"/>
      <c r="L46" s="1582" t="s">
        <v>573</v>
      </c>
      <c r="M46" s="1583"/>
      <c r="N46" s="1583"/>
      <c r="O46" s="1584"/>
      <c r="P46" s="1591" t="s">
        <v>490</v>
      </c>
      <c r="Q46" s="1592"/>
      <c r="R46" s="1593"/>
      <c r="S46" s="244" t="s">
        <v>516</v>
      </c>
      <c r="T46" s="245" t="s">
        <v>516</v>
      </c>
      <c r="U46" s="245"/>
      <c r="V46" s="245" t="s">
        <v>516</v>
      </c>
      <c r="W46" s="245" t="s">
        <v>516</v>
      </c>
      <c r="X46" s="245" t="s">
        <v>516</v>
      </c>
      <c r="Y46" s="246"/>
      <c r="Z46" s="244" t="s">
        <v>516</v>
      </c>
      <c r="AA46" s="245" t="s">
        <v>516</v>
      </c>
      <c r="AB46" s="245"/>
      <c r="AC46" s="245" t="s">
        <v>516</v>
      </c>
      <c r="AD46" s="245" t="s">
        <v>516</v>
      </c>
      <c r="AE46" s="245" t="s">
        <v>516</v>
      </c>
      <c r="AF46" s="246"/>
      <c r="AG46" s="244" t="s">
        <v>516</v>
      </c>
      <c r="AH46" s="245" t="s">
        <v>516</v>
      </c>
      <c r="AI46" s="245"/>
      <c r="AJ46" s="245" t="s">
        <v>516</v>
      </c>
      <c r="AK46" s="245" t="s">
        <v>516</v>
      </c>
      <c r="AL46" s="245" t="s">
        <v>516</v>
      </c>
      <c r="AM46" s="246"/>
      <c r="AN46" s="244" t="s">
        <v>516</v>
      </c>
      <c r="AO46" s="245" t="s">
        <v>516</v>
      </c>
      <c r="AP46" s="245"/>
      <c r="AQ46" s="245" t="s">
        <v>516</v>
      </c>
      <c r="AR46" s="245" t="s">
        <v>516</v>
      </c>
      <c r="AS46" s="245" t="s">
        <v>516</v>
      </c>
      <c r="AT46" s="246"/>
      <c r="AU46" s="244"/>
      <c r="AV46" s="245"/>
      <c r="AW46" s="245"/>
      <c r="AX46" s="1606"/>
      <c r="AY46" s="1607"/>
      <c r="AZ46" s="1608"/>
      <c r="BA46" s="1609"/>
      <c r="BB46" s="1642"/>
      <c r="BC46" s="1643"/>
      <c r="BD46" s="1643"/>
      <c r="BE46" s="1643"/>
      <c r="BF46" s="1644"/>
    </row>
    <row r="47" spans="2:58" ht="20.25" customHeight="1">
      <c r="B47" s="1791"/>
      <c r="C47" s="1659"/>
      <c r="D47" s="1660"/>
      <c r="E47" s="1661"/>
      <c r="F47" s="247"/>
      <c r="G47" s="1576"/>
      <c r="H47" s="1581"/>
      <c r="I47" s="1579"/>
      <c r="J47" s="1579"/>
      <c r="K47" s="1580"/>
      <c r="L47" s="1585"/>
      <c r="M47" s="1586"/>
      <c r="N47" s="1586"/>
      <c r="O47" s="1587"/>
      <c r="P47" s="1615" t="s">
        <v>491</v>
      </c>
      <c r="Q47" s="1616"/>
      <c r="R47" s="1617"/>
      <c r="S47" s="248">
        <f>IF(S46="","",VLOOKUP(S46,'標準様式１【記載例】シフト記号表（勤務時間帯）'!$C$6:$K$35,9,FALSE))</f>
        <v>8</v>
      </c>
      <c r="T47" s="249">
        <f>IF(T46="","",VLOOKUP(T46,'標準様式１【記載例】シフト記号表（勤務時間帯）'!$C$6:$K$35,9,FALSE))</f>
        <v>8</v>
      </c>
      <c r="U47" s="249" t="str">
        <f>IF(U46="","",VLOOKUP(U46,'標準様式１【記載例】シフト記号表（勤務時間帯）'!$C$6:$K$35,9,FALSE))</f>
        <v/>
      </c>
      <c r="V47" s="249">
        <f>IF(V46="","",VLOOKUP(V46,'標準様式１【記載例】シフト記号表（勤務時間帯）'!$C$6:$K$35,9,FALSE))</f>
        <v>8</v>
      </c>
      <c r="W47" s="249">
        <f>IF(W46="","",VLOOKUP(W46,'標準様式１【記載例】シフト記号表（勤務時間帯）'!$C$6:$K$35,9,FALSE))</f>
        <v>8</v>
      </c>
      <c r="X47" s="249">
        <f>IF(X46="","",VLOOKUP(X46,'標準様式１【記載例】シフト記号表（勤務時間帯）'!$C$6:$K$35,9,FALSE))</f>
        <v>8</v>
      </c>
      <c r="Y47" s="250" t="str">
        <f>IF(Y46="","",VLOOKUP(Y46,'標準様式１【記載例】シフト記号表（勤務時間帯）'!$C$6:$K$35,9,FALSE))</f>
        <v/>
      </c>
      <c r="Z47" s="248">
        <f>IF(Z46="","",VLOOKUP(Z46,'標準様式１【記載例】シフト記号表（勤務時間帯）'!$C$6:$K$35,9,FALSE))</f>
        <v>8</v>
      </c>
      <c r="AA47" s="249">
        <f>IF(AA46="","",VLOOKUP(AA46,'標準様式１【記載例】シフト記号表（勤務時間帯）'!$C$6:$K$35,9,FALSE))</f>
        <v>8</v>
      </c>
      <c r="AB47" s="249" t="str">
        <f>IF(AB46="","",VLOOKUP(AB46,'標準様式１【記載例】シフト記号表（勤務時間帯）'!$C$6:$K$35,9,FALSE))</f>
        <v/>
      </c>
      <c r="AC47" s="249">
        <f>IF(AC46="","",VLOOKUP(AC46,'標準様式１【記載例】シフト記号表（勤務時間帯）'!$C$6:$K$35,9,FALSE))</f>
        <v>8</v>
      </c>
      <c r="AD47" s="249">
        <f>IF(AD46="","",VLOOKUP(AD46,'標準様式１【記載例】シフト記号表（勤務時間帯）'!$C$6:$K$35,9,FALSE))</f>
        <v>8</v>
      </c>
      <c r="AE47" s="249">
        <f>IF(AE46="","",VLOOKUP(AE46,'標準様式１【記載例】シフト記号表（勤務時間帯）'!$C$6:$K$35,9,FALSE))</f>
        <v>8</v>
      </c>
      <c r="AF47" s="250" t="str">
        <f>IF(AF46="","",VLOOKUP(AF46,'標準様式１【記載例】シフト記号表（勤務時間帯）'!$C$6:$K$35,9,FALSE))</f>
        <v/>
      </c>
      <c r="AG47" s="248">
        <f>IF(AG46="","",VLOOKUP(AG46,'標準様式１【記載例】シフト記号表（勤務時間帯）'!$C$6:$K$35,9,FALSE))</f>
        <v>8</v>
      </c>
      <c r="AH47" s="249">
        <f>IF(AH46="","",VLOOKUP(AH46,'標準様式１【記載例】シフト記号表（勤務時間帯）'!$C$6:$K$35,9,FALSE))</f>
        <v>8</v>
      </c>
      <c r="AI47" s="249" t="str">
        <f>IF(AI46="","",VLOOKUP(AI46,'標準様式１【記載例】シフト記号表（勤務時間帯）'!$C$6:$K$35,9,FALSE))</f>
        <v/>
      </c>
      <c r="AJ47" s="249">
        <f>IF(AJ46="","",VLOOKUP(AJ46,'標準様式１【記載例】シフト記号表（勤務時間帯）'!$C$6:$K$35,9,FALSE))</f>
        <v>8</v>
      </c>
      <c r="AK47" s="249">
        <f>IF(AK46="","",VLOOKUP(AK46,'標準様式１【記載例】シフト記号表（勤務時間帯）'!$C$6:$K$35,9,FALSE))</f>
        <v>8</v>
      </c>
      <c r="AL47" s="249">
        <f>IF(AL46="","",VLOOKUP(AL46,'標準様式１【記載例】シフト記号表（勤務時間帯）'!$C$6:$K$35,9,FALSE))</f>
        <v>8</v>
      </c>
      <c r="AM47" s="250" t="str">
        <f>IF(AM46="","",VLOOKUP(AM46,'標準様式１【記載例】シフト記号表（勤務時間帯）'!$C$6:$K$35,9,FALSE))</f>
        <v/>
      </c>
      <c r="AN47" s="248">
        <f>IF(AN46="","",VLOOKUP(AN46,'標準様式１【記載例】シフト記号表（勤務時間帯）'!$C$6:$K$35,9,FALSE))</f>
        <v>8</v>
      </c>
      <c r="AO47" s="249">
        <f>IF(AO46="","",VLOOKUP(AO46,'標準様式１【記載例】シフト記号表（勤務時間帯）'!$C$6:$K$35,9,FALSE))</f>
        <v>8</v>
      </c>
      <c r="AP47" s="249" t="str">
        <f>IF(AP46="","",VLOOKUP(AP46,'標準様式１【記載例】シフト記号表（勤務時間帯）'!$C$6:$K$35,9,FALSE))</f>
        <v/>
      </c>
      <c r="AQ47" s="249">
        <f>IF(AQ46="","",VLOOKUP(AQ46,'標準様式１【記載例】シフト記号表（勤務時間帯）'!$C$6:$K$35,9,FALSE))</f>
        <v>8</v>
      </c>
      <c r="AR47" s="249">
        <f>IF(AR46="","",VLOOKUP(AR46,'標準様式１【記載例】シフト記号表（勤務時間帯）'!$C$6:$K$35,9,FALSE))</f>
        <v>8</v>
      </c>
      <c r="AS47" s="249">
        <f>IF(AS46="","",VLOOKUP(AS46,'標準様式１【記載例】シフト記号表（勤務時間帯）'!$C$6:$K$35,9,FALSE))</f>
        <v>8</v>
      </c>
      <c r="AT47" s="250" t="str">
        <f>IF(AT46="","",VLOOKUP(AT46,'標準様式１【記載例】シフト記号表（勤務時間帯）'!$C$6:$K$35,9,FALSE))</f>
        <v/>
      </c>
      <c r="AU47" s="248" t="str">
        <f>IF(AU46="","",VLOOKUP(AU46,'標準様式１【記載例】シフト記号表（勤務時間帯）'!$C$6:$K$35,9,FALSE))</f>
        <v/>
      </c>
      <c r="AV47" s="249" t="str">
        <f>IF(AV46="","",VLOOKUP(AV46,'標準様式１【記載例】シフト記号表（勤務時間帯）'!$C$6:$K$35,9,FALSE))</f>
        <v/>
      </c>
      <c r="AW47" s="249" t="str">
        <f>IF(AW46="","",VLOOKUP(AW46,'標準様式１【記載例】シフト記号表（勤務時間帯）'!$C$6:$K$35,9,FALSE))</f>
        <v/>
      </c>
      <c r="AX47" s="1618">
        <f>IF($BB$3="４週",SUM(S47:AT47),IF($BB$3="暦月",SUM(S47:AW47),""))</f>
        <v>160</v>
      </c>
      <c r="AY47" s="1619"/>
      <c r="AZ47" s="1620">
        <f>IF($BB$3="４週",AX47/4,IF($BB$3="暦月",標準様式１【記載例】!AX47/(標準様式１【記載例】!$BB$8/7),""))</f>
        <v>40</v>
      </c>
      <c r="BA47" s="1621"/>
      <c r="BB47" s="1645"/>
      <c r="BC47" s="1646"/>
      <c r="BD47" s="1646"/>
      <c r="BE47" s="1646"/>
      <c r="BF47" s="1647"/>
    </row>
    <row r="48" spans="2:58" ht="20.25" customHeight="1">
      <c r="B48" s="1791"/>
      <c r="C48" s="1662"/>
      <c r="D48" s="1663"/>
      <c r="E48" s="1664"/>
      <c r="F48" s="247" t="str">
        <f>C46</f>
        <v>介護職員</v>
      </c>
      <c r="G48" s="1577"/>
      <c r="H48" s="1581"/>
      <c r="I48" s="1579"/>
      <c r="J48" s="1579"/>
      <c r="K48" s="1580"/>
      <c r="L48" s="1588"/>
      <c r="M48" s="1589"/>
      <c r="N48" s="1589"/>
      <c r="O48" s="1590"/>
      <c r="P48" s="1651" t="s">
        <v>492</v>
      </c>
      <c r="Q48" s="1652"/>
      <c r="R48" s="1653"/>
      <c r="S48" s="252">
        <f>IF(S46="","",VLOOKUP(S46,'標準様式１【記載例】シフト記号表（勤務時間帯）'!$C$6:$U$35,19,FALSE))</f>
        <v>7</v>
      </c>
      <c r="T48" s="253">
        <f>IF(T46="","",VLOOKUP(T46,'標準様式１【記載例】シフト記号表（勤務時間帯）'!$C$6:$U$35,19,FALSE))</f>
        <v>7</v>
      </c>
      <c r="U48" s="253" t="str">
        <f>IF(U46="","",VLOOKUP(U46,'標準様式１【記載例】シフト記号表（勤務時間帯）'!$C$6:$U$35,19,FALSE))</f>
        <v/>
      </c>
      <c r="V48" s="253">
        <f>IF(V46="","",VLOOKUP(V46,'標準様式１【記載例】シフト記号表（勤務時間帯）'!$C$6:$U$35,19,FALSE))</f>
        <v>7</v>
      </c>
      <c r="W48" s="253">
        <f>IF(W46="","",VLOOKUP(W46,'標準様式１【記載例】シフト記号表（勤務時間帯）'!$C$6:$U$35,19,FALSE))</f>
        <v>7</v>
      </c>
      <c r="X48" s="253">
        <f>IF(X46="","",VLOOKUP(X46,'標準様式１【記載例】シフト記号表（勤務時間帯）'!$C$6:$U$35,19,FALSE))</f>
        <v>7</v>
      </c>
      <c r="Y48" s="254" t="str">
        <f>IF(Y46="","",VLOOKUP(Y46,'標準様式１【記載例】シフト記号表（勤務時間帯）'!$C$6:$U$35,19,FALSE))</f>
        <v/>
      </c>
      <c r="Z48" s="252">
        <f>IF(Z46="","",VLOOKUP(Z46,'標準様式１【記載例】シフト記号表（勤務時間帯）'!$C$6:$U$35,19,FALSE))</f>
        <v>7</v>
      </c>
      <c r="AA48" s="253">
        <f>IF(AA46="","",VLOOKUP(AA46,'標準様式１【記載例】シフト記号表（勤務時間帯）'!$C$6:$U$35,19,FALSE))</f>
        <v>7</v>
      </c>
      <c r="AB48" s="253" t="str">
        <f>IF(AB46="","",VLOOKUP(AB46,'標準様式１【記載例】シフト記号表（勤務時間帯）'!$C$6:$U$35,19,FALSE))</f>
        <v/>
      </c>
      <c r="AC48" s="253">
        <f>IF(AC46="","",VLOOKUP(AC46,'標準様式１【記載例】シフト記号表（勤務時間帯）'!$C$6:$U$35,19,FALSE))</f>
        <v>7</v>
      </c>
      <c r="AD48" s="253">
        <f>IF(AD46="","",VLOOKUP(AD46,'標準様式１【記載例】シフト記号表（勤務時間帯）'!$C$6:$U$35,19,FALSE))</f>
        <v>7</v>
      </c>
      <c r="AE48" s="253">
        <f>IF(AE46="","",VLOOKUP(AE46,'標準様式１【記載例】シフト記号表（勤務時間帯）'!$C$6:$U$35,19,FALSE))</f>
        <v>7</v>
      </c>
      <c r="AF48" s="254" t="str">
        <f>IF(AF46="","",VLOOKUP(AF46,'標準様式１【記載例】シフト記号表（勤務時間帯）'!$C$6:$U$35,19,FALSE))</f>
        <v/>
      </c>
      <c r="AG48" s="252">
        <f>IF(AG46="","",VLOOKUP(AG46,'標準様式１【記載例】シフト記号表（勤務時間帯）'!$C$6:$U$35,19,FALSE))</f>
        <v>7</v>
      </c>
      <c r="AH48" s="253">
        <f>IF(AH46="","",VLOOKUP(AH46,'標準様式１【記載例】シフト記号表（勤務時間帯）'!$C$6:$U$35,19,FALSE))</f>
        <v>7</v>
      </c>
      <c r="AI48" s="253" t="str">
        <f>IF(AI46="","",VLOOKUP(AI46,'標準様式１【記載例】シフト記号表（勤務時間帯）'!$C$6:$U$35,19,FALSE))</f>
        <v/>
      </c>
      <c r="AJ48" s="253">
        <f>IF(AJ46="","",VLOOKUP(AJ46,'標準様式１【記載例】シフト記号表（勤務時間帯）'!$C$6:$U$35,19,FALSE))</f>
        <v>7</v>
      </c>
      <c r="AK48" s="253">
        <f>IF(AK46="","",VLOOKUP(AK46,'標準様式１【記載例】シフト記号表（勤務時間帯）'!$C$6:$U$35,19,FALSE))</f>
        <v>7</v>
      </c>
      <c r="AL48" s="253">
        <f>IF(AL46="","",VLOOKUP(AL46,'標準様式１【記載例】シフト記号表（勤務時間帯）'!$C$6:$U$35,19,FALSE))</f>
        <v>7</v>
      </c>
      <c r="AM48" s="254" t="str">
        <f>IF(AM46="","",VLOOKUP(AM46,'標準様式１【記載例】シフト記号表（勤務時間帯）'!$C$6:$U$35,19,FALSE))</f>
        <v/>
      </c>
      <c r="AN48" s="252">
        <f>IF(AN46="","",VLOOKUP(AN46,'標準様式１【記載例】シフト記号表（勤務時間帯）'!$C$6:$U$35,19,FALSE))</f>
        <v>7</v>
      </c>
      <c r="AO48" s="253">
        <f>IF(AO46="","",VLOOKUP(AO46,'標準様式１【記載例】シフト記号表（勤務時間帯）'!$C$6:$U$35,19,FALSE))</f>
        <v>7</v>
      </c>
      <c r="AP48" s="253" t="str">
        <f>IF(AP46="","",VLOOKUP(AP46,'標準様式１【記載例】シフト記号表（勤務時間帯）'!$C$6:$U$35,19,FALSE))</f>
        <v/>
      </c>
      <c r="AQ48" s="253">
        <f>IF(AQ46="","",VLOOKUP(AQ46,'標準様式１【記載例】シフト記号表（勤務時間帯）'!$C$6:$U$35,19,FALSE))</f>
        <v>7</v>
      </c>
      <c r="AR48" s="253">
        <f>IF(AR46="","",VLOOKUP(AR46,'標準様式１【記載例】シフト記号表（勤務時間帯）'!$C$6:$U$35,19,FALSE))</f>
        <v>7</v>
      </c>
      <c r="AS48" s="253">
        <f>IF(AS46="","",VLOOKUP(AS46,'標準様式１【記載例】シフト記号表（勤務時間帯）'!$C$6:$U$35,19,FALSE))</f>
        <v>7</v>
      </c>
      <c r="AT48" s="254" t="str">
        <f>IF(AT46="","",VLOOKUP(AT46,'標準様式１【記載例】シフト記号表（勤務時間帯）'!$C$6:$U$35,19,FALSE))</f>
        <v/>
      </c>
      <c r="AU48" s="252" t="str">
        <f>IF(AU46="","",VLOOKUP(AU46,'標準様式１【記載例】シフト記号表（勤務時間帯）'!$C$6:$U$35,19,FALSE))</f>
        <v/>
      </c>
      <c r="AV48" s="253" t="str">
        <f>IF(AV46="","",VLOOKUP(AV46,'標準様式１【記載例】シフト記号表（勤務時間帯）'!$C$6:$U$35,19,FALSE))</f>
        <v/>
      </c>
      <c r="AW48" s="253" t="str">
        <f>IF(AW46="","",VLOOKUP(AW46,'標準様式１【記載例】シフト記号表（勤務時間帯）'!$C$6:$U$35,19,FALSE))</f>
        <v/>
      </c>
      <c r="AX48" s="1625">
        <f>IF($BB$3="４週",SUM(S48:AT48),IF($BB$3="暦月",SUM(S48:AW48),""))</f>
        <v>140</v>
      </c>
      <c r="AY48" s="1626"/>
      <c r="AZ48" s="1627">
        <f>IF($BB$3="４週",AX48/4,IF($BB$3="暦月",標準様式１【記載例】!AX48/(標準様式１【記載例】!$BB$8/7),""))</f>
        <v>35</v>
      </c>
      <c r="BA48" s="1628"/>
      <c r="BB48" s="1648"/>
      <c r="BC48" s="1649"/>
      <c r="BD48" s="1649"/>
      <c r="BE48" s="1649"/>
      <c r="BF48" s="1650"/>
    </row>
    <row r="49" spans="2:58" ht="20.25" customHeight="1">
      <c r="B49" s="1791">
        <f>B46+1</f>
        <v>10</v>
      </c>
      <c r="C49" s="1656" t="s">
        <v>501</v>
      </c>
      <c r="D49" s="1657"/>
      <c r="E49" s="1658"/>
      <c r="F49" s="255"/>
      <c r="G49" s="1575" t="s">
        <v>560</v>
      </c>
      <c r="H49" s="1578" t="s">
        <v>563</v>
      </c>
      <c r="I49" s="1579"/>
      <c r="J49" s="1579"/>
      <c r="K49" s="1580"/>
      <c r="L49" s="1582" t="s">
        <v>564</v>
      </c>
      <c r="M49" s="1583"/>
      <c r="N49" s="1583"/>
      <c r="O49" s="1584"/>
      <c r="P49" s="1591" t="s">
        <v>490</v>
      </c>
      <c r="Q49" s="1592"/>
      <c r="R49" s="1593"/>
      <c r="S49" s="244" t="s">
        <v>542</v>
      </c>
      <c r="T49" s="245"/>
      <c r="U49" s="245" t="s">
        <v>542</v>
      </c>
      <c r="V49" s="245" t="s">
        <v>542</v>
      </c>
      <c r="W49" s="245"/>
      <c r="X49" s="245" t="s">
        <v>542</v>
      </c>
      <c r="Y49" s="246"/>
      <c r="Z49" s="244" t="s">
        <v>542</v>
      </c>
      <c r="AA49" s="245"/>
      <c r="AB49" s="245" t="s">
        <v>542</v>
      </c>
      <c r="AC49" s="245" t="s">
        <v>542</v>
      </c>
      <c r="AD49" s="245"/>
      <c r="AE49" s="245" t="s">
        <v>542</v>
      </c>
      <c r="AF49" s="246"/>
      <c r="AG49" s="244" t="s">
        <v>542</v>
      </c>
      <c r="AH49" s="245"/>
      <c r="AI49" s="245" t="s">
        <v>542</v>
      </c>
      <c r="AJ49" s="245" t="s">
        <v>542</v>
      </c>
      <c r="AK49" s="245"/>
      <c r="AL49" s="245" t="s">
        <v>542</v>
      </c>
      <c r="AM49" s="246"/>
      <c r="AN49" s="244" t="s">
        <v>542</v>
      </c>
      <c r="AO49" s="245"/>
      <c r="AP49" s="245" t="s">
        <v>542</v>
      </c>
      <c r="AQ49" s="245" t="s">
        <v>542</v>
      </c>
      <c r="AR49" s="245"/>
      <c r="AS49" s="245" t="s">
        <v>542</v>
      </c>
      <c r="AT49" s="246"/>
      <c r="AU49" s="244"/>
      <c r="AV49" s="245"/>
      <c r="AW49" s="245"/>
      <c r="AX49" s="1606"/>
      <c r="AY49" s="1607"/>
      <c r="AZ49" s="1608"/>
      <c r="BA49" s="1609"/>
      <c r="BB49" s="1642" t="s">
        <v>574</v>
      </c>
      <c r="BC49" s="1643"/>
      <c r="BD49" s="1643"/>
      <c r="BE49" s="1643"/>
      <c r="BF49" s="1644"/>
    </row>
    <row r="50" spans="2:58" ht="20.25" customHeight="1">
      <c r="B50" s="1791"/>
      <c r="C50" s="1659"/>
      <c r="D50" s="1660"/>
      <c r="E50" s="1661"/>
      <c r="F50" s="247"/>
      <c r="G50" s="1576"/>
      <c r="H50" s="1581"/>
      <c r="I50" s="1579"/>
      <c r="J50" s="1579"/>
      <c r="K50" s="1580"/>
      <c r="L50" s="1585"/>
      <c r="M50" s="1586"/>
      <c r="N50" s="1586"/>
      <c r="O50" s="1587"/>
      <c r="P50" s="1615" t="s">
        <v>491</v>
      </c>
      <c r="Q50" s="1616"/>
      <c r="R50" s="1617"/>
      <c r="S50" s="248">
        <f>IF(S49="","",VLOOKUP(S49,'標準様式１【記載例】シフト記号表（勤務時間帯）'!$C$6:$K$35,9,FALSE))</f>
        <v>4</v>
      </c>
      <c r="T50" s="249" t="str">
        <f>IF(T49="","",VLOOKUP(T49,'標準様式１【記載例】シフト記号表（勤務時間帯）'!$C$6:$K$35,9,FALSE))</f>
        <v/>
      </c>
      <c r="U50" s="249">
        <f>IF(U49="","",VLOOKUP(U49,'標準様式１【記載例】シフト記号表（勤務時間帯）'!$C$6:$K$35,9,FALSE))</f>
        <v>4</v>
      </c>
      <c r="V50" s="249">
        <f>IF(V49="","",VLOOKUP(V49,'標準様式１【記載例】シフト記号表（勤務時間帯）'!$C$6:$K$35,9,FALSE))</f>
        <v>4</v>
      </c>
      <c r="W50" s="249" t="str">
        <f>IF(W49="","",VLOOKUP(W49,'標準様式１【記載例】シフト記号表（勤務時間帯）'!$C$6:$K$35,9,FALSE))</f>
        <v/>
      </c>
      <c r="X50" s="249">
        <f>IF(X49="","",VLOOKUP(X49,'標準様式１【記載例】シフト記号表（勤務時間帯）'!$C$6:$K$35,9,FALSE))</f>
        <v>4</v>
      </c>
      <c r="Y50" s="250" t="str">
        <f>IF(Y49="","",VLOOKUP(Y49,'標準様式１【記載例】シフト記号表（勤務時間帯）'!$C$6:$K$35,9,FALSE))</f>
        <v/>
      </c>
      <c r="Z50" s="248">
        <f>IF(Z49="","",VLOOKUP(Z49,'標準様式１【記載例】シフト記号表（勤務時間帯）'!$C$6:$K$35,9,FALSE))</f>
        <v>4</v>
      </c>
      <c r="AA50" s="249" t="str">
        <f>IF(AA49="","",VLOOKUP(AA49,'標準様式１【記載例】シフト記号表（勤務時間帯）'!$C$6:$K$35,9,FALSE))</f>
        <v/>
      </c>
      <c r="AB50" s="249">
        <f>IF(AB49="","",VLOOKUP(AB49,'標準様式１【記載例】シフト記号表（勤務時間帯）'!$C$6:$K$35,9,FALSE))</f>
        <v>4</v>
      </c>
      <c r="AC50" s="249">
        <f>IF(AC49="","",VLOOKUP(AC49,'標準様式１【記載例】シフト記号表（勤務時間帯）'!$C$6:$K$35,9,FALSE))</f>
        <v>4</v>
      </c>
      <c r="AD50" s="249" t="str">
        <f>IF(AD49="","",VLOOKUP(AD49,'標準様式１【記載例】シフト記号表（勤務時間帯）'!$C$6:$K$35,9,FALSE))</f>
        <v/>
      </c>
      <c r="AE50" s="249">
        <f>IF(AE49="","",VLOOKUP(AE49,'標準様式１【記載例】シフト記号表（勤務時間帯）'!$C$6:$K$35,9,FALSE))</f>
        <v>4</v>
      </c>
      <c r="AF50" s="250" t="str">
        <f>IF(AF49="","",VLOOKUP(AF49,'標準様式１【記載例】シフト記号表（勤務時間帯）'!$C$6:$K$35,9,FALSE))</f>
        <v/>
      </c>
      <c r="AG50" s="248">
        <f>IF(AG49="","",VLOOKUP(AG49,'標準様式１【記載例】シフト記号表（勤務時間帯）'!$C$6:$K$35,9,FALSE))</f>
        <v>4</v>
      </c>
      <c r="AH50" s="249" t="str">
        <f>IF(AH49="","",VLOOKUP(AH49,'標準様式１【記載例】シフト記号表（勤務時間帯）'!$C$6:$K$35,9,FALSE))</f>
        <v/>
      </c>
      <c r="AI50" s="249">
        <f>IF(AI49="","",VLOOKUP(AI49,'標準様式１【記載例】シフト記号表（勤務時間帯）'!$C$6:$K$35,9,FALSE))</f>
        <v>4</v>
      </c>
      <c r="AJ50" s="249">
        <f>IF(AJ49="","",VLOOKUP(AJ49,'標準様式１【記載例】シフト記号表（勤務時間帯）'!$C$6:$K$35,9,FALSE))</f>
        <v>4</v>
      </c>
      <c r="AK50" s="249" t="str">
        <f>IF(AK49="","",VLOOKUP(AK49,'標準様式１【記載例】シフト記号表（勤務時間帯）'!$C$6:$K$35,9,FALSE))</f>
        <v/>
      </c>
      <c r="AL50" s="249">
        <f>IF(AL49="","",VLOOKUP(AL49,'標準様式１【記載例】シフト記号表（勤務時間帯）'!$C$6:$K$35,9,FALSE))</f>
        <v>4</v>
      </c>
      <c r="AM50" s="250" t="str">
        <f>IF(AM49="","",VLOOKUP(AM49,'標準様式１【記載例】シフト記号表（勤務時間帯）'!$C$6:$K$35,9,FALSE))</f>
        <v/>
      </c>
      <c r="AN50" s="248">
        <f>IF(AN49="","",VLOOKUP(AN49,'標準様式１【記載例】シフト記号表（勤務時間帯）'!$C$6:$K$35,9,FALSE))</f>
        <v>4</v>
      </c>
      <c r="AO50" s="249" t="str">
        <f>IF(AO49="","",VLOOKUP(AO49,'標準様式１【記載例】シフト記号表（勤務時間帯）'!$C$6:$K$35,9,FALSE))</f>
        <v/>
      </c>
      <c r="AP50" s="249">
        <f>IF(AP49="","",VLOOKUP(AP49,'標準様式１【記載例】シフト記号表（勤務時間帯）'!$C$6:$K$35,9,FALSE))</f>
        <v>4</v>
      </c>
      <c r="AQ50" s="249">
        <f>IF(AQ49="","",VLOOKUP(AQ49,'標準様式１【記載例】シフト記号表（勤務時間帯）'!$C$6:$K$35,9,FALSE))</f>
        <v>4</v>
      </c>
      <c r="AR50" s="249" t="str">
        <f>IF(AR49="","",VLOOKUP(AR49,'標準様式１【記載例】シフト記号表（勤務時間帯）'!$C$6:$K$35,9,FALSE))</f>
        <v/>
      </c>
      <c r="AS50" s="249">
        <f>IF(AS49="","",VLOOKUP(AS49,'標準様式１【記載例】シフト記号表（勤務時間帯）'!$C$6:$K$35,9,FALSE))</f>
        <v>4</v>
      </c>
      <c r="AT50" s="250" t="str">
        <f>IF(AT49="","",VLOOKUP(AT49,'標準様式１【記載例】シフト記号表（勤務時間帯）'!$C$6:$K$35,9,FALSE))</f>
        <v/>
      </c>
      <c r="AU50" s="248" t="str">
        <f>IF(AU49="","",VLOOKUP(AU49,'標準様式１【記載例】シフト記号表（勤務時間帯）'!$C$6:$K$35,9,FALSE))</f>
        <v/>
      </c>
      <c r="AV50" s="249" t="str">
        <f>IF(AV49="","",VLOOKUP(AV49,'標準様式１【記載例】シフト記号表（勤務時間帯）'!$C$6:$K$35,9,FALSE))</f>
        <v/>
      </c>
      <c r="AW50" s="249" t="str">
        <f>IF(AW49="","",VLOOKUP(AW49,'標準様式１【記載例】シフト記号表（勤務時間帯）'!$C$6:$K$35,9,FALSE))</f>
        <v/>
      </c>
      <c r="AX50" s="1618">
        <f>IF($BB$3="４週",SUM(S50:AT50),IF($BB$3="暦月",SUM(S50:AW50),""))</f>
        <v>64</v>
      </c>
      <c r="AY50" s="1619"/>
      <c r="AZ50" s="1620">
        <f>IF($BB$3="４週",AX50/4,IF($BB$3="暦月",標準様式１【記載例】!AX50/(標準様式１【記載例】!$BB$8/7),""))</f>
        <v>16</v>
      </c>
      <c r="BA50" s="1621"/>
      <c r="BB50" s="1645"/>
      <c r="BC50" s="1646"/>
      <c r="BD50" s="1646"/>
      <c r="BE50" s="1646"/>
      <c r="BF50" s="1647"/>
    </row>
    <row r="51" spans="2:58" ht="20.25" customHeight="1">
      <c r="B51" s="1791"/>
      <c r="C51" s="1662"/>
      <c r="D51" s="1663"/>
      <c r="E51" s="1664"/>
      <c r="F51" s="247" t="str">
        <f>C49</f>
        <v>機能訓練指導員</v>
      </c>
      <c r="G51" s="1577"/>
      <c r="H51" s="1581"/>
      <c r="I51" s="1579"/>
      <c r="J51" s="1579"/>
      <c r="K51" s="1580"/>
      <c r="L51" s="1588"/>
      <c r="M51" s="1589"/>
      <c r="N51" s="1589"/>
      <c r="O51" s="1590"/>
      <c r="P51" s="1651" t="s">
        <v>492</v>
      </c>
      <c r="Q51" s="1652"/>
      <c r="R51" s="1653"/>
      <c r="S51" s="252">
        <f>IF(S49="","",VLOOKUP(S49,'標準様式１【記載例】シフト記号表（勤務時間帯）'!$C$6:$U$35,19,FALSE))</f>
        <v>3</v>
      </c>
      <c r="T51" s="253" t="str">
        <f>IF(T49="","",VLOOKUP(T49,'標準様式１【記載例】シフト記号表（勤務時間帯）'!$C$6:$U$35,19,FALSE))</f>
        <v/>
      </c>
      <c r="U51" s="253">
        <f>IF(U49="","",VLOOKUP(U49,'標準様式１【記載例】シフト記号表（勤務時間帯）'!$C$6:$U$35,19,FALSE))</f>
        <v>3</v>
      </c>
      <c r="V51" s="253">
        <f>IF(V49="","",VLOOKUP(V49,'標準様式１【記載例】シフト記号表（勤務時間帯）'!$C$6:$U$35,19,FALSE))</f>
        <v>3</v>
      </c>
      <c r="W51" s="253" t="str">
        <f>IF(W49="","",VLOOKUP(W49,'標準様式１【記載例】シフト記号表（勤務時間帯）'!$C$6:$U$35,19,FALSE))</f>
        <v/>
      </c>
      <c r="X51" s="253">
        <f>IF(X49="","",VLOOKUP(X49,'標準様式１【記載例】シフト記号表（勤務時間帯）'!$C$6:$U$35,19,FALSE))</f>
        <v>3</v>
      </c>
      <c r="Y51" s="254" t="str">
        <f>IF(Y49="","",VLOOKUP(Y49,'標準様式１【記載例】シフト記号表（勤務時間帯）'!$C$6:$U$35,19,FALSE))</f>
        <v/>
      </c>
      <c r="Z51" s="252">
        <f>IF(Z49="","",VLOOKUP(Z49,'標準様式１【記載例】シフト記号表（勤務時間帯）'!$C$6:$U$35,19,FALSE))</f>
        <v>3</v>
      </c>
      <c r="AA51" s="253" t="str">
        <f>IF(AA49="","",VLOOKUP(AA49,'標準様式１【記載例】シフト記号表（勤務時間帯）'!$C$6:$U$35,19,FALSE))</f>
        <v/>
      </c>
      <c r="AB51" s="253">
        <f>IF(AB49="","",VLOOKUP(AB49,'標準様式１【記載例】シフト記号表（勤務時間帯）'!$C$6:$U$35,19,FALSE))</f>
        <v>3</v>
      </c>
      <c r="AC51" s="253">
        <f>IF(AC49="","",VLOOKUP(AC49,'標準様式１【記載例】シフト記号表（勤務時間帯）'!$C$6:$U$35,19,FALSE))</f>
        <v>3</v>
      </c>
      <c r="AD51" s="253" t="str">
        <f>IF(AD49="","",VLOOKUP(AD49,'標準様式１【記載例】シフト記号表（勤務時間帯）'!$C$6:$U$35,19,FALSE))</f>
        <v/>
      </c>
      <c r="AE51" s="253">
        <f>IF(AE49="","",VLOOKUP(AE49,'標準様式１【記載例】シフト記号表（勤務時間帯）'!$C$6:$U$35,19,FALSE))</f>
        <v>3</v>
      </c>
      <c r="AF51" s="254" t="str">
        <f>IF(AF49="","",VLOOKUP(AF49,'標準様式１【記載例】シフト記号表（勤務時間帯）'!$C$6:$U$35,19,FALSE))</f>
        <v/>
      </c>
      <c r="AG51" s="252">
        <f>IF(AG49="","",VLOOKUP(AG49,'標準様式１【記載例】シフト記号表（勤務時間帯）'!$C$6:$U$35,19,FALSE))</f>
        <v>3</v>
      </c>
      <c r="AH51" s="253" t="str">
        <f>IF(AH49="","",VLOOKUP(AH49,'標準様式１【記載例】シフト記号表（勤務時間帯）'!$C$6:$U$35,19,FALSE))</f>
        <v/>
      </c>
      <c r="AI51" s="253">
        <f>IF(AI49="","",VLOOKUP(AI49,'標準様式１【記載例】シフト記号表（勤務時間帯）'!$C$6:$U$35,19,FALSE))</f>
        <v>3</v>
      </c>
      <c r="AJ51" s="253">
        <f>IF(AJ49="","",VLOOKUP(AJ49,'標準様式１【記載例】シフト記号表（勤務時間帯）'!$C$6:$U$35,19,FALSE))</f>
        <v>3</v>
      </c>
      <c r="AK51" s="253" t="str">
        <f>IF(AK49="","",VLOOKUP(AK49,'標準様式１【記載例】シフト記号表（勤務時間帯）'!$C$6:$U$35,19,FALSE))</f>
        <v/>
      </c>
      <c r="AL51" s="253">
        <f>IF(AL49="","",VLOOKUP(AL49,'標準様式１【記載例】シフト記号表（勤務時間帯）'!$C$6:$U$35,19,FALSE))</f>
        <v>3</v>
      </c>
      <c r="AM51" s="254" t="str">
        <f>IF(AM49="","",VLOOKUP(AM49,'標準様式１【記載例】シフト記号表（勤務時間帯）'!$C$6:$U$35,19,FALSE))</f>
        <v/>
      </c>
      <c r="AN51" s="252">
        <f>IF(AN49="","",VLOOKUP(AN49,'標準様式１【記載例】シフト記号表（勤務時間帯）'!$C$6:$U$35,19,FALSE))</f>
        <v>3</v>
      </c>
      <c r="AO51" s="253" t="str">
        <f>IF(AO49="","",VLOOKUP(AO49,'標準様式１【記載例】シフト記号表（勤務時間帯）'!$C$6:$U$35,19,FALSE))</f>
        <v/>
      </c>
      <c r="AP51" s="253">
        <f>IF(AP49="","",VLOOKUP(AP49,'標準様式１【記載例】シフト記号表（勤務時間帯）'!$C$6:$U$35,19,FALSE))</f>
        <v>3</v>
      </c>
      <c r="AQ51" s="253">
        <f>IF(AQ49="","",VLOOKUP(AQ49,'標準様式１【記載例】シフト記号表（勤務時間帯）'!$C$6:$U$35,19,FALSE))</f>
        <v>3</v>
      </c>
      <c r="AR51" s="253" t="str">
        <f>IF(AR49="","",VLOOKUP(AR49,'標準様式１【記載例】シフト記号表（勤務時間帯）'!$C$6:$U$35,19,FALSE))</f>
        <v/>
      </c>
      <c r="AS51" s="253">
        <f>IF(AS49="","",VLOOKUP(AS49,'標準様式１【記載例】シフト記号表（勤務時間帯）'!$C$6:$U$35,19,FALSE))</f>
        <v>3</v>
      </c>
      <c r="AT51" s="254" t="str">
        <f>IF(AT49="","",VLOOKUP(AT49,'標準様式１【記載例】シフト記号表（勤務時間帯）'!$C$6:$U$35,19,FALSE))</f>
        <v/>
      </c>
      <c r="AU51" s="252" t="str">
        <f>IF(AU49="","",VLOOKUP(AU49,'標準様式１【記載例】シフト記号表（勤務時間帯）'!$C$6:$U$35,19,FALSE))</f>
        <v/>
      </c>
      <c r="AV51" s="253" t="str">
        <f>IF(AV49="","",VLOOKUP(AV49,'標準様式１【記載例】シフト記号表（勤務時間帯）'!$C$6:$U$35,19,FALSE))</f>
        <v/>
      </c>
      <c r="AW51" s="253" t="str">
        <f>IF(AW49="","",VLOOKUP(AW49,'標準様式１【記載例】シフト記号表（勤務時間帯）'!$C$6:$U$35,19,FALSE))</f>
        <v/>
      </c>
      <c r="AX51" s="1625">
        <f>IF($BB$3="４週",SUM(S51:AT51),IF($BB$3="暦月",SUM(S51:AW51),""))</f>
        <v>48</v>
      </c>
      <c r="AY51" s="1626"/>
      <c r="AZ51" s="1627">
        <f>IF($BB$3="４週",AX51/4,IF($BB$3="暦月",標準様式１【記載例】!AX51/(標準様式１【記載例】!$BB$8/7),""))</f>
        <v>12</v>
      </c>
      <c r="BA51" s="1628"/>
      <c r="BB51" s="1648"/>
      <c r="BC51" s="1649"/>
      <c r="BD51" s="1649"/>
      <c r="BE51" s="1649"/>
      <c r="BF51" s="1650"/>
    </row>
    <row r="52" spans="2:58" ht="20.25" customHeight="1">
      <c r="B52" s="1791">
        <f>B49+1</f>
        <v>11</v>
      </c>
      <c r="C52" s="1656" t="s">
        <v>501</v>
      </c>
      <c r="D52" s="1657"/>
      <c r="E52" s="1658"/>
      <c r="F52" s="255"/>
      <c r="G52" s="1575" t="s">
        <v>566</v>
      </c>
      <c r="H52" s="1578" t="s">
        <v>563</v>
      </c>
      <c r="I52" s="1579"/>
      <c r="J52" s="1579"/>
      <c r="K52" s="1580"/>
      <c r="L52" s="1582" t="s">
        <v>568</v>
      </c>
      <c r="M52" s="1583"/>
      <c r="N52" s="1583"/>
      <c r="O52" s="1584"/>
      <c r="P52" s="1591" t="s">
        <v>490</v>
      </c>
      <c r="Q52" s="1592"/>
      <c r="R52" s="1593"/>
      <c r="S52" s="244"/>
      <c r="T52" s="245" t="s">
        <v>542</v>
      </c>
      <c r="U52" s="245"/>
      <c r="V52" s="245"/>
      <c r="W52" s="245" t="s">
        <v>542</v>
      </c>
      <c r="X52" s="245"/>
      <c r="Y52" s="246" t="s">
        <v>542</v>
      </c>
      <c r="Z52" s="244"/>
      <c r="AA52" s="245" t="s">
        <v>542</v>
      </c>
      <c r="AB52" s="245"/>
      <c r="AC52" s="245"/>
      <c r="AD52" s="245" t="s">
        <v>542</v>
      </c>
      <c r="AE52" s="245"/>
      <c r="AF52" s="246" t="s">
        <v>542</v>
      </c>
      <c r="AG52" s="244"/>
      <c r="AH52" s="245" t="s">
        <v>542</v>
      </c>
      <c r="AI52" s="245"/>
      <c r="AJ52" s="245"/>
      <c r="AK52" s="245" t="s">
        <v>542</v>
      </c>
      <c r="AL52" s="245"/>
      <c r="AM52" s="246" t="s">
        <v>542</v>
      </c>
      <c r="AN52" s="244"/>
      <c r="AO52" s="245" t="s">
        <v>542</v>
      </c>
      <c r="AP52" s="245"/>
      <c r="AQ52" s="245"/>
      <c r="AR52" s="245" t="s">
        <v>542</v>
      </c>
      <c r="AS52" s="245"/>
      <c r="AT52" s="246" t="s">
        <v>542</v>
      </c>
      <c r="AU52" s="244"/>
      <c r="AV52" s="245"/>
      <c r="AW52" s="245"/>
      <c r="AX52" s="1606"/>
      <c r="AY52" s="1607"/>
      <c r="AZ52" s="1608"/>
      <c r="BA52" s="1609"/>
      <c r="BB52" s="1642" t="s">
        <v>495</v>
      </c>
      <c r="BC52" s="1643"/>
      <c r="BD52" s="1643"/>
      <c r="BE52" s="1643"/>
      <c r="BF52" s="1644"/>
    </row>
    <row r="53" spans="2:58" ht="20.25" customHeight="1">
      <c r="B53" s="1791"/>
      <c r="C53" s="1659"/>
      <c r="D53" s="1660"/>
      <c r="E53" s="1661"/>
      <c r="F53" s="247"/>
      <c r="G53" s="1576"/>
      <c r="H53" s="1581"/>
      <c r="I53" s="1579"/>
      <c r="J53" s="1579"/>
      <c r="K53" s="1580"/>
      <c r="L53" s="1585"/>
      <c r="M53" s="1586"/>
      <c r="N53" s="1586"/>
      <c r="O53" s="1587"/>
      <c r="P53" s="1615" t="s">
        <v>491</v>
      </c>
      <c r="Q53" s="1616"/>
      <c r="R53" s="1617"/>
      <c r="S53" s="248" t="str">
        <f>IF(S52="","",VLOOKUP(S52,'標準様式１【記載例】シフト記号表（勤務時間帯）'!$C$6:$K$35,9,FALSE))</f>
        <v/>
      </c>
      <c r="T53" s="249">
        <f>IF(T52="","",VLOOKUP(T52,'標準様式１【記載例】シフト記号表（勤務時間帯）'!$C$6:$K$35,9,FALSE))</f>
        <v>4</v>
      </c>
      <c r="U53" s="249" t="str">
        <f>IF(U52="","",VLOOKUP(U52,'標準様式１【記載例】シフト記号表（勤務時間帯）'!$C$6:$K$35,9,FALSE))</f>
        <v/>
      </c>
      <c r="V53" s="249" t="str">
        <f>IF(V52="","",VLOOKUP(V52,'標準様式１【記載例】シフト記号表（勤務時間帯）'!$C$6:$K$35,9,FALSE))</f>
        <v/>
      </c>
      <c r="W53" s="249">
        <f>IF(W52="","",VLOOKUP(W52,'標準様式１【記載例】シフト記号表（勤務時間帯）'!$C$6:$K$35,9,FALSE))</f>
        <v>4</v>
      </c>
      <c r="X53" s="249" t="str">
        <f>IF(X52="","",VLOOKUP(X52,'標準様式１【記載例】シフト記号表（勤務時間帯）'!$C$6:$K$35,9,FALSE))</f>
        <v/>
      </c>
      <c r="Y53" s="250">
        <f>IF(Y52="","",VLOOKUP(Y52,'標準様式１【記載例】シフト記号表（勤務時間帯）'!$C$6:$K$35,9,FALSE))</f>
        <v>4</v>
      </c>
      <c r="Z53" s="248" t="str">
        <f>IF(Z52="","",VLOOKUP(Z52,'標準様式１【記載例】シフト記号表（勤務時間帯）'!$C$6:$K$35,9,FALSE))</f>
        <v/>
      </c>
      <c r="AA53" s="249">
        <f>IF(AA52="","",VLOOKUP(AA52,'標準様式１【記載例】シフト記号表（勤務時間帯）'!$C$6:$K$35,9,FALSE))</f>
        <v>4</v>
      </c>
      <c r="AB53" s="249" t="str">
        <f>IF(AB52="","",VLOOKUP(AB52,'標準様式１【記載例】シフト記号表（勤務時間帯）'!$C$6:$K$35,9,FALSE))</f>
        <v/>
      </c>
      <c r="AC53" s="249" t="str">
        <f>IF(AC52="","",VLOOKUP(AC52,'標準様式１【記載例】シフト記号表（勤務時間帯）'!$C$6:$K$35,9,FALSE))</f>
        <v/>
      </c>
      <c r="AD53" s="249">
        <f>IF(AD52="","",VLOOKUP(AD52,'標準様式１【記載例】シフト記号表（勤務時間帯）'!$C$6:$K$35,9,FALSE))</f>
        <v>4</v>
      </c>
      <c r="AE53" s="249" t="str">
        <f>IF(AE52="","",VLOOKUP(AE52,'標準様式１【記載例】シフト記号表（勤務時間帯）'!$C$6:$K$35,9,FALSE))</f>
        <v/>
      </c>
      <c r="AF53" s="250">
        <f>IF(AF52="","",VLOOKUP(AF52,'標準様式１【記載例】シフト記号表（勤務時間帯）'!$C$6:$K$35,9,FALSE))</f>
        <v>4</v>
      </c>
      <c r="AG53" s="248" t="str">
        <f>IF(AG52="","",VLOOKUP(AG52,'標準様式１【記載例】シフト記号表（勤務時間帯）'!$C$6:$K$35,9,FALSE))</f>
        <v/>
      </c>
      <c r="AH53" s="249">
        <f>IF(AH52="","",VLOOKUP(AH52,'標準様式１【記載例】シフト記号表（勤務時間帯）'!$C$6:$K$35,9,FALSE))</f>
        <v>4</v>
      </c>
      <c r="AI53" s="249" t="str">
        <f>IF(AI52="","",VLOOKUP(AI52,'標準様式１【記載例】シフト記号表（勤務時間帯）'!$C$6:$K$35,9,FALSE))</f>
        <v/>
      </c>
      <c r="AJ53" s="249" t="str">
        <f>IF(AJ52="","",VLOOKUP(AJ52,'標準様式１【記載例】シフト記号表（勤務時間帯）'!$C$6:$K$35,9,FALSE))</f>
        <v/>
      </c>
      <c r="AK53" s="249">
        <f>IF(AK52="","",VLOOKUP(AK52,'標準様式１【記載例】シフト記号表（勤務時間帯）'!$C$6:$K$35,9,FALSE))</f>
        <v>4</v>
      </c>
      <c r="AL53" s="249" t="str">
        <f>IF(AL52="","",VLOOKUP(AL52,'標準様式１【記載例】シフト記号表（勤務時間帯）'!$C$6:$K$35,9,FALSE))</f>
        <v/>
      </c>
      <c r="AM53" s="250">
        <f>IF(AM52="","",VLOOKUP(AM52,'標準様式１【記載例】シフト記号表（勤務時間帯）'!$C$6:$K$35,9,FALSE))</f>
        <v>4</v>
      </c>
      <c r="AN53" s="248" t="str">
        <f>IF(AN52="","",VLOOKUP(AN52,'標準様式１【記載例】シフト記号表（勤務時間帯）'!$C$6:$K$35,9,FALSE))</f>
        <v/>
      </c>
      <c r="AO53" s="249">
        <f>IF(AO52="","",VLOOKUP(AO52,'標準様式１【記載例】シフト記号表（勤務時間帯）'!$C$6:$K$35,9,FALSE))</f>
        <v>4</v>
      </c>
      <c r="AP53" s="249" t="str">
        <f>IF(AP52="","",VLOOKUP(AP52,'標準様式１【記載例】シフト記号表（勤務時間帯）'!$C$6:$K$35,9,FALSE))</f>
        <v/>
      </c>
      <c r="AQ53" s="249" t="str">
        <f>IF(AQ52="","",VLOOKUP(AQ52,'標準様式１【記載例】シフト記号表（勤務時間帯）'!$C$6:$K$35,9,FALSE))</f>
        <v/>
      </c>
      <c r="AR53" s="249">
        <f>IF(AR52="","",VLOOKUP(AR52,'標準様式１【記載例】シフト記号表（勤務時間帯）'!$C$6:$K$35,9,FALSE))</f>
        <v>4</v>
      </c>
      <c r="AS53" s="249" t="str">
        <f>IF(AS52="","",VLOOKUP(AS52,'標準様式１【記載例】シフト記号表（勤務時間帯）'!$C$6:$K$35,9,FALSE))</f>
        <v/>
      </c>
      <c r="AT53" s="250">
        <f>IF(AT52="","",VLOOKUP(AT52,'標準様式１【記載例】シフト記号表（勤務時間帯）'!$C$6:$K$35,9,FALSE))</f>
        <v>4</v>
      </c>
      <c r="AU53" s="248" t="str">
        <f>IF(AU52="","",VLOOKUP(AU52,'標準様式１【記載例】シフト記号表（勤務時間帯）'!$C$6:$K$35,9,FALSE))</f>
        <v/>
      </c>
      <c r="AV53" s="249" t="str">
        <f>IF(AV52="","",VLOOKUP(AV52,'標準様式１【記載例】シフト記号表（勤務時間帯）'!$C$6:$K$35,9,FALSE))</f>
        <v/>
      </c>
      <c r="AW53" s="249" t="str">
        <f>IF(AW52="","",VLOOKUP(AW52,'標準様式１【記載例】シフト記号表（勤務時間帯）'!$C$6:$K$35,9,FALSE))</f>
        <v/>
      </c>
      <c r="AX53" s="1618">
        <f>IF($BB$3="４週",SUM(S53:AT53),IF($BB$3="暦月",SUM(S53:AW53),""))</f>
        <v>48</v>
      </c>
      <c r="AY53" s="1619"/>
      <c r="AZ53" s="1620">
        <f>IF($BB$3="４週",AX53/4,IF($BB$3="暦月",標準様式１【記載例】!AX53/(標準様式１【記載例】!$BB$8/7),""))</f>
        <v>12</v>
      </c>
      <c r="BA53" s="1621"/>
      <c r="BB53" s="1645"/>
      <c r="BC53" s="1646"/>
      <c r="BD53" s="1646"/>
      <c r="BE53" s="1646"/>
      <c r="BF53" s="1647"/>
    </row>
    <row r="54" spans="2:58" ht="20.25" customHeight="1">
      <c r="B54" s="1791"/>
      <c r="C54" s="1662"/>
      <c r="D54" s="1663"/>
      <c r="E54" s="1664"/>
      <c r="F54" s="247" t="str">
        <f>C52</f>
        <v>機能訓練指導員</v>
      </c>
      <c r="G54" s="1577"/>
      <c r="H54" s="1581"/>
      <c r="I54" s="1579"/>
      <c r="J54" s="1579"/>
      <c r="K54" s="1580"/>
      <c r="L54" s="1588"/>
      <c r="M54" s="1589"/>
      <c r="N54" s="1589"/>
      <c r="O54" s="1590"/>
      <c r="P54" s="1651" t="s">
        <v>492</v>
      </c>
      <c r="Q54" s="1652"/>
      <c r="R54" s="1653"/>
      <c r="S54" s="252" t="str">
        <f>IF(S52="","",VLOOKUP(S52,'標準様式１【記載例】シフト記号表（勤務時間帯）'!$C$6:$U$35,19,FALSE))</f>
        <v/>
      </c>
      <c r="T54" s="253">
        <f>IF(T52="","",VLOOKUP(T52,'標準様式１【記載例】シフト記号表（勤務時間帯）'!$C$6:$U$35,19,FALSE))</f>
        <v>3</v>
      </c>
      <c r="U54" s="253" t="str">
        <f>IF(U52="","",VLOOKUP(U52,'標準様式１【記載例】シフト記号表（勤務時間帯）'!$C$6:$U$35,19,FALSE))</f>
        <v/>
      </c>
      <c r="V54" s="253" t="str">
        <f>IF(V52="","",VLOOKUP(V52,'標準様式１【記載例】シフト記号表（勤務時間帯）'!$C$6:$U$35,19,FALSE))</f>
        <v/>
      </c>
      <c r="W54" s="253">
        <f>IF(W52="","",VLOOKUP(W52,'標準様式１【記載例】シフト記号表（勤務時間帯）'!$C$6:$U$35,19,FALSE))</f>
        <v>3</v>
      </c>
      <c r="X54" s="253" t="str">
        <f>IF(X52="","",VLOOKUP(X52,'標準様式１【記載例】シフト記号表（勤務時間帯）'!$C$6:$U$35,19,FALSE))</f>
        <v/>
      </c>
      <c r="Y54" s="254">
        <f>IF(Y52="","",VLOOKUP(Y52,'標準様式１【記載例】シフト記号表（勤務時間帯）'!$C$6:$U$35,19,FALSE))</f>
        <v>3</v>
      </c>
      <c r="Z54" s="252" t="str">
        <f>IF(Z52="","",VLOOKUP(Z52,'標準様式１【記載例】シフト記号表（勤務時間帯）'!$C$6:$U$35,19,FALSE))</f>
        <v/>
      </c>
      <c r="AA54" s="253">
        <f>IF(AA52="","",VLOOKUP(AA52,'標準様式１【記載例】シフト記号表（勤務時間帯）'!$C$6:$U$35,19,FALSE))</f>
        <v>3</v>
      </c>
      <c r="AB54" s="253" t="str">
        <f>IF(AB52="","",VLOOKUP(AB52,'標準様式１【記載例】シフト記号表（勤務時間帯）'!$C$6:$U$35,19,FALSE))</f>
        <v/>
      </c>
      <c r="AC54" s="253" t="str">
        <f>IF(AC52="","",VLOOKUP(AC52,'標準様式１【記載例】シフト記号表（勤務時間帯）'!$C$6:$U$35,19,FALSE))</f>
        <v/>
      </c>
      <c r="AD54" s="253">
        <f>IF(AD52="","",VLOOKUP(AD52,'標準様式１【記載例】シフト記号表（勤務時間帯）'!$C$6:$U$35,19,FALSE))</f>
        <v>3</v>
      </c>
      <c r="AE54" s="253" t="str">
        <f>IF(AE52="","",VLOOKUP(AE52,'標準様式１【記載例】シフト記号表（勤務時間帯）'!$C$6:$U$35,19,FALSE))</f>
        <v/>
      </c>
      <c r="AF54" s="254">
        <f>IF(AF52="","",VLOOKUP(AF52,'標準様式１【記載例】シフト記号表（勤務時間帯）'!$C$6:$U$35,19,FALSE))</f>
        <v>3</v>
      </c>
      <c r="AG54" s="252" t="str">
        <f>IF(AG52="","",VLOOKUP(AG52,'標準様式１【記載例】シフト記号表（勤務時間帯）'!$C$6:$U$35,19,FALSE))</f>
        <v/>
      </c>
      <c r="AH54" s="253">
        <f>IF(AH52="","",VLOOKUP(AH52,'標準様式１【記載例】シフト記号表（勤務時間帯）'!$C$6:$U$35,19,FALSE))</f>
        <v>3</v>
      </c>
      <c r="AI54" s="253" t="str">
        <f>IF(AI52="","",VLOOKUP(AI52,'標準様式１【記載例】シフト記号表（勤務時間帯）'!$C$6:$U$35,19,FALSE))</f>
        <v/>
      </c>
      <c r="AJ54" s="253" t="str">
        <f>IF(AJ52="","",VLOOKUP(AJ52,'標準様式１【記載例】シフト記号表（勤務時間帯）'!$C$6:$U$35,19,FALSE))</f>
        <v/>
      </c>
      <c r="AK54" s="253">
        <f>IF(AK52="","",VLOOKUP(AK52,'標準様式１【記載例】シフト記号表（勤務時間帯）'!$C$6:$U$35,19,FALSE))</f>
        <v>3</v>
      </c>
      <c r="AL54" s="253" t="str">
        <f>IF(AL52="","",VLOOKUP(AL52,'標準様式１【記載例】シフト記号表（勤務時間帯）'!$C$6:$U$35,19,FALSE))</f>
        <v/>
      </c>
      <c r="AM54" s="254">
        <f>IF(AM52="","",VLOOKUP(AM52,'標準様式１【記載例】シフト記号表（勤務時間帯）'!$C$6:$U$35,19,FALSE))</f>
        <v>3</v>
      </c>
      <c r="AN54" s="252" t="str">
        <f>IF(AN52="","",VLOOKUP(AN52,'標準様式１【記載例】シフト記号表（勤務時間帯）'!$C$6:$U$35,19,FALSE))</f>
        <v/>
      </c>
      <c r="AO54" s="253">
        <f>IF(AO52="","",VLOOKUP(AO52,'標準様式１【記載例】シフト記号表（勤務時間帯）'!$C$6:$U$35,19,FALSE))</f>
        <v>3</v>
      </c>
      <c r="AP54" s="253" t="str">
        <f>IF(AP52="","",VLOOKUP(AP52,'標準様式１【記載例】シフト記号表（勤務時間帯）'!$C$6:$U$35,19,FALSE))</f>
        <v/>
      </c>
      <c r="AQ54" s="253" t="str">
        <f>IF(AQ52="","",VLOOKUP(AQ52,'標準様式１【記載例】シフト記号表（勤務時間帯）'!$C$6:$U$35,19,FALSE))</f>
        <v/>
      </c>
      <c r="AR54" s="253">
        <f>IF(AR52="","",VLOOKUP(AR52,'標準様式１【記載例】シフト記号表（勤務時間帯）'!$C$6:$U$35,19,FALSE))</f>
        <v>3</v>
      </c>
      <c r="AS54" s="253" t="str">
        <f>IF(AS52="","",VLOOKUP(AS52,'標準様式１【記載例】シフト記号表（勤務時間帯）'!$C$6:$U$35,19,FALSE))</f>
        <v/>
      </c>
      <c r="AT54" s="254">
        <f>IF(AT52="","",VLOOKUP(AT52,'標準様式１【記載例】シフト記号表（勤務時間帯）'!$C$6:$U$35,19,FALSE))</f>
        <v>3</v>
      </c>
      <c r="AU54" s="252" t="str">
        <f>IF(AU52="","",VLOOKUP(AU52,'標準様式１【記載例】シフト記号表（勤務時間帯）'!$C$6:$U$35,19,FALSE))</f>
        <v/>
      </c>
      <c r="AV54" s="253" t="str">
        <f>IF(AV52="","",VLOOKUP(AV52,'標準様式１【記載例】シフト記号表（勤務時間帯）'!$C$6:$U$35,19,FALSE))</f>
        <v/>
      </c>
      <c r="AW54" s="253" t="str">
        <f>IF(AW52="","",VLOOKUP(AW52,'標準様式１【記載例】シフト記号表（勤務時間帯）'!$C$6:$U$35,19,FALSE))</f>
        <v/>
      </c>
      <c r="AX54" s="1625">
        <f>IF($BB$3="４週",SUM(S54:AT54),IF($BB$3="暦月",SUM(S54:AW54),""))</f>
        <v>36</v>
      </c>
      <c r="AY54" s="1626"/>
      <c r="AZ54" s="1627">
        <f>IF($BB$3="４週",AX54/4,IF($BB$3="暦月",標準様式１【記載例】!AX54/(標準様式１【記載例】!$BB$8/7),""))</f>
        <v>9</v>
      </c>
      <c r="BA54" s="1628"/>
      <c r="BB54" s="1648"/>
      <c r="BC54" s="1649"/>
      <c r="BD54" s="1649"/>
      <c r="BE54" s="1649"/>
      <c r="BF54" s="1650"/>
    </row>
    <row r="55" spans="2:58" ht="20.25" customHeight="1">
      <c r="B55" s="1791">
        <f>B52+1</f>
        <v>12</v>
      </c>
      <c r="C55" s="1656"/>
      <c r="D55" s="1657"/>
      <c r="E55" s="1658"/>
      <c r="F55" s="255"/>
      <c r="G55" s="1575"/>
      <c r="H55" s="1578"/>
      <c r="I55" s="1579"/>
      <c r="J55" s="1579"/>
      <c r="K55" s="1580"/>
      <c r="L55" s="1582"/>
      <c r="M55" s="1583"/>
      <c r="N55" s="1583"/>
      <c r="O55" s="1584"/>
      <c r="P55" s="1591" t="s">
        <v>490</v>
      </c>
      <c r="Q55" s="1592"/>
      <c r="R55" s="1593"/>
      <c r="S55" s="244"/>
      <c r="T55" s="245"/>
      <c r="U55" s="245"/>
      <c r="V55" s="245"/>
      <c r="W55" s="245"/>
      <c r="X55" s="245"/>
      <c r="Y55" s="246"/>
      <c r="Z55" s="244"/>
      <c r="AA55" s="245"/>
      <c r="AB55" s="245"/>
      <c r="AC55" s="245"/>
      <c r="AD55" s="245"/>
      <c r="AE55" s="245"/>
      <c r="AF55" s="246"/>
      <c r="AG55" s="244"/>
      <c r="AH55" s="245"/>
      <c r="AI55" s="245"/>
      <c r="AJ55" s="245"/>
      <c r="AK55" s="245"/>
      <c r="AL55" s="245"/>
      <c r="AM55" s="246"/>
      <c r="AN55" s="244"/>
      <c r="AO55" s="245"/>
      <c r="AP55" s="245"/>
      <c r="AQ55" s="245"/>
      <c r="AR55" s="245"/>
      <c r="AS55" s="245"/>
      <c r="AT55" s="246"/>
      <c r="AU55" s="244"/>
      <c r="AV55" s="245"/>
      <c r="AW55" s="245"/>
      <c r="AX55" s="1606"/>
      <c r="AY55" s="1607"/>
      <c r="AZ55" s="1608"/>
      <c r="BA55" s="1609"/>
      <c r="BB55" s="1610"/>
      <c r="BC55" s="1583"/>
      <c r="BD55" s="1583"/>
      <c r="BE55" s="1583"/>
      <c r="BF55" s="1584"/>
    </row>
    <row r="56" spans="2:58" ht="20.25" customHeight="1">
      <c r="B56" s="1791"/>
      <c r="C56" s="1659"/>
      <c r="D56" s="1660"/>
      <c r="E56" s="1661"/>
      <c r="F56" s="247"/>
      <c r="G56" s="1576"/>
      <c r="H56" s="1581"/>
      <c r="I56" s="1579"/>
      <c r="J56" s="1579"/>
      <c r="K56" s="1580"/>
      <c r="L56" s="1585"/>
      <c r="M56" s="1586"/>
      <c r="N56" s="1586"/>
      <c r="O56" s="1587"/>
      <c r="P56" s="1615" t="s">
        <v>491</v>
      </c>
      <c r="Q56" s="1616"/>
      <c r="R56" s="1617"/>
      <c r="S56" s="248" t="str">
        <f>IF(S55="","",VLOOKUP(S55,'標準様式１【記載例】シフト記号表（勤務時間帯）'!$C$6:$K$35,9,FALSE))</f>
        <v/>
      </c>
      <c r="T56" s="249" t="str">
        <f>IF(T55="","",VLOOKUP(T55,'標準様式１【記載例】シフト記号表（勤務時間帯）'!$C$6:$K$35,9,FALSE))</f>
        <v/>
      </c>
      <c r="U56" s="249" t="str">
        <f>IF(U55="","",VLOOKUP(U55,'標準様式１【記載例】シフト記号表（勤務時間帯）'!$C$6:$K$35,9,FALSE))</f>
        <v/>
      </c>
      <c r="V56" s="249" t="str">
        <f>IF(V55="","",VLOOKUP(V55,'標準様式１【記載例】シフト記号表（勤務時間帯）'!$C$6:$K$35,9,FALSE))</f>
        <v/>
      </c>
      <c r="W56" s="249" t="str">
        <f>IF(W55="","",VLOOKUP(W55,'標準様式１【記載例】シフト記号表（勤務時間帯）'!$C$6:$K$35,9,FALSE))</f>
        <v/>
      </c>
      <c r="X56" s="249" t="str">
        <f>IF(X55="","",VLOOKUP(X55,'標準様式１【記載例】シフト記号表（勤務時間帯）'!$C$6:$K$35,9,FALSE))</f>
        <v/>
      </c>
      <c r="Y56" s="250" t="str">
        <f>IF(Y55="","",VLOOKUP(Y55,'標準様式１【記載例】シフト記号表（勤務時間帯）'!$C$6:$K$35,9,FALSE))</f>
        <v/>
      </c>
      <c r="Z56" s="248" t="str">
        <f>IF(Z55="","",VLOOKUP(Z55,'標準様式１【記載例】シフト記号表（勤務時間帯）'!$C$6:$K$35,9,FALSE))</f>
        <v/>
      </c>
      <c r="AA56" s="249" t="str">
        <f>IF(AA55="","",VLOOKUP(AA55,'標準様式１【記載例】シフト記号表（勤務時間帯）'!$C$6:$K$35,9,FALSE))</f>
        <v/>
      </c>
      <c r="AB56" s="249" t="str">
        <f>IF(AB55="","",VLOOKUP(AB55,'標準様式１【記載例】シフト記号表（勤務時間帯）'!$C$6:$K$35,9,FALSE))</f>
        <v/>
      </c>
      <c r="AC56" s="249" t="str">
        <f>IF(AC55="","",VLOOKUP(AC55,'標準様式１【記載例】シフト記号表（勤務時間帯）'!$C$6:$K$35,9,FALSE))</f>
        <v/>
      </c>
      <c r="AD56" s="249" t="str">
        <f>IF(AD55="","",VLOOKUP(AD55,'標準様式１【記載例】シフト記号表（勤務時間帯）'!$C$6:$K$35,9,FALSE))</f>
        <v/>
      </c>
      <c r="AE56" s="249" t="str">
        <f>IF(AE55="","",VLOOKUP(AE55,'標準様式１【記載例】シフト記号表（勤務時間帯）'!$C$6:$K$35,9,FALSE))</f>
        <v/>
      </c>
      <c r="AF56" s="250" t="str">
        <f>IF(AF55="","",VLOOKUP(AF55,'標準様式１【記載例】シフト記号表（勤務時間帯）'!$C$6:$K$35,9,FALSE))</f>
        <v/>
      </c>
      <c r="AG56" s="248" t="str">
        <f>IF(AG55="","",VLOOKUP(AG55,'標準様式１【記載例】シフト記号表（勤務時間帯）'!$C$6:$K$35,9,FALSE))</f>
        <v/>
      </c>
      <c r="AH56" s="249" t="str">
        <f>IF(AH55="","",VLOOKUP(AH55,'標準様式１【記載例】シフト記号表（勤務時間帯）'!$C$6:$K$35,9,FALSE))</f>
        <v/>
      </c>
      <c r="AI56" s="249" t="str">
        <f>IF(AI55="","",VLOOKUP(AI55,'標準様式１【記載例】シフト記号表（勤務時間帯）'!$C$6:$K$35,9,FALSE))</f>
        <v/>
      </c>
      <c r="AJ56" s="249" t="str">
        <f>IF(AJ55="","",VLOOKUP(AJ55,'標準様式１【記載例】シフト記号表（勤務時間帯）'!$C$6:$K$35,9,FALSE))</f>
        <v/>
      </c>
      <c r="AK56" s="249" t="str">
        <f>IF(AK55="","",VLOOKUP(AK55,'標準様式１【記載例】シフト記号表（勤務時間帯）'!$C$6:$K$35,9,FALSE))</f>
        <v/>
      </c>
      <c r="AL56" s="249" t="str">
        <f>IF(AL55="","",VLOOKUP(AL55,'標準様式１【記載例】シフト記号表（勤務時間帯）'!$C$6:$K$35,9,FALSE))</f>
        <v/>
      </c>
      <c r="AM56" s="250" t="str">
        <f>IF(AM55="","",VLOOKUP(AM55,'標準様式１【記載例】シフト記号表（勤務時間帯）'!$C$6:$K$35,9,FALSE))</f>
        <v/>
      </c>
      <c r="AN56" s="248" t="str">
        <f>IF(AN55="","",VLOOKUP(AN55,'標準様式１【記載例】シフト記号表（勤務時間帯）'!$C$6:$K$35,9,FALSE))</f>
        <v/>
      </c>
      <c r="AO56" s="249" t="str">
        <f>IF(AO55="","",VLOOKUP(AO55,'標準様式１【記載例】シフト記号表（勤務時間帯）'!$C$6:$K$35,9,FALSE))</f>
        <v/>
      </c>
      <c r="AP56" s="249" t="str">
        <f>IF(AP55="","",VLOOKUP(AP55,'標準様式１【記載例】シフト記号表（勤務時間帯）'!$C$6:$K$35,9,FALSE))</f>
        <v/>
      </c>
      <c r="AQ56" s="249" t="str">
        <f>IF(AQ55="","",VLOOKUP(AQ55,'標準様式１【記載例】シフト記号表（勤務時間帯）'!$C$6:$K$35,9,FALSE))</f>
        <v/>
      </c>
      <c r="AR56" s="249" t="str">
        <f>IF(AR55="","",VLOOKUP(AR55,'標準様式１【記載例】シフト記号表（勤務時間帯）'!$C$6:$K$35,9,FALSE))</f>
        <v/>
      </c>
      <c r="AS56" s="249" t="str">
        <f>IF(AS55="","",VLOOKUP(AS55,'標準様式１【記載例】シフト記号表（勤務時間帯）'!$C$6:$K$35,9,FALSE))</f>
        <v/>
      </c>
      <c r="AT56" s="250" t="str">
        <f>IF(AT55="","",VLOOKUP(AT55,'標準様式１【記載例】シフト記号表（勤務時間帯）'!$C$6:$K$35,9,FALSE))</f>
        <v/>
      </c>
      <c r="AU56" s="248" t="str">
        <f>IF(AU55="","",VLOOKUP(AU55,'標準様式１【記載例】シフト記号表（勤務時間帯）'!$C$6:$K$35,9,FALSE))</f>
        <v/>
      </c>
      <c r="AV56" s="249" t="str">
        <f>IF(AV55="","",VLOOKUP(AV55,'標準様式１【記載例】シフト記号表（勤務時間帯）'!$C$6:$K$35,9,FALSE))</f>
        <v/>
      </c>
      <c r="AW56" s="249" t="str">
        <f>IF(AW55="","",VLOOKUP(AW55,'標準様式１【記載例】シフト記号表（勤務時間帯）'!$C$6:$K$35,9,FALSE))</f>
        <v/>
      </c>
      <c r="AX56" s="1618">
        <f>IF($BB$3="４週",SUM(S56:AT56),IF($BB$3="暦月",SUM(S56:AW56),""))</f>
        <v>0</v>
      </c>
      <c r="AY56" s="1619"/>
      <c r="AZ56" s="1620">
        <f>IF($BB$3="４週",AX56/4,IF($BB$3="暦月",標準様式１【記載例】!AX56/(標準様式１【記載例】!$BB$8/7),""))</f>
        <v>0</v>
      </c>
      <c r="BA56" s="1621"/>
      <c r="BB56" s="1611"/>
      <c r="BC56" s="1586"/>
      <c r="BD56" s="1586"/>
      <c r="BE56" s="1586"/>
      <c r="BF56" s="1587"/>
    </row>
    <row r="57" spans="2:58" ht="20.25" customHeight="1">
      <c r="B57" s="1791"/>
      <c r="C57" s="1662"/>
      <c r="D57" s="1663"/>
      <c r="E57" s="1664"/>
      <c r="F57" s="247">
        <f>C55</f>
        <v>0</v>
      </c>
      <c r="G57" s="1577"/>
      <c r="H57" s="1581"/>
      <c r="I57" s="1579"/>
      <c r="J57" s="1579"/>
      <c r="K57" s="1580"/>
      <c r="L57" s="1588"/>
      <c r="M57" s="1589"/>
      <c r="N57" s="1589"/>
      <c r="O57" s="1590"/>
      <c r="P57" s="1651" t="s">
        <v>492</v>
      </c>
      <c r="Q57" s="1652"/>
      <c r="R57" s="1653"/>
      <c r="S57" s="252" t="str">
        <f>IF(S55="","",VLOOKUP(S55,'標準様式１【記載例】シフト記号表（勤務時間帯）'!$C$6:$U$35,19,FALSE))</f>
        <v/>
      </c>
      <c r="T57" s="253" t="str">
        <f>IF(T55="","",VLOOKUP(T55,'標準様式１【記載例】シフト記号表（勤務時間帯）'!$C$6:$U$35,19,FALSE))</f>
        <v/>
      </c>
      <c r="U57" s="253" t="str">
        <f>IF(U55="","",VLOOKUP(U55,'標準様式１【記載例】シフト記号表（勤務時間帯）'!$C$6:$U$35,19,FALSE))</f>
        <v/>
      </c>
      <c r="V57" s="253" t="str">
        <f>IF(V55="","",VLOOKUP(V55,'標準様式１【記載例】シフト記号表（勤務時間帯）'!$C$6:$U$35,19,FALSE))</f>
        <v/>
      </c>
      <c r="W57" s="253" t="str">
        <f>IF(W55="","",VLOOKUP(W55,'標準様式１【記載例】シフト記号表（勤務時間帯）'!$C$6:$U$35,19,FALSE))</f>
        <v/>
      </c>
      <c r="X57" s="253" t="str">
        <f>IF(X55="","",VLOOKUP(X55,'標準様式１【記載例】シフト記号表（勤務時間帯）'!$C$6:$U$35,19,FALSE))</f>
        <v/>
      </c>
      <c r="Y57" s="254" t="str">
        <f>IF(Y55="","",VLOOKUP(Y55,'標準様式１【記載例】シフト記号表（勤務時間帯）'!$C$6:$U$35,19,FALSE))</f>
        <v/>
      </c>
      <c r="Z57" s="252" t="str">
        <f>IF(Z55="","",VLOOKUP(Z55,'標準様式１【記載例】シフト記号表（勤務時間帯）'!$C$6:$U$35,19,FALSE))</f>
        <v/>
      </c>
      <c r="AA57" s="253" t="str">
        <f>IF(AA55="","",VLOOKUP(AA55,'標準様式１【記載例】シフト記号表（勤務時間帯）'!$C$6:$U$35,19,FALSE))</f>
        <v/>
      </c>
      <c r="AB57" s="253" t="str">
        <f>IF(AB55="","",VLOOKUP(AB55,'標準様式１【記載例】シフト記号表（勤務時間帯）'!$C$6:$U$35,19,FALSE))</f>
        <v/>
      </c>
      <c r="AC57" s="253" t="str">
        <f>IF(AC55="","",VLOOKUP(AC55,'標準様式１【記載例】シフト記号表（勤務時間帯）'!$C$6:$U$35,19,FALSE))</f>
        <v/>
      </c>
      <c r="AD57" s="253" t="str">
        <f>IF(AD55="","",VLOOKUP(AD55,'標準様式１【記載例】シフト記号表（勤務時間帯）'!$C$6:$U$35,19,FALSE))</f>
        <v/>
      </c>
      <c r="AE57" s="253" t="str">
        <f>IF(AE55="","",VLOOKUP(AE55,'標準様式１【記載例】シフト記号表（勤務時間帯）'!$C$6:$U$35,19,FALSE))</f>
        <v/>
      </c>
      <c r="AF57" s="254" t="str">
        <f>IF(AF55="","",VLOOKUP(AF55,'標準様式１【記載例】シフト記号表（勤務時間帯）'!$C$6:$U$35,19,FALSE))</f>
        <v/>
      </c>
      <c r="AG57" s="252" t="str">
        <f>IF(AG55="","",VLOOKUP(AG55,'標準様式１【記載例】シフト記号表（勤務時間帯）'!$C$6:$U$35,19,FALSE))</f>
        <v/>
      </c>
      <c r="AH57" s="253" t="str">
        <f>IF(AH55="","",VLOOKUP(AH55,'標準様式１【記載例】シフト記号表（勤務時間帯）'!$C$6:$U$35,19,FALSE))</f>
        <v/>
      </c>
      <c r="AI57" s="253" t="str">
        <f>IF(AI55="","",VLOOKUP(AI55,'標準様式１【記載例】シフト記号表（勤務時間帯）'!$C$6:$U$35,19,FALSE))</f>
        <v/>
      </c>
      <c r="AJ57" s="253" t="str">
        <f>IF(AJ55="","",VLOOKUP(AJ55,'標準様式１【記載例】シフト記号表（勤務時間帯）'!$C$6:$U$35,19,FALSE))</f>
        <v/>
      </c>
      <c r="AK57" s="253" t="str">
        <f>IF(AK55="","",VLOOKUP(AK55,'標準様式１【記載例】シフト記号表（勤務時間帯）'!$C$6:$U$35,19,FALSE))</f>
        <v/>
      </c>
      <c r="AL57" s="253" t="str">
        <f>IF(AL55="","",VLOOKUP(AL55,'標準様式１【記載例】シフト記号表（勤務時間帯）'!$C$6:$U$35,19,FALSE))</f>
        <v/>
      </c>
      <c r="AM57" s="254" t="str">
        <f>IF(AM55="","",VLOOKUP(AM55,'標準様式１【記載例】シフト記号表（勤務時間帯）'!$C$6:$U$35,19,FALSE))</f>
        <v/>
      </c>
      <c r="AN57" s="252" t="str">
        <f>IF(AN55="","",VLOOKUP(AN55,'標準様式１【記載例】シフト記号表（勤務時間帯）'!$C$6:$U$35,19,FALSE))</f>
        <v/>
      </c>
      <c r="AO57" s="253" t="str">
        <f>IF(AO55="","",VLOOKUP(AO55,'標準様式１【記載例】シフト記号表（勤務時間帯）'!$C$6:$U$35,19,FALSE))</f>
        <v/>
      </c>
      <c r="AP57" s="253" t="str">
        <f>IF(AP55="","",VLOOKUP(AP55,'標準様式１【記載例】シフト記号表（勤務時間帯）'!$C$6:$U$35,19,FALSE))</f>
        <v/>
      </c>
      <c r="AQ57" s="253" t="str">
        <f>IF(AQ55="","",VLOOKUP(AQ55,'標準様式１【記載例】シフト記号表（勤務時間帯）'!$C$6:$U$35,19,FALSE))</f>
        <v/>
      </c>
      <c r="AR57" s="253" t="str">
        <f>IF(AR55="","",VLOOKUP(AR55,'標準様式１【記載例】シフト記号表（勤務時間帯）'!$C$6:$U$35,19,FALSE))</f>
        <v/>
      </c>
      <c r="AS57" s="253" t="str">
        <f>IF(AS55="","",VLOOKUP(AS55,'標準様式１【記載例】シフト記号表（勤務時間帯）'!$C$6:$U$35,19,FALSE))</f>
        <v/>
      </c>
      <c r="AT57" s="254" t="str">
        <f>IF(AT55="","",VLOOKUP(AT55,'標準様式１【記載例】シフト記号表（勤務時間帯）'!$C$6:$U$35,19,FALSE))</f>
        <v/>
      </c>
      <c r="AU57" s="252" t="str">
        <f>IF(AU55="","",VLOOKUP(AU55,'標準様式１【記載例】シフト記号表（勤務時間帯）'!$C$6:$U$35,19,FALSE))</f>
        <v/>
      </c>
      <c r="AV57" s="253" t="str">
        <f>IF(AV55="","",VLOOKUP(AV55,'標準様式１【記載例】シフト記号表（勤務時間帯）'!$C$6:$U$35,19,FALSE))</f>
        <v/>
      </c>
      <c r="AW57" s="253" t="str">
        <f>IF(AW55="","",VLOOKUP(AW55,'標準様式１【記載例】シフト記号表（勤務時間帯）'!$C$6:$U$35,19,FALSE))</f>
        <v/>
      </c>
      <c r="AX57" s="1625">
        <f>IF($BB$3="４週",SUM(S57:AT57),IF($BB$3="暦月",SUM(S57:AW57),""))</f>
        <v>0</v>
      </c>
      <c r="AY57" s="1626"/>
      <c r="AZ57" s="1627">
        <f>IF($BB$3="４週",AX57/4,IF($BB$3="暦月",標準様式１【記載例】!AX57/(標準様式１【記載例】!$BB$8/7),""))</f>
        <v>0</v>
      </c>
      <c r="BA57" s="1628"/>
      <c r="BB57" s="1670"/>
      <c r="BC57" s="1589"/>
      <c r="BD57" s="1589"/>
      <c r="BE57" s="1589"/>
      <c r="BF57" s="1590"/>
    </row>
    <row r="58" spans="2:58" ht="20.25" customHeight="1">
      <c r="B58" s="1791">
        <f>B55+1</f>
        <v>13</v>
      </c>
      <c r="C58" s="1656"/>
      <c r="D58" s="1657"/>
      <c r="E58" s="1658"/>
      <c r="F58" s="255"/>
      <c r="G58" s="1575"/>
      <c r="H58" s="1578"/>
      <c r="I58" s="1579"/>
      <c r="J58" s="1579"/>
      <c r="K58" s="1580"/>
      <c r="L58" s="1582"/>
      <c r="M58" s="1583"/>
      <c r="N58" s="1583"/>
      <c r="O58" s="1584"/>
      <c r="P58" s="1591" t="s">
        <v>490</v>
      </c>
      <c r="Q58" s="1592"/>
      <c r="R58" s="1593"/>
      <c r="S58" s="244"/>
      <c r="T58" s="245"/>
      <c r="U58" s="245"/>
      <c r="V58" s="245"/>
      <c r="W58" s="245"/>
      <c r="X58" s="245"/>
      <c r="Y58" s="246"/>
      <c r="Z58" s="244"/>
      <c r="AA58" s="245"/>
      <c r="AB58" s="245"/>
      <c r="AC58" s="245"/>
      <c r="AD58" s="245"/>
      <c r="AE58" s="245"/>
      <c r="AF58" s="246"/>
      <c r="AG58" s="244"/>
      <c r="AH58" s="245"/>
      <c r="AI58" s="245"/>
      <c r="AJ58" s="245"/>
      <c r="AK58" s="245"/>
      <c r="AL58" s="245"/>
      <c r="AM58" s="246"/>
      <c r="AN58" s="244"/>
      <c r="AO58" s="245"/>
      <c r="AP58" s="245"/>
      <c r="AQ58" s="245"/>
      <c r="AR58" s="245"/>
      <c r="AS58" s="245"/>
      <c r="AT58" s="246"/>
      <c r="AU58" s="244"/>
      <c r="AV58" s="245"/>
      <c r="AW58" s="245"/>
      <c r="AX58" s="1606"/>
      <c r="AY58" s="1607"/>
      <c r="AZ58" s="1608"/>
      <c r="BA58" s="1609"/>
      <c r="BB58" s="1610"/>
      <c r="BC58" s="1583"/>
      <c r="BD58" s="1583"/>
      <c r="BE58" s="1583"/>
      <c r="BF58" s="1584"/>
    </row>
    <row r="59" spans="2:58" ht="20.25" customHeight="1">
      <c r="B59" s="1791"/>
      <c r="C59" s="1659"/>
      <c r="D59" s="1660"/>
      <c r="E59" s="1661"/>
      <c r="F59" s="247"/>
      <c r="G59" s="1576"/>
      <c r="H59" s="1581"/>
      <c r="I59" s="1579"/>
      <c r="J59" s="1579"/>
      <c r="K59" s="1580"/>
      <c r="L59" s="1585"/>
      <c r="M59" s="1586"/>
      <c r="N59" s="1586"/>
      <c r="O59" s="1587"/>
      <c r="P59" s="1615" t="s">
        <v>491</v>
      </c>
      <c r="Q59" s="1616"/>
      <c r="R59" s="1617"/>
      <c r="S59" s="248" t="str">
        <f>IF(S58="","",VLOOKUP(S58,'標準様式１【記載例】シフト記号表（勤務時間帯）'!$C$6:$K$35,9,FALSE))</f>
        <v/>
      </c>
      <c r="T59" s="249" t="str">
        <f>IF(T58="","",VLOOKUP(T58,'標準様式１【記載例】シフト記号表（勤務時間帯）'!$C$6:$K$35,9,FALSE))</f>
        <v/>
      </c>
      <c r="U59" s="249" t="str">
        <f>IF(U58="","",VLOOKUP(U58,'標準様式１【記載例】シフト記号表（勤務時間帯）'!$C$6:$K$35,9,FALSE))</f>
        <v/>
      </c>
      <c r="V59" s="249" t="str">
        <f>IF(V58="","",VLOOKUP(V58,'標準様式１【記載例】シフト記号表（勤務時間帯）'!$C$6:$K$35,9,FALSE))</f>
        <v/>
      </c>
      <c r="W59" s="249" t="str">
        <f>IF(W58="","",VLOOKUP(W58,'標準様式１【記載例】シフト記号表（勤務時間帯）'!$C$6:$K$35,9,FALSE))</f>
        <v/>
      </c>
      <c r="X59" s="249" t="str">
        <f>IF(X58="","",VLOOKUP(X58,'標準様式１【記載例】シフト記号表（勤務時間帯）'!$C$6:$K$35,9,FALSE))</f>
        <v/>
      </c>
      <c r="Y59" s="250" t="str">
        <f>IF(Y58="","",VLOOKUP(Y58,'標準様式１【記載例】シフト記号表（勤務時間帯）'!$C$6:$K$35,9,FALSE))</f>
        <v/>
      </c>
      <c r="Z59" s="248" t="str">
        <f>IF(Z58="","",VLOOKUP(Z58,'標準様式１【記載例】シフト記号表（勤務時間帯）'!$C$6:$K$35,9,FALSE))</f>
        <v/>
      </c>
      <c r="AA59" s="249" t="str">
        <f>IF(AA58="","",VLOOKUP(AA58,'標準様式１【記載例】シフト記号表（勤務時間帯）'!$C$6:$K$35,9,FALSE))</f>
        <v/>
      </c>
      <c r="AB59" s="249" t="str">
        <f>IF(AB58="","",VLOOKUP(AB58,'標準様式１【記載例】シフト記号表（勤務時間帯）'!$C$6:$K$35,9,FALSE))</f>
        <v/>
      </c>
      <c r="AC59" s="249" t="str">
        <f>IF(AC58="","",VLOOKUP(AC58,'標準様式１【記載例】シフト記号表（勤務時間帯）'!$C$6:$K$35,9,FALSE))</f>
        <v/>
      </c>
      <c r="AD59" s="249" t="str">
        <f>IF(AD58="","",VLOOKUP(AD58,'標準様式１【記載例】シフト記号表（勤務時間帯）'!$C$6:$K$35,9,FALSE))</f>
        <v/>
      </c>
      <c r="AE59" s="249" t="str">
        <f>IF(AE58="","",VLOOKUP(AE58,'標準様式１【記載例】シフト記号表（勤務時間帯）'!$C$6:$K$35,9,FALSE))</f>
        <v/>
      </c>
      <c r="AF59" s="250" t="str">
        <f>IF(AF58="","",VLOOKUP(AF58,'標準様式１【記載例】シフト記号表（勤務時間帯）'!$C$6:$K$35,9,FALSE))</f>
        <v/>
      </c>
      <c r="AG59" s="248" t="str">
        <f>IF(AG58="","",VLOOKUP(AG58,'標準様式１【記載例】シフト記号表（勤務時間帯）'!$C$6:$K$35,9,FALSE))</f>
        <v/>
      </c>
      <c r="AH59" s="249" t="str">
        <f>IF(AH58="","",VLOOKUP(AH58,'標準様式１【記載例】シフト記号表（勤務時間帯）'!$C$6:$K$35,9,FALSE))</f>
        <v/>
      </c>
      <c r="AI59" s="249" t="str">
        <f>IF(AI58="","",VLOOKUP(AI58,'標準様式１【記載例】シフト記号表（勤務時間帯）'!$C$6:$K$35,9,FALSE))</f>
        <v/>
      </c>
      <c r="AJ59" s="249" t="str">
        <f>IF(AJ58="","",VLOOKUP(AJ58,'標準様式１【記載例】シフト記号表（勤務時間帯）'!$C$6:$K$35,9,FALSE))</f>
        <v/>
      </c>
      <c r="AK59" s="249" t="str">
        <f>IF(AK58="","",VLOOKUP(AK58,'標準様式１【記載例】シフト記号表（勤務時間帯）'!$C$6:$K$35,9,FALSE))</f>
        <v/>
      </c>
      <c r="AL59" s="249" t="str">
        <f>IF(AL58="","",VLOOKUP(AL58,'標準様式１【記載例】シフト記号表（勤務時間帯）'!$C$6:$K$35,9,FALSE))</f>
        <v/>
      </c>
      <c r="AM59" s="250" t="str">
        <f>IF(AM58="","",VLOOKUP(AM58,'標準様式１【記載例】シフト記号表（勤務時間帯）'!$C$6:$K$35,9,FALSE))</f>
        <v/>
      </c>
      <c r="AN59" s="248" t="str">
        <f>IF(AN58="","",VLOOKUP(AN58,'標準様式１【記載例】シフト記号表（勤務時間帯）'!$C$6:$K$35,9,FALSE))</f>
        <v/>
      </c>
      <c r="AO59" s="249" t="str">
        <f>IF(AO58="","",VLOOKUP(AO58,'標準様式１【記載例】シフト記号表（勤務時間帯）'!$C$6:$K$35,9,FALSE))</f>
        <v/>
      </c>
      <c r="AP59" s="249" t="str">
        <f>IF(AP58="","",VLOOKUP(AP58,'標準様式１【記載例】シフト記号表（勤務時間帯）'!$C$6:$K$35,9,FALSE))</f>
        <v/>
      </c>
      <c r="AQ59" s="249" t="str">
        <f>IF(AQ58="","",VLOOKUP(AQ58,'標準様式１【記載例】シフト記号表（勤務時間帯）'!$C$6:$K$35,9,FALSE))</f>
        <v/>
      </c>
      <c r="AR59" s="249" t="str">
        <f>IF(AR58="","",VLOOKUP(AR58,'標準様式１【記載例】シフト記号表（勤務時間帯）'!$C$6:$K$35,9,FALSE))</f>
        <v/>
      </c>
      <c r="AS59" s="249" t="str">
        <f>IF(AS58="","",VLOOKUP(AS58,'標準様式１【記載例】シフト記号表（勤務時間帯）'!$C$6:$K$35,9,FALSE))</f>
        <v/>
      </c>
      <c r="AT59" s="250" t="str">
        <f>IF(AT58="","",VLOOKUP(AT58,'標準様式１【記載例】シフト記号表（勤務時間帯）'!$C$6:$K$35,9,FALSE))</f>
        <v/>
      </c>
      <c r="AU59" s="248" t="str">
        <f>IF(AU58="","",VLOOKUP(AU58,'標準様式１【記載例】シフト記号表（勤務時間帯）'!$C$6:$K$35,9,FALSE))</f>
        <v/>
      </c>
      <c r="AV59" s="249" t="str">
        <f>IF(AV58="","",VLOOKUP(AV58,'標準様式１【記載例】シフト記号表（勤務時間帯）'!$C$6:$K$35,9,FALSE))</f>
        <v/>
      </c>
      <c r="AW59" s="249" t="str">
        <f>IF(AW58="","",VLOOKUP(AW58,'標準様式１【記載例】シフト記号表（勤務時間帯）'!$C$6:$K$35,9,FALSE))</f>
        <v/>
      </c>
      <c r="AX59" s="1618">
        <f>IF($BB$3="４週",SUM(S59:AT59),IF($BB$3="暦月",SUM(S59:AW59),""))</f>
        <v>0</v>
      </c>
      <c r="AY59" s="1619"/>
      <c r="AZ59" s="1620">
        <f>IF($BB$3="４週",AX59/4,IF($BB$3="暦月",標準様式１【記載例】!AX59/(標準様式１【記載例】!$BB$8/7),""))</f>
        <v>0</v>
      </c>
      <c r="BA59" s="1621"/>
      <c r="BB59" s="1611"/>
      <c r="BC59" s="1586"/>
      <c r="BD59" s="1586"/>
      <c r="BE59" s="1586"/>
      <c r="BF59" s="1587"/>
    </row>
    <row r="60" spans="2:58" ht="20.25" customHeight="1" thickBot="1">
      <c r="B60" s="1792"/>
      <c r="C60" s="1662"/>
      <c r="D60" s="1663"/>
      <c r="E60" s="1664"/>
      <c r="F60" s="256">
        <f>C58</f>
        <v>0</v>
      </c>
      <c r="G60" s="1665"/>
      <c r="H60" s="1666"/>
      <c r="I60" s="1667"/>
      <c r="J60" s="1667"/>
      <c r="K60" s="1668"/>
      <c r="L60" s="1669"/>
      <c r="M60" s="1613"/>
      <c r="N60" s="1613"/>
      <c r="O60" s="1614"/>
      <c r="P60" s="1622" t="s">
        <v>492</v>
      </c>
      <c r="Q60" s="1623"/>
      <c r="R60" s="1624"/>
      <c r="S60" s="252" t="str">
        <f>IF(S58="","",VLOOKUP(S58,'標準様式１【記載例】シフト記号表（勤務時間帯）'!$C$6:$U$35,19,FALSE))</f>
        <v/>
      </c>
      <c r="T60" s="253" t="str">
        <f>IF(T58="","",VLOOKUP(T58,'標準様式１【記載例】シフト記号表（勤務時間帯）'!$C$6:$U$35,19,FALSE))</f>
        <v/>
      </c>
      <c r="U60" s="253" t="str">
        <f>IF(U58="","",VLOOKUP(U58,'標準様式１【記載例】シフト記号表（勤務時間帯）'!$C$6:$U$35,19,FALSE))</f>
        <v/>
      </c>
      <c r="V60" s="253" t="str">
        <f>IF(V58="","",VLOOKUP(V58,'標準様式１【記載例】シフト記号表（勤務時間帯）'!$C$6:$U$35,19,FALSE))</f>
        <v/>
      </c>
      <c r="W60" s="253" t="str">
        <f>IF(W58="","",VLOOKUP(W58,'標準様式１【記載例】シフト記号表（勤務時間帯）'!$C$6:$U$35,19,FALSE))</f>
        <v/>
      </c>
      <c r="X60" s="253" t="str">
        <f>IF(X58="","",VLOOKUP(X58,'標準様式１【記載例】シフト記号表（勤務時間帯）'!$C$6:$U$35,19,FALSE))</f>
        <v/>
      </c>
      <c r="Y60" s="254" t="str">
        <f>IF(Y58="","",VLOOKUP(Y58,'標準様式１【記載例】シフト記号表（勤務時間帯）'!$C$6:$U$35,19,FALSE))</f>
        <v/>
      </c>
      <c r="Z60" s="252" t="str">
        <f>IF(Z58="","",VLOOKUP(Z58,'標準様式１【記載例】シフト記号表（勤務時間帯）'!$C$6:$U$35,19,FALSE))</f>
        <v/>
      </c>
      <c r="AA60" s="253" t="str">
        <f>IF(AA58="","",VLOOKUP(AA58,'標準様式１【記載例】シフト記号表（勤務時間帯）'!$C$6:$U$35,19,FALSE))</f>
        <v/>
      </c>
      <c r="AB60" s="253" t="str">
        <f>IF(AB58="","",VLOOKUP(AB58,'標準様式１【記載例】シフト記号表（勤務時間帯）'!$C$6:$U$35,19,FALSE))</f>
        <v/>
      </c>
      <c r="AC60" s="253" t="str">
        <f>IF(AC58="","",VLOOKUP(AC58,'標準様式１【記載例】シフト記号表（勤務時間帯）'!$C$6:$U$35,19,FALSE))</f>
        <v/>
      </c>
      <c r="AD60" s="253" t="str">
        <f>IF(AD58="","",VLOOKUP(AD58,'標準様式１【記載例】シフト記号表（勤務時間帯）'!$C$6:$U$35,19,FALSE))</f>
        <v/>
      </c>
      <c r="AE60" s="253" t="str">
        <f>IF(AE58="","",VLOOKUP(AE58,'標準様式１【記載例】シフト記号表（勤務時間帯）'!$C$6:$U$35,19,FALSE))</f>
        <v/>
      </c>
      <c r="AF60" s="254" t="str">
        <f>IF(AF58="","",VLOOKUP(AF58,'標準様式１【記載例】シフト記号表（勤務時間帯）'!$C$6:$U$35,19,FALSE))</f>
        <v/>
      </c>
      <c r="AG60" s="252" t="str">
        <f>IF(AG58="","",VLOOKUP(AG58,'標準様式１【記載例】シフト記号表（勤務時間帯）'!$C$6:$U$35,19,FALSE))</f>
        <v/>
      </c>
      <c r="AH60" s="253" t="str">
        <f>IF(AH58="","",VLOOKUP(AH58,'標準様式１【記載例】シフト記号表（勤務時間帯）'!$C$6:$U$35,19,FALSE))</f>
        <v/>
      </c>
      <c r="AI60" s="253" t="str">
        <f>IF(AI58="","",VLOOKUP(AI58,'標準様式１【記載例】シフト記号表（勤務時間帯）'!$C$6:$U$35,19,FALSE))</f>
        <v/>
      </c>
      <c r="AJ60" s="253" t="str">
        <f>IF(AJ58="","",VLOOKUP(AJ58,'標準様式１【記載例】シフト記号表（勤務時間帯）'!$C$6:$U$35,19,FALSE))</f>
        <v/>
      </c>
      <c r="AK60" s="253" t="str">
        <f>IF(AK58="","",VLOOKUP(AK58,'標準様式１【記載例】シフト記号表（勤務時間帯）'!$C$6:$U$35,19,FALSE))</f>
        <v/>
      </c>
      <c r="AL60" s="253" t="str">
        <f>IF(AL58="","",VLOOKUP(AL58,'標準様式１【記載例】シフト記号表（勤務時間帯）'!$C$6:$U$35,19,FALSE))</f>
        <v/>
      </c>
      <c r="AM60" s="254" t="str">
        <f>IF(AM58="","",VLOOKUP(AM58,'標準様式１【記載例】シフト記号表（勤務時間帯）'!$C$6:$U$35,19,FALSE))</f>
        <v/>
      </c>
      <c r="AN60" s="252" t="str">
        <f>IF(AN58="","",VLOOKUP(AN58,'標準様式１【記載例】シフト記号表（勤務時間帯）'!$C$6:$U$35,19,FALSE))</f>
        <v/>
      </c>
      <c r="AO60" s="253" t="str">
        <f>IF(AO58="","",VLOOKUP(AO58,'標準様式１【記載例】シフト記号表（勤務時間帯）'!$C$6:$U$35,19,FALSE))</f>
        <v/>
      </c>
      <c r="AP60" s="253" t="str">
        <f>IF(AP58="","",VLOOKUP(AP58,'標準様式１【記載例】シフト記号表（勤務時間帯）'!$C$6:$U$35,19,FALSE))</f>
        <v/>
      </c>
      <c r="AQ60" s="253" t="str">
        <f>IF(AQ58="","",VLOOKUP(AQ58,'標準様式１【記載例】シフト記号表（勤務時間帯）'!$C$6:$U$35,19,FALSE))</f>
        <v/>
      </c>
      <c r="AR60" s="253" t="str">
        <f>IF(AR58="","",VLOOKUP(AR58,'標準様式１【記載例】シフト記号表（勤務時間帯）'!$C$6:$U$35,19,FALSE))</f>
        <v/>
      </c>
      <c r="AS60" s="253" t="str">
        <f>IF(AS58="","",VLOOKUP(AS58,'標準様式１【記載例】シフト記号表（勤務時間帯）'!$C$6:$U$35,19,FALSE))</f>
        <v/>
      </c>
      <c r="AT60" s="254" t="str">
        <f>IF(AT58="","",VLOOKUP(AT58,'標準様式１【記載例】シフト記号表（勤務時間帯）'!$C$6:$U$35,19,FALSE))</f>
        <v/>
      </c>
      <c r="AU60" s="252" t="str">
        <f>IF(AU58="","",VLOOKUP(AU58,'標準様式１【記載例】シフト記号表（勤務時間帯）'!$C$6:$U$35,19,FALSE))</f>
        <v/>
      </c>
      <c r="AV60" s="253" t="str">
        <f>IF(AV58="","",VLOOKUP(AV58,'標準様式１【記載例】シフト記号表（勤務時間帯）'!$C$6:$U$35,19,FALSE))</f>
        <v/>
      </c>
      <c r="AW60" s="253" t="str">
        <f>IF(AW58="","",VLOOKUP(AW58,'標準様式１【記載例】シフト記号表（勤務時間帯）'!$C$6:$U$35,19,FALSE))</f>
        <v/>
      </c>
      <c r="AX60" s="1625">
        <f>IF($BB$3="４週",SUM(S60:AT60),IF($BB$3="暦月",SUM(S60:AW60),""))</f>
        <v>0</v>
      </c>
      <c r="AY60" s="1626"/>
      <c r="AZ60" s="1627">
        <f>IF($BB$3="４週",AX60/4,IF($BB$3="暦月",標準様式１【記載例】!AX60/(標準様式１【記載例】!$BB$8/7),""))</f>
        <v>0</v>
      </c>
      <c r="BA60" s="1628"/>
      <c r="BB60" s="1612"/>
      <c r="BC60" s="1613"/>
      <c r="BD60" s="1613"/>
      <c r="BE60" s="1613"/>
      <c r="BF60" s="1614"/>
    </row>
    <row r="61" spans="2:58" s="225" customFormat="1" ht="6" customHeight="1" thickBot="1">
      <c r="B61" s="257"/>
      <c r="C61" s="258"/>
      <c r="D61" s="258"/>
      <c r="E61" s="258"/>
      <c r="F61" s="259"/>
      <c r="G61" s="259"/>
      <c r="H61" s="260"/>
      <c r="I61" s="260"/>
      <c r="J61" s="260"/>
      <c r="K61" s="260"/>
      <c r="L61" s="259"/>
      <c r="M61" s="259"/>
      <c r="N61" s="259"/>
      <c r="O61" s="259"/>
      <c r="P61" s="261"/>
      <c r="Q61" s="261"/>
      <c r="R61" s="261"/>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2"/>
      <c r="AY61" s="262"/>
      <c r="AZ61" s="262"/>
      <c r="BA61" s="262"/>
      <c r="BB61" s="259"/>
      <c r="BC61" s="259"/>
      <c r="BD61" s="259"/>
      <c r="BE61" s="259"/>
      <c r="BF61" s="263"/>
    </row>
    <row r="62" spans="2:58" ht="20.100000000000001" customHeight="1">
      <c r="B62" s="264"/>
      <c r="C62" s="265"/>
      <c r="D62" s="265"/>
      <c r="E62" s="265"/>
      <c r="F62" s="266"/>
      <c r="G62" s="1565" t="s">
        <v>493</v>
      </c>
      <c r="H62" s="1565"/>
      <c r="I62" s="1565"/>
      <c r="J62" s="1565"/>
      <c r="K62" s="1566"/>
      <c r="L62" s="267"/>
      <c r="M62" s="1570" t="s">
        <v>494</v>
      </c>
      <c r="N62" s="1571"/>
      <c r="O62" s="1571"/>
      <c r="P62" s="1571"/>
      <c r="Q62" s="1571"/>
      <c r="R62" s="1572"/>
      <c r="S62" s="268">
        <f t="shared" ref="S62:AH64" si="1">IF(SUMIF($F$22:$F$60, $M62, S$22:S$60)=0,"",SUMIF($F$22:$F$60, $M62, S$22:S$60))</f>
        <v>7</v>
      </c>
      <c r="T62" s="269">
        <f t="shared" si="1"/>
        <v>7</v>
      </c>
      <c r="U62" s="269">
        <f t="shared" si="1"/>
        <v>7</v>
      </c>
      <c r="V62" s="269">
        <f t="shared" si="1"/>
        <v>7</v>
      </c>
      <c r="W62" s="269">
        <f t="shared" si="1"/>
        <v>7</v>
      </c>
      <c r="X62" s="269">
        <f t="shared" si="1"/>
        <v>7</v>
      </c>
      <c r="Y62" s="270">
        <f t="shared" si="1"/>
        <v>7</v>
      </c>
      <c r="Z62" s="268">
        <f t="shared" si="1"/>
        <v>7</v>
      </c>
      <c r="AA62" s="269">
        <f t="shared" si="1"/>
        <v>7</v>
      </c>
      <c r="AB62" s="269">
        <f t="shared" si="1"/>
        <v>7</v>
      </c>
      <c r="AC62" s="269">
        <f t="shared" si="1"/>
        <v>7</v>
      </c>
      <c r="AD62" s="269">
        <f t="shared" si="1"/>
        <v>7</v>
      </c>
      <c r="AE62" s="269">
        <f t="shared" si="1"/>
        <v>7</v>
      </c>
      <c r="AF62" s="270">
        <f t="shared" si="1"/>
        <v>7</v>
      </c>
      <c r="AG62" s="268">
        <f t="shared" si="1"/>
        <v>7</v>
      </c>
      <c r="AH62" s="269">
        <f t="shared" si="1"/>
        <v>7</v>
      </c>
      <c r="AI62" s="269">
        <f t="shared" ref="AI62:AW64" si="2">IF(SUMIF($F$22:$F$60, $M62, AI$22:AI$60)=0,"",SUMIF($F$22:$F$60, $M62, AI$22:AI$60))</f>
        <v>7</v>
      </c>
      <c r="AJ62" s="269">
        <f t="shared" si="2"/>
        <v>7</v>
      </c>
      <c r="AK62" s="269">
        <f t="shared" si="2"/>
        <v>7</v>
      </c>
      <c r="AL62" s="269">
        <f t="shared" si="2"/>
        <v>7</v>
      </c>
      <c r="AM62" s="270">
        <f t="shared" si="2"/>
        <v>7</v>
      </c>
      <c r="AN62" s="268">
        <f t="shared" si="2"/>
        <v>7</v>
      </c>
      <c r="AO62" s="269">
        <f t="shared" si="2"/>
        <v>7</v>
      </c>
      <c r="AP62" s="269">
        <f t="shared" si="2"/>
        <v>7</v>
      </c>
      <c r="AQ62" s="269">
        <f t="shared" si="2"/>
        <v>7</v>
      </c>
      <c r="AR62" s="269">
        <f t="shared" si="2"/>
        <v>7</v>
      </c>
      <c r="AS62" s="269">
        <f t="shared" si="2"/>
        <v>7</v>
      </c>
      <c r="AT62" s="270">
        <f t="shared" si="2"/>
        <v>7</v>
      </c>
      <c r="AU62" s="268" t="str">
        <f t="shared" si="2"/>
        <v/>
      </c>
      <c r="AV62" s="269" t="str">
        <f t="shared" si="2"/>
        <v/>
      </c>
      <c r="AW62" s="269" t="str">
        <f t="shared" si="2"/>
        <v/>
      </c>
      <c r="AX62" s="1573">
        <f>IF(SUMIF($F$22:$F$60, $M62, AX$22:AX$60)=0,"",SUMIF($F$22:$F$60, $M62, AX$22:AX$60))</f>
        <v>196</v>
      </c>
      <c r="AY62" s="1574"/>
      <c r="AZ62" s="1550">
        <f>IF(AX62="","",IF($BB$3="４週",AX62/4,IF($BB$3="暦月",AX62/($BB$8/7),"")))</f>
        <v>49</v>
      </c>
      <c r="BA62" s="1551"/>
      <c r="BB62" s="1773"/>
      <c r="BC62" s="1774"/>
      <c r="BD62" s="1774"/>
      <c r="BE62" s="1774"/>
      <c r="BF62" s="1775"/>
    </row>
    <row r="63" spans="2:58" ht="20.100000000000001" customHeight="1">
      <c r="B63" s="271"/>
      <c r="C63" s="272"/>
      <c r="D63" s="272"/>
      <c r="E63" s="272"/>
      <c r="F63" s="273"/>
      <c r="G63" s="1556"/>
      <c r="H63" s="1556"/>
      <c r="I63" s="1556"/>
      <c r="J63" s="1556"/>
      <c r="K63" s="1567"/>
      <c r="L63" s="274"/>
      <c r="M63" s="1603" t="s">
        <v>495</v>
      </c>
      <c r="N63" s="1604"/>
      <c r="O63" s="1604"/>
      <c r="P63" s="1604"/>
      <c r="Q63" s="1604"/>
      <c r="R63" s="1605"/>
      <c r="S63" s="268">
        <f t="shared" si="1"/>
        <v>4</v>
      </c>
      <c r="T63" s="269">
        <f t="shared" si="1"/>
        <v>4</v>
      </c>
      <c r="U63" s="269">
        <f t="shared" si="1"/>
        <v>4</v>
      </c>
      <c r="V63" s="269">
        <f t="shared" si="1"/>
        <v>4</v>
      </c>
      <c r="W63" s="269">
        <f t="shared" si="1"/>
        <v>4</v>
      </c>
      <c r="X63" s="269">
        <f t="shared" si="1"/>
        <v>4</v>
      </c>
      <c r="Y63" s="270">
        <f t="shared" si="1"/>
        <v>4</v>
      </c>
      <c r="Z63" s="268">
        <f t="shared" si="1"/>
        <v>4</v>
      </c>
      <c r="AA63" s="269">
        <f t="shared" si="1"/>
        <v>4</v>
      </c>
      <c r="AB63" s="269">
        <f t="shared" si="1"/>
        <v>4</v>
      </c>
      <c r="AC63" s="269">
        <f t="shared" si="1"/>
        <v>4</v>
      </c>
      <c r="AD63" s="269">
        <f t="shared" si="1"/>
        <v>4</v>
      </c>
      <c r="AE63" s="269">
        <f t="shared" si="1"/>
        <v>4</v>
      </c>
      <c r="AF63" s="270">
        <f t="shared" si="1"/>
        <v>4</v>
      </c>
      <c r="AG63" s="268">
        <f t="shared" si="1"/>
        <v>4</v>
      </c>
      <c r="AH63" s="269">
        <f t="shared" si="1"/>
        <v>4</v>
      </c>
      <c r="AI63" s="269">
        <f t="shared" si="2"/>
        <v>4</v>
      </c>
      <c r="AJ63" s="269">
        <f t="shared" si="2"/>
        <v>4</v>
      </c>
      <c r="AK63" s="269">
        <f t="shared" si="2"/>
        <v>4</v>
      </c>
      <c r="AL63" s="269">
        <f t="shared" si="2"/>
        <v>4</v>
      </c>
      <c r="AM63" s="270">
        <f t="shared" si="2"/>
        <v>4</v>
      </c>
      <c r="AN63" s="268">
        <f t="shared" si="2"/>
        <v>4</v>
      </c>
      <c r="AO63" s="269">
        <f t="shared" si="2"/>
        <v>4</v>
      </c>
      <c r="AP63" s="269">
        <f t="shared" si="2"/>
        <v>4</v>
      </c>
      <c r="AQ63" s="269">
        <f t="shared" si="2"/>
        <v>4</v>
      </c>
      <c r="AR63" s="269">
        <f t="shared" si="2"/>
        <v>4</v>
      </c>
      <c r="AS63" s="269">
        <f t="shared" si="2"/>
        <v>4</v>
      </c>
      <c r="AT63" s="270">
        <f t="shared" si="2"/>
        <v>4</v>
      </c>
      <c r="AU63" s="268" t="str">
        <f t="shared" si="2"/>
        <v/>
      </c>
      <c r="AV63" s="269" t="str">
        <f t="shared" si="2"/>
        <v/>
      </c>
      <c r="AW63" s="269" t="str">
        <f t="shared" si="2"/>
        <v/>
      </c>
      <c r="AX63" s="1573">
        <f>IF(SUMIF($F$22:$F$60, $M63, AX$22:AX$60)=0,"",SUMIF($F$22:$F$60, $M63, AX$22:AX$60))</f>
        <v>112</v>
      </c>
      <c r="AY63" s="1574"/>
      <c r="AZ63" s="1550">
        <f>IF(AX63="","",IF($BB$3="４週",AX63/4,IF($BB$3="暦月",AX63/($BB$8/7),"")))</f>
        <v>28</v>
      </c>
      <c r="BA63" s="1551"/>
      <c r="BB63" s="1776"/>
      <c r="BC63" s="1777"/>
      <c r="BD63" s="1777"/>
      <c r="BE63" s="1777"/>
      <c r="BF63" s="1778"/>
    </row>
    <row r="64" spans="2:58" ht="20.25" customHeight="1">
      <c r="B64" s="275"/>
      <c r="C64" s="276"/>
      <c r="D64" s="276"/>
      <c r="E64" s="276"/>
      <c r="F64" s="273"/>
      <c r="G64" s="1568"/>
      <c r="H64" s="1568"/>
      <c r="I64" s="1568"/>
      <c r="J64" s="1568"/>
      <c r="K64" s="1569"/>
      <c r="L64" s="274"/>
      <c r="M64" s="1603" t="s">
        <v>496</v>
      </c>
      <c r="N64" s="1604"/>
      <c r="O64" s="1604"/>
      <c r="P64" s="1604"/>
      <c r="Q64" s="1604"/>
      <c r="R64" s="1605"/>
      <c r="S64" s="268">
        <f t="shared" si="1"/>
        <v>14</v>
      </c>
      <c r="T64" s="269">
        <f t="shared" si="1"/>
        <v>14</v>
      </c>
      <c r="U64" s="269">
        <f t="shared" si="1"/>
        <v>14</v>
      </c>
      <c r="V64" s="269">
        <f t="shared" si="1"/>
        <v>14</v>
      </c>
      <c r="W64" s="269">
        <f t="shared" si="1"/>
        <v>14</v>
      </c>
      <c r="X64" s="269">
        <f t="shared" si="1"/>
        <v>14</v>
      </c>
      <c r="Y64" s="270">
        <f t="shared" si="1"/>
        <v>14</v>
      </c>
      <c r="Z64" s="268">
        <f t="shared" si="1"/>
        <v>14</v>
      </c>
      <c r="AA64" s="269">
        <f t="shared" si="1"/>
        <v>14</v>
      </c>
      <c r="AB64" s="269">
        <f t="shared" si="1"/>
        <v>14</v>
      </c>
      <c r="AC64" s="269">
        <f t="shared" si="1"/>
        <v>14</v>
      </c>
      <c r="AD64" s="269">
        <f t="shared" si="1"/>
        <v>14</v>
      </c>
      <c r="AE64" s="269">
        <f t="shared" si="1"/>
        <v>14</v>
      </c>
      <c r="AF64" s="270">
        <f t="shared" si="1"/>
        <v>14</v>
      </c>
      <c r="AG64" s="268">
        <f t="shared" si="1"/>
        <v>14</v>
      </c>
      <c r="AH64" s="269">
        <f t="shared" si="1"/>
        <v>14</v>
      </c>
      <c r="AI64" s="269">
        <f t="shared" si="2"/>
        <v>14</v>
      </c>
      <c r="AJ64" s="269">
        <f t="shared" si="2"/>
        <v>14</v>
      </c>
      <c r="AK64" s="269">
        <f t="shared" si="2"/>
        <v>14</v>
      </c>
      <c r="AL64" s="269">
        <f t="shared" si="2"/>
        <v>14</v>
      </c>
      <c r="AM64" s="270">
        <f t="shared" si="2"/>
        <v>14</v>
      </c>
      <c r="AN64" s="268">
        <f t="shared" si="2"/>
        <v>14</v>
      </c>
      <c r="AO64" s="269">
        <f t="shared" si="2"/>
        <v>14</v>
      </c>
      <c r="AP64" s="269">
        <f t="shared" si="2"/>
        <v>14</v>
      </c>
      <c r="AQ64" s="269">
        <f t="shared" si="2"/>
        <v>14</v>
      </c>
      <c r="AR64" s="269">
        <f t="shared" si="2"/>
        <v>14</v>
      </c>
      <c r="AS64" s="269">
        <f t="shared" si="2"/>
        <v>14</v>
      </c>
      <c r="AT64" s="270">
        <f t="shared" si="2"/>
        <v>14</v>
      </c>
      <c r="AU64" s="268" t="str">
        <f t="shared" si="2"/>
        <v/>
      </c>
      <c r="AV64" s="269" t="str">
        <f t="shared" si="2"/>
        <v/>
      </c>
      <c r="AW64" s="269" t="str">
        <f t="shared" si="2"/>
        <v/>
      </c>
      <c r="AX64" s="1573">
        <f>IF(SUMIF($F$22:$F$60, $M64, AX$22:AX$60)=0,"",SUMIF($F$22:$F$60, $M64, AX$22:AX$60))</f>
        <v>392</v>
      </c>
      <c r="AY64" s="1574"/>
      <c r="AZ64" s="1550">
        <f>IF(AX64="","",IF($BB$3="４週",AX64/4,IF($BB$3="暦月",AX64/($BB$8/7),"")))</f>
        <v>98</v>
      </c>
      <c r="BA64" s="1551"/>
      <c r="BB64" s="1776"/>
      <c r="BC64" s="1777"/>
      <c r="BD64" s="1777"/>
      <c r="BE64" s="1777"/>
      <c r="BF64" s="1778"/>
    </row>
    <row r="65" spans="2:73" ht="20.25" customHeight="1">
      <c r="B65" s="319"/>
      <c r="C65" s="273"/>
      <c r="D65" s="273"/>
      <c r="E65" s="273"/>
      <c r="F65" s="273"/>
      <c r="G65" s="1631" t="s">
        <v>497</v>
      </c>
      <c r="H65" s="1631"/>
      <c r="I65" s="1631"/>
      <c r="J65" s="1631"/>
      <c r="K65" s="1631"/>
      <c r="L65" s="1631"/>
      <c r="M65" s="1631"/>
      <c r="N65" s="1631"/>
      <c r="O65" s="1631"/>
      <c r="P65" s="1631"/>
      <c r="Q65" s="1631"/>
      <c r="R65" s="1632"/>
      <c r="S65" s="279">
        <v>18</v>
      </c>
      <c r="T65" s="280">
        <v>18</v>
      </c>
      <c r="U65" s="280">
        <v>18</v>
      </c>
      <c r="V65" s="280">
        <v>18</v>
      </c>
      <c r="W65" s="280">
        <v>18</v>
      </c>
      <c r="X65" s="280">
        <v>18</v>
      </c>
      <c r="Y65" s="281">
        <v>18</v>
      </c>
      <c r="Z65" s="279">
        <v>18</v>
      </c>
      <c r="AA65" s="280">
        <v>18</v>
      </c>
      <c r="AB65" s="280">
        <v>18</v>
      </c>
      <c r="AC65" s="280">
        <v>18</v>
      </c>
      <c r="AD65" s="280">
        <v>18</v>
      </c>
      <c r="AE65" s="280">
        <v>18</v>
      </c>
      <c r="AF65" s="281">
        <v>18</v>
      </c>
      <c r="AG65" s="279">
        <v>18</v>
      </c>
      <c r="AH65" s="280">
        <v>18</v>
      </c>
      <c r="AI65" s="280">
        <v>18</v>
      </c>
      <c r="AJ65" s="280">
        <v>18</v>
      </c>
      <c r="AK65" s="280">
        <v>18</v>
      </c>
      <c r="AL65" s="280">
        <v>18</v>
      </c>
      <c r="AM65" s="281">
        <v>18</v>
      </c>
      <c r="AN65" s="279">
        <v>18</v>
      </c>
      <c r="AO65" s="280">
        <v>18</v>
      </c>
      <c r="AP65" s="280">
        <v>18</v>
      </c>
      <c r="AQ65" s="280">
        <v>18</v>
      </c>
      <c r="AR65" s="280">
        <v>18</v>
      </c>
      <c r="AS65" s="280">
        <v>18</v>
      </c>
      <c r="AT65" s="281">
        <v>18</v>
      </c>
      <c r="AU65" s="279"/>
      <c r="AV65" s="280"/>
      <c r="AW65" s="281"/>
      <c r="AX65" s="1782"/>
      <c r="AY65" s="1783"/>
      <c r="AZ65" s="1783"/>
      <c r="BA65" s="1784"/>
      <c r="BB65" s="1776"/>
      <c r="BC65" s="1777"/>
      <c r="BD65" s="1777"/>
      <c r="BE65" s="1777"/>
      <c r="BF65" s="1778"/>
    </row>
    <row r="66" spans="2:73" ht="20.25" customHeight="1">
      <c r="B66" s="319"/>
      <c r="C66" s="273"/>
      <c r="D66" s="273"/>
      <c r="E66" s="273"/>
      <c r="F66" s="273"/>
      <c r="G66" s="1631" t="s">
        <v>498</v>
      </c>
      <c r="H66" s="1631"/>
      <c r="I66" s="1631"/>
      <c r="J66" s="1631"/>
      <c r="K66" s="1631"/>
      <c r="L66" s="1631"/>
      <c r="M66" s="1631"/>
      <c r="N66" s="1631"/>
      <c r="O66" s="1631"/>
      <c r="P66" s="1631"/>
      <c r="Q66" s="1631"/>
      <c r="R66" s="1632"/>
      <c r="S66" s="279">
        <v>7</v>
      </c>
      <c r="T66" s="280">
        <v>7</v>
      </c>
      <c r="U66" s="280">
        <v>7</v>
      </c>
      <c r="V66" s="280">
        <v>7</v>
      </c>
      <c r="W66" s="280">
        <v>7</v>
      </c>
      <c r="X66" s="280">
        <v>7</v>
      </c>
      <c r="Y66" s="281">
        <v>7</v>
      </c>
      <c r="Z66" s="279">
        <v>7</v>
      </c>
      <c r="AA66" s="280">
        <v>7</v>
      </c>
      <c r="AB66" s="280">
        <v>7</v>
      </c>
      <c r="AC66" s="280">
        <v>7</v>
      </c>
      <c r="AD66" s="280">
        <v>7</v>
      </c>
      <c r="AE66" s="280">
        <v>7</v>
      </c>
      <c r="AF66" s="281">
        <v>7</v>
      </c>
      <c r="AG66" s="279">
        <v>7</v>
      </c>
      <c r="AH66" s="280">
        <v>7</v>
      </c>
      <c r="AI66" s="280">
        <v>7</v>
      </c>
      <c r="AJ66" s="280">
        <v>7</v>
      </c>
      <c r="AK66" s="280">
        <v>7</v>
      </c>
      <c r="AL66" s="280">
        <v>7</v>
      </c>
      <c r="AM66" s="281">
        <v>7</v>
      </c>
      <c r="AN66" s="279">
        <v>7</v>
      </c>
      <c r="AO66" s="280">
        <v>7</v>
      </c>
      <c r="AP66" s="280">
        <v>7</v>
      </c>
      <c r="AQ66" s="280">
        <v>7</v>
      </c>
      <c r="AR66" s="280">
        <v>7</v>
      </c>
      <c r="AS66" s="280">
        <v>7</v>
      </c>
      <c r="AT66" s="281">
        <v>7</v>
      </c>
      <c r="AU66" s="279"/>
      <c r="AV66" s="280"/>
      <c r="AW66" s="281"/>
      <c r="AX66" s="1785"/>
      <c r="AY66" s="1786"/>
      <c r="AZ66" s="1786"/>
      <c r="BA66" s="1787"/>
      <c r="BB66" s="1776"/>
      <c r="BC66" s="1777"/>
      <c r="BD66" s="1777"/>
      <c r="BE66" s="1777"/>
      <c r="BF66" s="1778"/>
    </row>
    <row r="67" spans="2:73" ht="20.25" customHeight="1" thickBot="1">
      <c r="B67" s="320"/>
      <c r="C67" s="321"/>
      <c r="D67" s="321"/>
      <c r="E67" s="321"/>
      <c r="F67" s="321"/>
      <c r="G67" s="1553" t="s">
        <v>575</v>
      </c>
      <c r="H67" s="1553"/>
      <c r="I67" s="1553"/>
      <c r="J67" s="1553"/>
      <c r="K67" s="1553"/>
      <c r="L67" s="1553"/>
      <c r="M67" s="1553"/>
      <c r="N67" s="1553"/>
      <c r="O67" s="1553"/>
      <c r="P67" s="1553"/>
      <c r="Q67" s="1553"/>
      <c r="R67" s="1554"/>
      <c r="S67" s="284">
        <f>IF(S66&lt;&gt;"",IF(S65&gt;15,((S65-15)/5+1)*S66,S66),"")</f>
        <v>11.200000000000001</v>
      </c>
      <c r="T67" s="285">
        <f t="shared" ref="T67:AW67" si="3">IF(T66&lt;&gt;"",IF(T65&gt;15,((T65-15)/5+1)*T66,T66),"")</f>
        <v>11.200000000000001</v>
      </c>
      <c r="U67" s="285">
        <f t="shared" si="3"/>
        <v>11.200000000000001</v>
      </c>
      <c r="V67" s="285">
        <f t="shared" si="3"/>
        <v>11.200000000000001</v>
      </c>
      <c r="W67" s="285">
        <f t="shared" si="3"/>
        <v>11.200000000000001</v>
      </c>
      <c r="X67" s="285">
        <f t="shared" si="3"/>
        <v>11.200000000000001</v>
      </c>
      <c r="Y67" s="286">
        <f t="shared" si="3"/>
        <v>11.200000000000001</v>
      </c>
      <c r="Z67" s="284">
        <f t="shared" si="3"/>
        <v>11.200000000000001</v>
      </c>
      <c r="AA67" s="285">
        <f t="shared" si="3"/>
        <v>11.200000000000001</v>
      </c>
      <c r="AB67" s="285">
        <f t="shared" si="3"/>
        <v>11.200000000000001</v>
      </c>
      <c r="AC67" s="285">
        <f t="shared" si="3"/>
        <v>11.200000000000001</v>
      </c>
      <c r="AD67" s="285">
        <f t="shared" si="3"/>
        <v>11.200000000000001</v>
      </c>
      <c r="AE67" s="285">
        <f t="shared" si="3"/>
        <v>11.200000000000001</v>
      </c>
      <c r="AF67" s="286">
        <f t="shared" si="3"/>
        <v>11.200000000000001</v>
      </c>
      <c r="AG67" s="284">
        <f t="shared" si="3"/>
        <v>11.200000000000001</v>
      </c>
      <c r="AH67" s="285">
        <f t="shared" si="3"/>
        <v>11.200000000000001</v>
      </c>
      <c r="AI67" s="285">
        <f t="shared" si="3"/>
        <v>11.200000000000001</v>
      </c>
      <c r="AJ67" s="285">
        <f t="shared" si="3"/>
        <v>11.200000000000001</v>
      </c>
      <c r="AK67" s="285">
        <f t="shared" si="3"/>
        <v>11.200000000000001</v>
      </c>
      <c r="AL67" s="285">
        <f t="shared" si="3"/>
        <v>11.200000000000001</v>
      </c>
      <c r="AM67" s="286">
        <f t="shared" si="3"/>
        <v>11.200000000000001</v>
      </c>
      <c r="AN67" s="284">
        <f t="shared" si="3"/>
        <v>11.200000000000001</v>
      </c>
      <c r="AO67" s="285">
        <f t="shared" si="3"/>
        <v>11.200000000000001</v>
      </c>
      <c r="AP67" s="285">
        <f t="shared" si="3"/>
        <v>11.200000000000001</v>
      </c>
      <c r="AQ67" s="285">
        <f t="shared" si="3"/>
        <v>11.200000000000001</v>
      </c>
      <c r="AR67" s="285">
        <f t="shared" si="3"/>
        <v>11.200000000000001</v>
      </c>
      <c r="AS67" s="285">
        <f t="shared" si="3"/>
        <v>11.200000000000001</v>
      </c>
      <c r="AT67" s="286">
        <f t="shared" si="3"/>
        <v>11.200000000000001</v>
      </c>
      <c r="AU67" s="287" t="str">
        <f t="shared" si="3"/>
        <v/>
      </c>
      <c r="AV67" s="288" t="str">
        <f t="shared" si="3"/>
        <v/>
      </c>
      <c r="AW67" s="289" t="str">
        <f t="shared" si="3"/>
        <v/>
      </c>
      <c r="AX67" s="1785"/>
      <c r="AY67" s="1786"/>
      <c r="AZ67" s="1786"/>
      <c r="BA67" s="1787"/>
      <c r="BB67" s="1776"/>
      <c r="BC67" s="1777"/>
      <c r="BD67" s="1777"/>
      <c r="BE67" s="1777"/>
      <c r="BF67" s="1778"/>
    </row>
    <row r="68" spans="2:73" ht="18.75" customHeight="1">
      <c r="B68" s="1555" t="s">
        <v>500</v>
      </c>
      <c r="C68" s="1556"/>
      <c r="D68" s="1556"/>
      <c r="E68" s="1556"/>
      <c r="F68" s="1556"/>
      <c r="G68" s="1556"/>
      <c r="H68" s="1556"/>
      <c r="I68" s="1556"/>
      <c r="J68" s="1556"/>
      <c r="K68" s="1557"/>
      <c r="L68" s="1561" t="s">
        <v>494</v>
      </c>
      <c r="M68" s="1561"/>
      <c r="N68" s="1561"/>
      <c r="O68" s="1561"/>
      <c r="P68" s="1561"/>
      <c r="Q68" s="1561"/>
      <c r="R68" s="1562"/>
      <c r="S68" s="290">
        <f>IF($L68="","",IF(COUNTIFS($F$22:$F$60,$L68,S$22:S$60,"&gt;0")=0,"",COUNTIFS($F$22:$F$60,$L68,S$22:S$60,"&gt;0")))</f>
        <v>1</v>
      </c>
      <c r="T68" s="291">
        <f t="shared" ref="T68:AW72" si="4">IF($L68="","",IF(COUNTIFS($F$22:$F$60,$L68,T$22:T$60,"&gt;0")=0,"",COUNTIFS($F$22:$F$60,$L68,T$22:T$60,"&gt;0")))</f>
        <v>1</v>
      </c>
      <c r="U68" s="291">
        <f t="shared" si="4"/>
        <v>1</v>
      </c>
      <c r="V68" s="291">
        <f t="shared" si="4"/>
        <v>1</v>
      </c>
      <c r="W68" s="291">
        <f t="shared" si="4"/>
        <v>1</v>
      </c>
      <c r="X68" s="291">
        <f t="shared" si="4"/>
        <v>1</v>
      </c>
      <c r="Y68" s="292">
        <f t="shared" si="4"/>
        <v>1</v>
      </c>
      <c r="Z68" s="293">
        <f t="shared" si="4"/>
        <v>1</v>
      </c>
      <c r="AA68" s="291">
        <f t="shared" si="4"/>
        <v>1</v>
      </c>
      <c r="AB68" s="291">
        <f t="shared" si="4"/>
        <v>1</v>
      </c>
      <c r="AC68" s="291">
        <f t="shared" si="4"/>
        <v>1</v>
      </c>
      <c r="AD68" s="291">
        <f t="shared" si="4"/>
        <v>1</v>
      </c>
      <c r="AE68" s="291">
        <f t="shared" si="4"/>
        <v>1</v>
      </c>
      <c r="AF68" s="292">
        <f t="shared" si="4"/>
        <v>1</v>
      </c>
      <c r="AG68" s="291">
        <f t="shared" si="4"/>
        <v>1</v>
      </c>
      <c r="AH68" s="291">
        <f t="shared" si="4"/>
        <v>1</v>
      </c>
      <c r="AI68" s="291">
        <f t="shared" si="4"/>
        <v>1</v>
      </c>
      <c r="AJ68" s="291">
        <f t="shared" si="4"/>
        <v>1</v>
      </c>
      <c r="AK68" s="291">
        <f t="shared" si="4"/>
        <v>1</v>
      </c>
      <c r="AL68" s="291">
        <f t="shared" si="4"/>
        <v>1</v>
      </c>
      <c r="AM68" s="292">
        <f t="shared" si="4"/>
        <v>1</v>
      </c>
      <c r="AN68" s="291">
        <f t="shared" si="4"/>
        <v>1</v>
      </c>
      <c r="AO68" s="291">
        <f t="shared" si="4"/>
        <v>1</v>
      </c>
      <c r="AP68" s="291">
        <f t="shared" si="4"/>
        <v>1</v>
      </c>
      <c r="AQ68" s="291">
        <f t="shared" si="4"/>
        <v>1</v>
      </c>
      <c r="AR68" s="291">
        <f t="shared" si="4"/>
        <v>1</v>
      </c>
      <c r="AS68" s="291">
        <f t="shared" si="4"/>
        <v>1</v>
      </c>
      <c r="AT68" s="292">
        <f t="shared" si="4"/>
        <v>1</v>
      </c>
      <c r="AU68" s="291" t="str">
        <f t="shared" si="4"/>
        <v/>
      </c>
      <c r="AV68" s="291" t="str">
        <f t="shared" si="4"/>
        <v/>
      </c>
      <c r="AW68" s="292" t="str">
        <f t="shared" si="4"/>
        <v/>
      </c>
      <c r="AX68" s="1785"/>
      <c r="AY68" s="1786"/>
      <c r="AZ68" s="1786"/>
      <c r="BA68" s="1787"/>
      <c r="BB68" s="1776"/>
      <c r="BC68" s="1777"/>
      <c r="BD68" s="1777"/>
      <c r="BE68" s="1777"/>
      <c r="BF68" s="1778"/>
    </row>
    <row r="69" spans="2:73" ht="18.75" customHeight="1">
      <c r="B69" s="1555"/>
      <c r="C69" s="1556"/>
      <c r="D69" s="1556"/>
      <c r="E69" s="1556"/>
      <c r="F69" s="1556"/>
      <c r="G69" s="1556"/>
      <c r="H69" s="1556"/>
      <c r="I69" s="1556"/>
      <c r="J69" s="1556"/>
      <c r="K69" s="1557"/>
      <c r="L69" s="1563" t="s">
        <v>495</v>
      </c>
      <c r="M69" s="1563"/>
      <c r="N69" s="1563"/>
      <c r="O69" s="1563"/>
      <c r="P69" s="1563"/>
      <c r="Q69" s="1563"/>
      <c r="R69" s="1564"/>
      <c r="S69" s="287">
        <f t="shared" ref="S69:AH72" si="5">IF($L69="","",IF(COUNTIFS($F$22:$F$60,$L69,S$22:S$60,"&gt;0")=0,"",COUNTIFS($F$22:$F$60,$L69,S$22:S$60,"&gt;0")))</f>
        <v>1</v>
      </c>
      <c r="T69" s="288">
        <f>IF($L69="","",IF(COUNTIFS($F$22:$F$60,$L69,T$22:T$60,"&gt;0")=0,"",COUNTIFS($F$22:$F$60,$L69,T$22:T$60,"&gt;0")))</f>
        <v>1</v>
      </c>
      <c r="U69" s="288">
        <f t="shared" si="5"/>
        <v>1</v>
      </c>
      <c r="V69" s="288">
        <f t="shared" si="5"/>
        <v>1</v>
      </c>
      <c r="W69" s="288">
        <f t="shared" si="5"/>
        <v>1</v>
      </c>
      <c r="X69" s="288">
        <f t="shared" si="5"/>
        <v>1</v>
      </c>
      <c r="Y69" s="289">
        <f t="shared" si="5"/>
        <v>1</v>
      </c>
      <c r="Z69" s="294">
        <f t="shared" si="5"/>
        <v>1</v>
      </c>
      <c r="AA69" s="288">
        <f t="shared" si="5"/>
        <v>1</v>
      </c>
      <c r="AB69" s="288">
        <f t="shared" si="5"/>
        <v>1</v>
      </c>
      <c r="AC69" s="288">
        <f t="shared" si="5"/>
        <v>1</v>
      </c>
      <c r="AD69" s="288">
        <f t="shared" si="5"/>
        <v>1</v>
      </c>
      <c r="AE69" s="288">
        <f t="shared" si="5"/>
        <v>1</v>
      </c>
      <c r="AF69" s="289">
        <f t="shared" si="5"/>
        <v>1</v>
      </c>
      <c r="AG69" s="288">
        <f t="shared" si="5"/>
        <v>1</v>
      </c>
      <c r="AH69" s="288">
        <f t="shared" si="5"/>
        <v>1</v>
      </c>
      <c r="AI69" s="288">
        <f t="shared" si="4"/>
        <v>1</v>
      </c>
      <c r="AJ69" s="288">
        <f t="shared" si="4"/>
        <v>1</v>
      </c>
      <c r="AK69" s="288">
        <f t="shared" si="4"/>
        <v>1</v>
      </c>
      <c r="AL69" s="288">
        <f t="shared" si="4"/>
        <v>1</v>
      </c>
      <c r="AM69" s="289">
        <f t="shared" si="4"/>
        <v>1</v>
      </c>
      <c r="AN69" s="288">
        <f t="shared" si="4"/>
        <v>1</v>
      </c>
      <c r="AO69" s="288">
        <f t="shared" si="4"/>
        <v>1</v>
      </c>
      <c r="AP69" s="288">
        <f t="shared" si="4"/>
        <v>1</v>
      </c>
      <c r="AQ69" s="288">
        <f t="shared" si="4"/>
        <v>1</v>
      </c>
      <c r="AR69" s="288">
        <f t="shared" si="4"/>
        <v>1</v>
      </c>
      <c r="AS69" s="288">
        <f t="shared" si="4"/>
        <v>1</v>
      </c>
      <c r="AT69" s="289">
        <f t="shared" si="4"/>
        <v>1</v>
      </c>
      <c r="AU69" s="288" t="str">
        <f t="shared" si="4"/>
        <v/>
      </c>
      <c r="AV69" s="288" t="str">
        <f t="shared" si="4"/>
        <v/>
      </c>
      <c r="AW69" s="289" t="str">
        <f t="shared" si="4"/>
        <v/>
      </c>
      <c r="AX69" s="1785"/>
      <c r="AY69" s="1786"/>
      <c r="AZ69" s="1786"/>
      <c r="BA69" s="1787"/>
      <c r="BB69" s="1776"/>
      <c r="BC69" s="1777"/>
      <c r="BD69" s="1777"/>
      <c r="BE69" s="1777"/>
      <c r="BF69" s="1778"/>
    </row>
    <row r="70" spans="2:73" ht="18.75" customHeight="1">
      <c r="B70" s="1555"/>
      <c r="C70" s="1556"/>
      <c r="D70" s="1556"/>
      <c r="E70" s="1556"/>
      <c r="F70" s="1556"/>
      <c r="G70" s="1556"/>
      <c r="H70" s="1556"/>
      <c r="I70" s="1556"/>
      <c r="J70" s="1556"/>
      <c r="K70" s="1557"/>
      <c r="L70" s="1563" t="s">
        <v>496</v>
      </c>
      <c r="M70" s="1563"/>
      <c r="N70" s="1563"/>
      <c r="O70" s="1563"/>
      <c r="P70" s="1563"/>
      <c r="Q70" s="1563"/>
      <c r="R70" s="1564"/>
      <c r="S70" s="287">
        <f t="shared" si="5"/>
        <v>2</v>
      </c>
      <c r="T70" s="288">
        <f t="shared" si="4"/>
        <v>2</v>
      </c>
      <c r="U70" s="288">
        <f t="shared" si="4"/>
        <v>2</v>
      </c>
      <c r="V70" s="288">
        <f t="shared" si="4"/>
        <v>2</v>
      </c>
      <c r="W70" s="288">
        <f t="shared" si="4"/>
        <v>2</v>
      </c>
      <c r="X70" s="288">
        <f>IF($L70="","",IF(COUNTIFS($F$22:$F$60,$L70,X$22:X$60,"&gt;0")=0,"",COUNTIFS($F$22:$F$60,$L70,X$22:X$60,"&gt;0")))</f>
        <v>2</v>
      </c>
      <c r="Y70" s="289">
        <f t="shared" si="4"/>
        <v>2</v>
      </c>
      <c r="Z70" s="294">
        <f t="shared" si="4"/>
        <v>2</v>
      </c>
      <c r="AA70" s="288">
        <f t="shared" si="4"/>
        <v>2</v>
      </c>
      <c r="AB70" s="288">
        <f t="shared" si="4"/>
        <v>2</v>
      </c>
      <c r="AC70" s="288">
        <f t="shared" si="4"/>
        <v>2</v>
      </c>
      <c r="AD70" s="288">
        <f t="shared" si="4"/>
        <v>2</v>
      </c>
      <c r="AE70" s="288">
        <f t="shared" si="4"/>
        <v>2</v>
      </c>
      <c r="AF70" s="289">
        <f t="shared" si="4"/>
        <v>2</v>
      </c>
      <c r="AG70" s="288">
        <f t="shared" si="4"/>
        <v>2</v>
      </c>
      <c r="AH70" s="288">
        <f t="shared" si="4"/>
        <v>2</v>
      </c>
      <c r="AI70" s="288">
        <f t="shared" si="4"/>
        <v>2</v>
      </c>
      <c r="AJ70" s="288">
        <f t="shared" si="4"/>
        <v>2</v>
      </c>
      <c r="AK70" s="288">
        <f t="shared" si="4"/>
        <v>2</v>
      </c>
      <c r="AL70" s="288">
        <f t="shared" si="4"/>
        <v>2</v>
      </c>
      <c r="AM70" s="289">
        <f t="shared" si="4"/>
        <v>2</v>
      </c>
      <c r="AN70" s="288">
        <f t="shared" si="4"/>
        <v>2</v>
      </c>
      <c r="AO70" s="288">
        <f t="shared" si="4"/>
        <v>2</v>
      </c>
      <c r="AP70" s="288">
        <f t="shared" si="4"/>
        <v>2</v>
      </c>
      <c r="AQ70" s="288">
        <f t="shared" si="4"/>
        <v>2</v>
      </c>
      <c r="AR70" s="288">
        <f t="shared" si="4"/>
        <v>2</v>
      </c>
      <c r="AS70" s="288">
        <f t="shared" si="4"/>
        <v>2</v>
      </c>
      <c r="AT70" s="289">
        <f t="shared" si="4"/>
        <v>2</v>
      </c>
      <c r="AU70" s="288" t="str">
        <f t="shared" si="4"/>
        <v/>
      </c>
      <c r="AV70" s="288" t="str">
        <f t="shared" si="4"/>
        <v/>
      </c>
      <c r="AW70" s="289" t="str">
        <f t="shared" si="4"/>
        <v/>
      </c>
      <c r="AX70" s="1785"/>
      <c r="AY70" s="1786"/>
      <c r="AZ70" s="1786"/>
      <c r="BA70" s="1787"/>
      <c r="BB70" s="1776"/>
      <c r="BC70" s="1777"/>
      <c r="BD70" s="1777"/>
      <c r="BE70" s="1777"/>
      <c r="BF70" s="1778"/>
    </row>
    <row r="71" spans="2:73" ht="18.75" customHeight="1">
      <c r="B71" s="1555"/>
      <c r="C71" s="1556"/>
      <c r="D71" s="1556"/>
      <c r="E71" s="1556"/>
      <c r="F71" s="1556"/>
      <c r="G71" s="1556"/>
      <c r="H71" s="1556"/>
      <c r="I71" s="1556"/>
      <c r="J71" s="1556"/>
      <c r="K71" s="1557"/>
      <c r="L71" s="1563" t="s">
        <v>501</v>
      </c>
      <c r="M71" s="1563"/>
      <c r="N71" s="1563"/>
      <c r="O71" s="1563"/>
      <c r="P71" s="1563"/>
      <c r="Q71" s="1563"/>
      <c r="R71" s="1564"/>
      <c r="S71" s="287">
        <f t="shared" si="5"/>
        <v>1</v>
      </c>
      <c r="T71" s="288">
        <f t="shared" si="4"/>
        <v>1</v>
      </c>
      <c r="U71" s="288">
        <f t="shared" si="4"/>
        <v>1</v>
      </c>
      <c r="V71" s="288">
        <f t="shared" si="4"/>
        <v>1</v>
      </c>
      <c r="W71" s="288">
        <f t="shared" si="4"/>
        <v>1</v>
      </c>
      <c r="X71" s="288">
        <f t="shared" si="4"/>
        <v>1</v>
      </c>
      <c r="Y71" s="289">
        <f t="shared" si="4"/>
        <v>1</v>
      </c>
      <c r="Z71" s="294">
        <f t="shared" si="4"/>
        <v>1</v>
      </c>
      <c r="AA71" s="288">
        <f t="shared" si="4"/>
        <v>1</v>
      </c>
      <c r="AB71" s="288">
        <f t="shared" si="4"/>
        <v>1</v>
      </c>
      <c r="AC71" s="288">
        <f t="shared" si="4"/>
        <v>1</v>
      </c>
      <c r="AD71" s="288">
        <f t="shared" si="4"/>
        <v>1</v>
      </c>
      <c r="AE71" s="288">
        <f t="shared" si="4"/>
        <v>1</v>
      </c>
      <c r="AF71" s="289">
        <f t="shared" si="4"/>
        <v>1</v>
      </c>
      <c r="AG71" s="288">
        <f t="shared" si="4"/>
        <v>1</v>
      </c>
      <c r="AH71" s="288">
        <f t="shared" si="4"/>
        <v>1</v>
      </c>
      <c r="AI71" s="288">
        <f t="shared" si="4"/>
        <v>1</v>
      </c>
      <c r="AJ71" s="288">
        <f t="shared" si="4"/>
        <v>1</v>
      </c>
      <c r="AK71" s="288">
        <f t="shared" si="4"/>
        <v>1</v>
      </c>
      <c r="AL71" s="288">
        <f t="shared" si="4"/>
        <v>1</v>
      </c>
      <c r="AM71" s="289">
        <f t="shared" si="4"/>
        <v>1</v>
      </c>
      <c r="AN71" s="288">
        <f t="shared" si="4"/>
        <v>1</v>
      </c>
      <c r="AO71" s="288">
        <f t="shared" si="4"/>
        <v>1</v>
      </c>
      <c r="AP71" s="288">
        <f t="shared" si="4"/>
        <v>1</v>
      </c>
      <c r="AQ71" s="288">
        <f t="shared" si="4"/>
        <v>1</v>
      </c>
      <c r="AR71" s="288">
        <f t="shared" si="4"/>
        <v>1</v>
      </c>
      <c r="AS71" s="288">
        <f t="shared" si="4"/>
        <v>1</v>
      </c>
      <c r="AT71" s="289">
        <f t="shared" si="4"/>
        <v>1</v>
      </c>
      <c r="AU71" s="288" t="str">
        <f t="shared" si="4"/>
        <v/>
      </c>
      <c r="AV71" s="288" t="str">
        <f t="shared" si="4"/>
        <v/>
      </c>
      <c r="AW71" s="289" t="str">
        <f t="shared" si="4"/>
        <v/>
      </c>
      <c r="AX71" s="1785"/>
      <c r="AY71" s="1786"/>
      <c r="AZ71" s="1786"/>
      <c r="BA71" s="1787"/>
      <c r="BB71" s="1776"/>
      <c r="BC71" s="1777"/>
      <c r="BD71" s="1777"/>
      <c r="BE71" s="1777"/>
      <c r="BF71" s="1778"/>
    </row>
    <row r="72" spans="2:73" ht="18.75" customHeight="1" thickBot="1">
      <c r="B72" s="1558"/>
      <c r="C72" s="1559"/>
      <c r="D72" s="1559"/>
      <c r="E72" s="1559"/>
      <c r="F72" s="1559"/>
      <c r="G72" s="1559"/>
      <c r="H72" s="1559"/>
      <c r="I72" s="1559"/>
      <c r="J72" s="1559"/>
      <c r="K72" s="1560"/>
      <c r="L72" s="1629"/>
      <c r="M72" s="1629"/>
      <c r="N72" s="1629"/>
      <c r="O72" s="1629"/>
      <c r="P72" s="1629"/>
      <c r="Q72" s="1629"/>
      <c r="R72" s="1630"/>
      <c r="S72" s="295" t="str">
        <f t="shared" si="5"/>
        <v/>
      </c>
      <c r="T72" s="296" t="str">
        <f t="shared" si="4"/>
        <v/>
      </c>
      <c r="U72" s="296" t="str">
        <f t="shared" si="4"/>
        <v/>
      </c>
      <c r="V72" s="296" t="str">
        <f t="shared" si="4"/>
        <v/>
      </c>
      <c r="W72" s="296" t="str">
        <f t="shared" si="4"/>
        <v/>
      </c>
      <c r="X72" s="296" t="str">
        <f t="shared" si="4"/>
        <v/>
      </c>
      <c r="Y72" s="297" t="str">
        <f t="shared" si="4"/>
        <v/>
      </c>
      <c r="Z72" s="298" t="str">
        <f t="shared" si="4"/>
        <v/>
      </c>
      <c r="AA72" s="296" t="str">
        <f t="shared" si="4"/>
        <v/>
      </c>
      <c r="AB72" s="296" t="str">
        <f t="shared" si="4"/>
        <v/>
      </c>
      <c r="AC72" s="296" t="str">
        <f t="shared" si="4"/>
        <v/>
      </c>
      <c r="AD72" s="296" t="str">
        <f t="shared" si="4"/>
        <v/>
      </c>
      <c r="AE72" s="296" t="str">
        <f t="shared" si="4"/>
        <v/>
      </c>
      <c r="AF72" s="297" t="str">
        <f t="shared" si="4"/>
        <v/>
      </c>
      <c r="AG72" s="296" t="str">
        <f t="shared" si="4"/>
        <v/>
      </c>
      <c r="AH72" s="296" t="str">
        <f t="shared" si="4"/>
        <v/>
      </c>
      <c r="AI72" s="296" t="str">
        <f t="shared" si="4"/>
        <v/>
      </c>
      <c r="AJ72" s="296" t="str">
        <f t="shared" si="4"/>
        <v/>
      </c>
      <c r="AK72" s="296" t="str">
        <f t="shared" si="4"/>
        <v/>
      </c>
      <c r="AL72" s="296" t="str">
        <f t="shared" si="4"/>
        <v/>
      </c>
      <c r="AM72" s="297" t="str">
        <f t="shared" si="4"/>
        <v/>
      </c>
      <c r="AN72" s="296" t="str">
        <f t="shared" si="4"/>
        <v/>
      </c>
      <c r="AO72" s="296" t="str">
        <f t="shared" si="4"/>
        <v/>
      </c>
      <c r="AP72" s="296" t="str">
        <f t="shared" si="4"/>
        <v/>
      </c>
      <c r="AQ72" s="296" t="str">
        <f t="shared" si="4"/>
        <v/>
      </c>
      <c r="AR72" s="296" t="str">
        <f t="shared" si="4"/>
        <v/>
      </c>
      <c r="AS72" s="296" t="str">
        <f t="shared" si="4"/>
        <v/>
      </c>
      <c r="AT72" s="297" t="str">
        <f t="shared" si="4"/>
        <v/>
      </c>
      <c r="AU72" s="296" t="str">
        <f t="shared" si="4"/>
        <v/>
      </c>
      <c r="AV72" s="296" t="str">
        <f t="shared" si="4"/>
        <v/>
      </c>
      <c r="AW72" s="297" t="str">
        <f t="shared" si="4"/>
        <v/>
      </c>
      <c r="AX72" s="1788"/>
      <c r="AY72" s="1789"/>
      <c r="AZ72" s="1789"/>
      <c r="BA72" s="1790"/>
      <c r="BB72" s="1779"/>
      <c r="BC72" s="1780"/>
      <c r="BD72" s="1780"/>
      <c r="BE72" s="1780"/>
      <c r="BF72" s="1781"/>
    </row>
    <row r="73" spans="2:73" ht="13.5" customHeight="1">
      <c r="C73" s="299"/>
      <c r="D73" s="299"/>
      <c r="E73" s="299"/>
      <c r="F73" s="299"/>
      <c r="G73" s="300"/>
      <c r="H73" s="301"/>
      <c r="AF73" s="228"/>
    </row>
    <row r="74" spans="2:73" ht="11.45" customHeight="1">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302"/>
      <c r="AR74" s="302"/>
      <c r="AS74" s="302"/>
      <c r="AT74" s="302"/>
      <c r="AU74" s="302"/>
      <c r="AV74" s="302"/>
      <c r="AW74" s="302"/>
      <c r="AX74" s="302"/>
      <c r="AY74" s="302"/>
      <c r="AZ74" s="302"/>
      <c r="BA74" s="302"/>
    </row>
    <row r="75" spans="2:73" ht="20.25" customHeight="1">
      <c r="BN75" s="223"/>
      <c r="BO75" s="211"/>
      <c r="BP75" s="223"/>
      <c r="BQ75" s="223"/>
      <c r="BR75" s="223"/>
      <c r="BS75" s="272"/>
      <c r="BT75" s="303"/>
      <c r="BU75" s="303"/>
    </row>
    <row r="76" spans="2:73" ht="20.25" customHeight="1">
      <c r="C76" s="304"/>
      <c r="D76" s="304"/>
      <c r="E76" s="304"/>
      <c r="F76" s="304"/>
      <c r="G76" s="304"/>
      <c r="H76" s="228"/>
      <c r="I76" s="228"/>
    </row>
    <row r="77" spans="2:73" ht="20.25" customHeight="1">
      <c r="C77" s="304"/>
      <c r="D77" s="304"/>
      <c r="E77" s="304"/>
      <c r="F77" s="304"/>
      <c r="G77" s="304"/>
      <c r="H77" s="228"/>
      <c r="I77" s="228"/>
    </row>
    <row r="78" spans="2:73" ht="20.25" customHeight="1">
      <c r="C78" s="228"/>
      <c r="D78" s="228"/>
      <c r="E78" s="228"/>
      <c r="F78" s="228"/>
      <c r="G78" s="228"/>
    </row>
    <row r="79" spans="2:73" ht="20.25" customHeight="1">
      <c r="C79" s="228"/>
      <c r="D79" s="228"/>
      <c r="E79" s="228"/>
      <c r="F79" s="228"/>
      <c r="G79" s="228"/>
    </row>
    <row r="80" spans="2:73" ht="20.25" customHeight="1">
      <c r="C80" s="228"/>
      <c r="D80" s="228"/>
      <c r="E80" s="228"/>
      <c r="F80" s="228"/>
      <c r="G80" s="228"/>
    </row>
    <row r="81" spans="3:7" ht="20.25" customHeight="1">
      <c r="C81" s="228"/>
      <c r="D81" s="228"/>
      <c r="E81" s="228"/>
      <c r="F81" s="228"/>
      <c r="G81" s="228"/>
    </row>
  </sheetData>
  <sheetProtection algorithmName="SHA-512" hashValue="UwFF2V1jTtRa43xdOB9KyDkKUjALQ3enDA0i9Khox9ArDSZZiYsjzrSz+GQ9/wlocWY/Awm+mnAtUZ0eLEuF5g==" saltValue="Z0A/+Z+cyzVrWs78loyZGg==" spinCount="100000" sheet="1" selectLockedCells="1" selectUnlockedCells="1"/>
  <mergeCells count="247">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BB62:BF72"/>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L72:R72"/>
    <mergeCell ref="AZ64:BA64"/>
    <mergeCell ref="G65:R65"/>
    <mergeCell ref="AX65:BA72"/>
    <mergeCell ref="G66:R66"/>
    <mergeCell ref="AZ62:BA62"/>
    <mergeCell ref="G67:R67"/>
    <mergeCell ref="B68:K72"/>
    <mergeCell ref="L68:R68"/>
    <mergeCell ref="L69:R69"/>
    <mergeCell ref="L70:R70"/>
    <mergeCell ref="L71:R71"/>
    <mergeCell ref="G62:K64"/>
    <mergeCell ref="M62:R62"/>
    <mergeCell ref="AX62:AY62"/>
  </mergeCells>
  <phoneticPr fontId="2"/>
  <conditionalFormatting sqref="S23:BA24">
    <cfRule type="expression" dxfId="14" priority="15">
      <formula>INDIRECT(ADDRESS(ROW(),COLUMN()))=TRUNC(INDIRECT(ADDRESS(ROW(),COLUMN())))</formula>
    </cfRule>
  </conditionalFormatting>
  <conditionalFormatting sqref="S26:BA27">
    <cfRule type="expression" dxfId="13" priority="14">
      <formula>INDIRECT(ADDRESS(ROW(),COLUMN()))=TRUNC(INDIRECT(ADDRESS(ROW(),COLUMN())))</formula>
    </cfRule>
  </conditionalFormatting>
  <conditionalFormatting sqref="S29:BA30">
    <cfRule type="expression" dxfId="12" priority="13">
      <formula>INDIRECT(ADDRESS(ROW(),COLUMN()))=TRUNC(INDIRECT(ADDRESS(ROW(),COLUMN())))</formula>
    </cfRule>
  </conditionalFormatting>
  <conditionalFormatting sqref="S32:BA33">
    <cfRule type="expression" dxfId="11" priority="12">
      <formula>INDIRECT(ADDRESS(ROW(),COLUMN()))=TRUNC(INDIRECT(ADDRESS(ROW(),COLUMN())))</formula>
    </cfRule>
  </conditionalFormatting>
  <conditionalFormatting sqref="S35:BA36">
    <cfRule type="expression" dxfId="10" priority="11">
      <formula>INDIRECT(ADDRESS(ROW(),COLUMN()))=TRUNC(INDIRECT(ADDRESS(ROW(),COLUMN())))</formula>
    </cfRule>
  </conditionalFormatting>
  <conditionalFormatting sqref="S38:BA39">
    <cfRule type="expression" dxfId="9" priority="10">
      <formula>INDIRECT(ADDRESS(ROW(),COLUMN()))=TRUNC(INDIRECT(ADDRESS(ROW(),COLUMN())))</formula>
    </cfRule>
  </conditionalFormatting>
  <conditionalFormatting sqref="S41:BA42">
    <cfRule type="expression" dxfId="8" priority="9">
      <formula>INDIRECT(ADDRESS(ROW(),COLUMN()))=TRUNC(INDIRECT(ADDRESS(ROW(),COLUMN())))</formula>
    </cfRule>
  </conditionalFormatting>
  <conditionalFormatting sqref="S44:BA45">
    <cfRule type="expression" dxfId="7" priority="8">
      <formula>INDIRECT(ADDRESS(ROW(),COLUMN()))=TRUNC(INDIRECT(ADDRESS(ROW(),COLUMN())))</formula>
    </cfRule>
  </conditionalFormatting>
  <conditionalFormatting sqref="S47:BA48">
    <cfRule type="expression" dxfId="6" priority="7">
      <formula>INDIRECT(ADDRESS(ROW(),COLUMN()))=TRUNC(INDIRECT(ADDRESS(ROW(),COLUMN())))</formula>
    </cfRule>
  </conditionalFormatting>
  <conditionalFormatting sqref="S50:BA51">
    <cfRule type="expression" dxfId="5" priority="6">
      <formula>INDIRECT(ADDRESS(ROW(),COLUMN()))=TRUNC(INDIRECT(ADDRESS(ROW(),COLUMN())))</formula>
    </cfRule>
  </conditionalFormatting>
  <conditionalFormatting sqref="S53:BA54">
    <cfRule type="expression" dxfId="4" priority="5">
      <formula>INDIRECT(ADDRESS(ROW(),COLUMN()))=TRUNC(INDIRECT(ADDRESS(ROW(),COLUMN())))</formula>
    </cfRule>
  </conditionalFormatting>
  <conditionalFormatting sqref="S56:BA57">
    <cfRule type="expression" dxfId="3" priority="4">
      <formula>INDIRECT(ADDRESS(ROW(),COLUMN()))=TRUNC(INDIRECT(ADDRESS(ROW(),COLUMN())))</formula>
    </cfRule>
  </conditionalFormatting>
  <conditionalFormatting sqref="S59:BA60">
    <cfRule type="expression" dxfId="2" priority="3">
      <formula>INDIRECT(ADDRESS(ROW(),COLUMN()))=TRUNC(INDIRECT(ADDRESS(ROW(),COLUMN())))</formula>
    </cfRule>
  </conditionalFormatting>
  <conditionalFormatting sqref="S62:BA72">
    <cfRule type="expression" dxfId="1" priority="1">
      <formula>INDIRECT(ADDRESS(ROW(),COLUMN()))=TRUNC(INDIRECT(ADDRESS(ROW(),COLUMN())))</formula>
    </cfRule>
  </conditionalFormatting>
  <conditionalFormatting sqref="BC14:BD14">
    <cfRule type="expression" dxfId="0" priority="2">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標準様式１プルダウン・リスト!$C$4:$C$8</xm:f>
          </x14:formula1>
          <xm:sqref>AP1:BE1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view="pageBreakPreview" zoomScaleNormal="85" zoomScaleSheetLayoutView="100" workbookViewId="0"/>
  </sheetViews>
  <sheetFormatPr defaultColWidth="10" defaultRowHeight="18.75"/>
  <cols>
    <col min="1" max="1" width="1.75" style="307" customWidth="1"/>
    <col min="2" max="2" width="6.25" style="306" customWidth="1"/>
    <col min="3" max="3" width="11.75" style="306" customWidth="1"/>
    <col min="4" max="4" width="3.75" style="306" bestFit="1" customWidth="1"/>
    <col min="5" max="5" width="17.375" style="307" customWidth="1"/>
    <col min="6" max="6" width="3.75" style="307" bestFit="1" customWidth="1"/>
    <col min="7" max="7" width="17.375" style="307" customWidth="1"/>
    <col min="8" max="8" width="3.75" style="307" bestFit="1" customWidth="1"/>
    <col min="9" max="9" width="17.375" style="306" customWidth="1"/>
    <col min="10" max="10" width="3.75" style="307" bestFit="1" customWidth="1"/>
    <col min="11" max="11" width="17.375" style="307" customWidth="1"/>
    <col min="12" max="12" width="3.75" style="307" customWidth="1"/>
    <col min="13" max="13" width="17.375" style="307" customWidth="1"/>
    <col min="14" max="14" width="3.75" style="307" customWidth="1"/>
    <col min="15" max="15" width="17.375" style="307" customWidth="1"/>
    <col min="16" max="16" width="3.75" style="307" customWidth="1"/>
    <col min="17" max="17" width="17.375" style="307" customWidth="1"/>
    <col min="18" max="18" width="3.75" style="307" customWidth="1"/>
    <col min="19" max="19" width="17.375" style="307" customWidth="1"/>
    <col min="20" max="20" width="3.75" style="307" customWidth="1"/>
    <col min="21" max="21" width="17.375" style="307" customWidth="1"/>
    <col min="22" max="22" width="3.75" style="307" customWidth="1"/>
    <col min="23" max="23" width="56.25" style="307" customWidth="1"/>
    <col min="24" max="16384" width="10" style="307"/>
  </cols>
  <sheetData>
    <row r="1" spans="2:23">
      <c r="B1" s="305" t="s">
        <v>502</v>
      </c>
    </row>
    <row r="2" spans="2:23">
      <c r="B2" s="308" t="s">
        <v>503</v>
      </c>
      <c r="E2" s="309"/>
      <c r="I2" s="310"/>
    </row>
    <row r="3" spans="2:23">
      <c r="B3" s="310" t="s">
        <v>504</v>
      </c>
      <c r="E3" s="309" t="s">
        <v>505</v>
      </c>
      <c r="I3" s="310"/>
    </row>
    <row r="4" spans="2:23">
      <c r="B4" s="308"/>
      <c r="E4" s="1772" t="s">
        <v>506</v>
      </c>
      <c r="F4" s="1772"/>
      <c r="G4" s="1772"/>
      <c r="H4" s="1772"/>
      <c r="I4" s="1772"/>
      <c r="J4" s="1772"/>
      <c r="K4" s="1772"/>
      <c r="M4" s="1772" t="s">
        <v>507</v>
      </c>
      <c r="N4" s="1772"/>
      <c r="O4" s="1772"/>
      <c r="Q4" s="1772" t="s">
        <v>508</v>
      </c>
      <c r="R4" s="1772"/>
      <c r="S4" s="1772"/>
      <c r="T4" s="1772"/>
      <c r="U4" s="1772"/>
      <c r="W4" s="1772" t="s">
        <v>509</v>
      </c>
    </row>
    <row r="5" spans="2:23">
      <c r="B5" s="306" t="s">
        <v>477</v>
      </c>
      <c r="C5" s="306" t="s">
        <v>510</v>
      </c>
      <c r="E5" s="306" t="s">
        <v>511</v>
      </c>
      <c r="F5" s="306"/>
      <c r="G5" s="306" t="s">
        <v>512</v>
      </c>
      <c r="I5" s="306" t="s">
        <v>513</v>
      </c>
      <c r="K5" s="306" t="s">
        <v>506</v>
      </c>
      <c r="M5" s="306" t="s">
        <v>514</v>
      </c>
      <c r="O5" s="306" t="s">
        <v>515</v>
      </c>
      <c r="Q5" s="306" t="s">
        <v>514</v>
      </c>
      <c r="S5" s="306" t="s">
        <v>515</v>
      </c>
      <c r="U5" s="306" t="s">
        <v>506</v>
      </c>
      <c r="W5" s="1772"/>
    </row>
    <row r="6" spans="2:23">
      <c r="B6" s="306">
        <v>1</v>
      </c>
      <c r="C6" s="312" t="s">
        <v>516</v>
      </c>
      <c r="D6" s="306" t="s">
        <v>517</v>
      </c>
      <c r="E6" s="313">
        <v>0.375</v>
      </c>
      <c r="F6" s="306" t="s">
        <v>474</v>
      </c>
      <c r="G6" s="313">
        <v>0.75</v>
      </c>
      <c r="H6" s="307" t="s">
        <v>518</v>
      </c>
      <c r="I6" s="313">
        <v>4.1666666666666664E-2</v>
      </c>
      <c r="J6" s="307" t="s">
        <v>456</v>
      </c>
      <c r="K6" s="311">
        <f t="shared" ref="K6:K8" si="0">(G6-E6-I6)*24</f>
        <v>8</v>
      </c>
      <c r="M6" s="313">
        <v>0.39583333333333331</v>
      </c>
      <c r="N6" s="306" t="s">
        <v>474</v>
      </c>
      <c r="O6" s="313">
        <v>0.6875</v>
      </c>
      <c r="Q6" s="314">
        <f>IF(E6&lt;M6,M6,E6)</f>
        <v>0.39583333333333331</v>
      </c>
      <c r="R6" s="306" t="s">
        <v>474</v>
      </c>
      <c r="S6" s="314">
        <f t="shared" ref="S6:S8" si="1">IF(G6&gt;O6,O6,G6)</f>
        <v>0.6875</v>
      </c>
      <c r="U6" s="311">
        <f t="shared" ref="U6:U8" si="2">(S6-Q6)*24</f>
        <v>7</v>
      </c>
      <c r="W6" s="315"/>
    </row>
    <row r="7" spans="2:23">
      <c r="B7" s="306">
        <v>2</v>
      </c>
      <c r="C7" s="312" t="s">
        <v>519</v>
      </c>
      <c r="D7" s="306" t="s">
        <v>517</v>
      </c>
      <c r="E7" s="313"/>
      <c r="F7" s="306" t="s">
        <v>474</v>
      </c>
      <c r="G7" s="313"/>
      <c r="H7" s="307" t="s">
        <v>518</v>
      </c>
      <c r="I7" s="313">
        <v>0</v>
      </c>
      <c r="J7" s="307" t="s">
        <v>456</v>
      </c>
      <c r="K7" s="311">
        <f t="shared" si="0"/>
        <v>0</v>
      </c>
      <c r="M7" s="313"/>
      <c r="N7" s="306" t="s">
        <v>474</v>
      </c>
      <c r="O7" s="313"/>
      <c r="Q7" s="314">
        <f t="shared" ref="Q7:Q8" si="3">IF(E7&lt;M7,M7,E7)</f>
        <v>0</v>
      </c>
      <c r="R7" s="306" t="s">
        <v>474</v>
      </c>
      <c r="S7" s="314">
        <f t="shared" si="1"/>
        <v>0</v>
      </c>
      <c r="U7" s="311">
        <f t="shared" si="2"/>
        <v>0</v>
      </c>
      <c r="W7" s="315"/>
    </row>
    <row r="8" spans="2:23">
      <c r="B8" s="306">
        <v>3</v>
      </c>
      <c r="C8" s="312" t="s">
        <v>520</v>
      </c>
      <c r="D8" s="306" t="s">
        <v>517</v>
      </c>
      <c r="E8" s="313"/>
      <c r="F8" s="306" t="s">
        <v>474</v>
      </c>
      <c r="G8" s="313"/>
      <c r="H8" s="307" t="s">
        <v>518</v>
      </c>
      <c r="I8" s="313">
        <v>0</v>
      </c>
      <c r="J8" s="307" t="s">
        <v>456</v>
      </c>
      <c r="K8" s="311">
        <f t="shared" si="0"/>
        <v>0</v>
      </c>
      <c r="M8" s="313"/>
      <c r="N8" s="306" t="s">
        <v>474</v>
      </c>
      <c r="O8" s="313"/>
      <c r="Q8" s="314">
        <f t="shared" si="3"/>
        <v>0</v>
      </c>
      <c r="R8" s="306" t="s">
        <v>474</v>
      </c>
      <c r="S8" s="314">
        <f t="shared" si="1"/>
        <v>0</v>
      </c>
      <c r="U8" s="311">
        <f t="shared" si="2"/>
        <v>0</v>
      </c>
      <c r="W8" s="315"/>
    </row>
    <row r="9" spans="2:23">
      <c r="B9" s="306">
        <v>4</v>
      </c>
      <c r="C9" s="312" t="s">
        <v>521</v>
      </c>
      <c r="D9" s="306" t="s">
        <v>517</v>
      </c>
      <c r="E9" s="313"/>
      <c r="F9" s="306" t="s">
        <v>474</v>
      </c>
      <c r="G9" s="313"/>
      <c r="H9" s="307" t="s">
        <v>518</v>
      </c>
      <c r="I9" s="313">
        <v>0</v>
      </c>
      <c r="J9" s="307" t="s">
        <v>456</v>
      </c>
      <c r="K9" s="311">
        <f>(G9-E9-I9)*24</f>
        <v>0</v>
      </c>
      <c r="M9" s="313"/>
      <c r="N9" s="306" t="s">
        <v>474</v>
      </c>
      <c r="O9" s="313"/>
      <c r="Q9" s="314">
        <f>IF(E9&lt;M9,M9,E9)</f>
        <v>0</v>
      </c>
      <c r="R9" s="306" t="s">
        <v>474</v>
      </c>
      <c r="S9" s="314">
        <f>IF(G9&gt;O9,O9,G9)</f>
        <v>0</v>
      </c>
      <c r="U9" s="311">
        <f>(S9-Q9)*24</f>
        <v>0</v>
      </c>
      <c r="W9" s="315"/>
    </row>
    <row r="10" spans="2:23">
      <c r="B10" s="306">
        <v>5</v>
      </c>
      <c r="C10" s="312" t="s">
        <v>522</v>
      </c>
      <c r="D10" s="306" t="s">
        <v>517</v>
      </c>
      <c r="E10" s="313"/>
      <c r="F10" s="306" t="s">
        <v>474</v>
      </c>
      <c r="G10" s="313"/>
      <c r="H10" s="307" t="s">
        <v>518</v>
      </c>
      <c r="I10" s="313">
        <v>0</v>
      </c>
      <c r="J10" s="307" t="s">
        <v>456</v>
      </c>
      <c r="K10" s="311">
        <f>(G10-E10-I10)*24</f>
        <v>0</v>
      </c>
      <c r="M10" s="313"/>
      <c r="N10" s="306" t="s">
        <v>474</v>
      </c>
      <c r="O10" s="313"/>
      <c r="Q10" s="314">
        <f t="shared" ref="Q10:Q25" si="4">IF(E10&lt;M10,M10,E10)</f>
        <v>0</v>
      </c>
      <c r="R10" s="306" t="s">
        <v>474</v>
      </c>
      <c r="S10" s="314">
        <f t="shared" ref="S10:S25" si="5">IF(G10&gt;O10,O10,G10)</f>
        <v>0</v>
      </c>
      <c r="U10" s="311">
        <f t="shared" ref="U10:U25" si="6">(S10-Q10)*24</f>
        <v>0</v>
      </c>
      <c r="W10" s="315"/>
    </row>
    <row r="11" spans="2:23">
      <c r="B11" s="306">
        <v>6</v>
      </c>
      <c r="C11" s="312" t="s">
        <v>523</v>
      </c>
      <c r="D11" s="306" t="s">
        <v>517</v>
      </c>
      <c r="E11" s="313"/>
      <c r="F11" s="306" t="s">
        <v>474</v>
      </c>
      <c r="G11" s="313"/>
      <c r="H11" s="307" t="s">
        <v>518</v>
      </c>
      <c r="I11" s="313">
        <v>0</v>
      </c>
      <c r="J11" s="307" t="s">
        <v>456</v>
      </c>
      <c r="K11" s="311">
        <f t="shared" ref="K11:K25" si="7">(G11-E11-I11)*24</f>
        <v>0</v>
      </c>
      <c r="M11" s="313"/>
      <c r="N11" s="306" t="s">
        <v>474</v>
      </c>
      <c r="O11" s="313"/>
      <c r="Q11" s="314">
        <f t="shared" si="4"/>
        <v>0</v>
      </c>
      <c r="R11" s="306" t="s">
        <v>474</v>
      </c>
      <c r="S11" s="314">
        <f t="shared" si="5"/>
        <v>0</v>
      </c>
      <c r="U11" s="311">
        <f t="shared" si="6"/>
        <v>0</v>
      </c>
      <c r="W11" s="315"/>
    </row>
    <row r="12" spans="2:23">
      <c r="B12" s="306">
        <v>7</v>
      </c>
      <c r="C12" s="312" t="s">
        <v>524</v>
      </c>
      <c r="D12" s="306" t="s">
        <v>517</v>
      </c>
      <c r="E12" s="313"/>
      <c r="F12" s="306" t="s">
        <v>474</v>
      </c>
      <c r="G12" s="313"/>
      <c r="H12" s="307" t="s">
        <v>518</v>
      </c>
      <c r="I12" s="313">
        <v>0</v>
      </c>
      <c r="J12" s="307" t="s">
        <v>456</v>
      </c>
      <c r="K12" s="311">
        <f t="shared" si="7"/>
        <v>0</v>
      </c>
      <c r="M12" s="313"/>
      <c r="N12" s="306" t="s">
        <v>474</v>
      </c>
      <c r="O12" s="313"/>
      <c r="Q12" s="314">
        <f t="shared" si="4"/>
        <v>0</v>
      </c>
      <c r="R12" s="306" t="s">
        <v>474</v>
      </c>
      <c r="S12" s="314">
        <f t="shared" si="5"/>
        <v>0</v>
      </c>
      <c r="U12" s="311">
        <f t="shared" si="6"/>
        <v>0</v>
      </c>
      <c r="W12" s="315"/>
    </row>
    <row r="13" spans="2:23">
      <c r="B13" s="306">
        <v>8</v>
      </c>
      <c r="C13" s="312" t="s">
        <v>525</v>
      </c>
      <c r="D13" s="306" t="s">
        <v>517</v>
      </c>
      <c r="E13" s="313"/>
      <c r="F13" s="306" t="s">
        <v>474</v>
      </c>
      <c r="G13" s="313"/>
      <c r="H13" s="307" t="s">
        <v>518</v>
      </c>
      <c r="I13" s="313">
        <v>0</v>
      </c>
      <c r="J13" s="307" t="s">
        <v>456</v>
      </c>
      <c r="K13" s="311">
        <f t="shared" si="7"/>
        <v>0</v>
      </c>
      <c r="M13" s="313"/>
      <c r="N13" s="306" t="s">
        <v>474</v>
      </c>
      <c r="O13" s="313"/>
      <c r="Q13" s="314">
        <f t="shared" si="4"/>
        <v>0</v>
      </c>
      <c r="R13" s="306" t="s">
        <v>474</v>
      </c>
      <c r="S13" s="314">
        <f t="shared" si="5"/>
        <v>0</v>
      </c>
      <c r="U13" s="311">
        <f t="shared" si="6"/>
        <v>0</v>
      </c>
      <c r="W13" s="315"/>
    </row>
    <row r="14" spans="2:23">
      <c r="B14" s="306">
        <v>9</v>
      </c>
      <c r="C14" s="312" t="s">
        <v>526</v>
      </c>
      <c r="D14" s="306" t="s">
        <v>517</v>
      </c>
      <c r="E14" s="313"/>
      <c r="F14" s="306" t="s">
        <v>474</v>
      </c>
      <c r="G14" s="313"/>
      <c r="H14" s="307" t="s">
        <v>518</v>
      </c>
      <c r="I14" s="313">
        <v>0</v>
      </c>
      <c r="J14" s="307" t="s">
        <v>456</v>
      </c>
      <c r="K14" s="311">
        <f t="shared" si="7"/>
        <v>0</v>
      </c>
      <c r="M14" s="313"/>
      <c r="N14" s="306" t="s">
        <v>474</v>
      </c>
      <c r="O14" s="313"/>
      <c r="Q14" s="314">
        <f t="shared" si="4"/>
        <v>0</v>
      </c>
      <c r="R14" s="306" t="s">
        <v>474</v>
      </c>
      <c r="S14" s="314">
        <f t="shared" si="5"/>
        <v>0</v>
      </c>
      <c r="U14" s="311">
        <f t="shared" si="6"/>
        <v>0</v>
      </c>
      <c r="W14" s="315"/>
    </row>
    <row r="15" spans="2:23">
      <c r="B15" s="306">
        <v>10</v>
      </c>
      <c r="C15" s="312" t="s">
        <v>527</v>
      </c>
      <c r="D15" s="306" t="s">
        <v>517</v>
      </c>
      <c r="E15" s="313"/>
      <c r="F15" s="306" t="s">
        <v>474</v>
      </c>
      <c r="G15" s="313"/>
      <c r="H15" s="307" t="s">
        <v>518</v>
      </c>
      <c r="I15" s="313">
        <v>0</v>
      </c>
      <c r="J15" s="307" t="s">
        <v>456</v>
      </c>
      <c r="K15" s="311">
        <f t="shared" si="7"/>
        <v>0</v>
      </c>
      <c r="M15" s="313"/>
      <c r="N15" s="306" t="s">
        <v>474</v>
      </c>
      <c r="O15" s="313"/>
      <c r="Q15" s="314">
        <f t="shared" si="4"/>
        <v>0</v>
      </c>
      <c r="R15" s="306" t="s">
        <v>474</v>
      </c>
      <c r="S15" s="314">
        <f>IF(G15&gt;O15,O15,G15)</f>
        <v>0</v>
      </c>
      <c r="U15" s="311">
        <f t="shared" si="6"/>
        <v>0</v>
      </c>
      <c r="W15" s="315"/>
    </row>
    <row r="16" spans="2:23">
      <c r="B16" s="306">
        <v>11</v>
      </c>
      <c r="C16" s="312" t="s">
        <v>528</v>
      </c>
      <c r="D16" s="306" t="s">
        <v>517</v>
      </c>
      <c r="E16" s="313"/>
      <c r="F16" s="306" t="s">
        <v>474</v>
      </c>
      <c r="G16" s="313"/>
      <c r="H16" s="307" t="s">
        <v>518</v>
      </c>
      <c r="I16" s="313">
        <v>0</v>
      </c>
      <c r="J16" s="307" t="s">
        <v>456</v>
      </c>
      <c r="K16" s="311">
        <f t="shared" si="7"/>
        <v>0</v>
      </c>
      <c r="M16" s="313"/>
      <c r="N16" s="306" t="s">
        <v>474</v>
      </c>
      <c r="O16" s="313"/>
      <c r="Q16" s="314">
        <f t="shared" si="4"/>
        <v>0</v>
      </c>
      <c r="R16" s="306" t="s">
        <v>474</v>
      </c>
      <c r="S16" s="314">
        <f t="shared" si="5"/>
        <v>0</v>
      </c>
      <c r="U16" s="311">
        <f t="shared" si="6"/>
        <v>0</v>
      </c>
      <c r="W16" s="315"/>
    </row>
    <row r="17" spans="2:23">
      <c r="B17" s="306">
        <v>12</v>
      </c>
      <c r="C17" s="312" t="s">
        <v>529</v>
      </c>
      <c r="D17" s="306" t="s">
        <v>517</v>
      </c>
      <c r="E17" s="313"/>
      <c r="F17" s="306" t="s">
        <v>474</v>
      </c>
      <c r="G17" s="313"/>
      <c r="H17" s="307" t="s">
        <v>518</v>
      </c>
      <c r="I17" s="313">
        <v>0</v>
      </c>
      <c r="J17" s="307" t="s">
        <v>456</v>
      </c>
      <c r="K17" s="311">
        <f t="shared" si="7"/>
        <v>0</v>
      </c>
      <c r="M17" s="313"/>
      <c r="N17" s="306" t="s">
        <v>474</v>
      </c>
      <c r="O17" s="313"/>
      <c r="Q17" s="314">
        <f t="shared" si="4"/>
        <v>0</v>
      </c>
      <c r="R17" s="306" t="s">
        <v>474</v>
      </c>
      <c r="S17" s="314">
        <f t="shared" si="5"/>
        <v>0</v>
      </c>
      <c r="U17" s="311">
        <f t="shared" si="6"/>
        <v>0</v>
      </c>
      <c r="W17" s="315"/>
    </row>
    <row r="18" spans="2:23">
      <c r="B18" s="306">
        <v>13</v>
      </c>
      <c r="C18" s="312" t="s">
        <v>530</v>
      </c>
      <c r="D18" s="306" t="s">
        <v>517</v>
      </c>
      <c r="E18" s="313"/>
      <c r="F18" s="306" t="s">
        <v>474</v>
      </c>
      <c r="G18" s="313"/>
      <c r="H18" s="307" t="s">
        <v>518</v>
      </c>
      <c r="I18" s="313">
        <v>0</v>
      </c>
      <c r="J18" s="307" t="s">
        <v>456</v>
      </c>
      <c r="K18" s="311">
        <f t="shared" si="7"/>
        <v>0</v>
      </c>
      <c r="M18" s="313"/>
      <c r="N18" s="306" t="s">
        <v>474</v>
      </c>
      <c r="O18" s="313"/>
      <c r="Q18" s="314">
        <f t="shared" si="4"/>
        <v>0</v>
      </c>
      <c r="R18" s="306" t="s">
        <v>474</v>
      </c>
      <c r="S18" s="314">
        <f t="shared" si="5"/>
        <v>0</v>
      </c>
      <c r="U18" s="311">
        <f t="shared" si="6"/>
        <v>0</v>
      </c>
      <c r="W18" s="315"/>
    </row>
    <row r="19" spans="2:23">
      <c r="B19" s="306">
        <v>14</v>
      </c>
      <c r="C19" s="312" t="s">
        <v>531</v>
      </c>
      <c r="D19" s="306" t="s">
        <v>517</v>
      </c>
      <c r="E19" s="313"/>
      <c r="F19" s="306" t="s">
        <v>474</v>
      </c>
      <c r="G19" s="313"/>
      <c r="H19" s="307" t="s">
        <v>518</v>
      </c>
      <c r="I19" s="313">
        <v>0</v>
      </c>
      <c r="J19" s="307" t="s">
        <v>456</v>
      </c>
      <c r="K19" s="311">
        <f t="shared" si="7"/>
        <v>0</v>
      </c>
      <c r="M19" s="313"/>
      <c r="N19" s="306" t="s">
        <v>474</v>
      </c>
      <c r="O19" s="313"/>
      <c r="Q19" s="314">
        <f t="shared" si="4"/>
        <v>0</v>
      </c>
      <c r="R19" s="306" t="s">
        <v>474</v>
      </c>
      <c r="S19" s="314">
        <f t="shared" si="5"/>
        <v>0</v>
      </c>
      <c r="U19" s="311">
        <f t="shared" si="6"/>
        <v>0</v>
      </c>
      <c r="W19" s="315"/>
    </row>
    <row r="20" spans="2:23">
      <c r="B20" s="306">
        <v>15</v>
      </c>
      <c r="C20" s="312" t="s">
        <v>532</v>
      </c>
      <c r="D20" s="306" t="s">
        <v>517</v>
      </c>
      <c r="E20" s="313"/>
      <c r="F20" s="306" t="s">
        <v>474</v>
      </c>
      <c r="G20" s="313"/>
      <c r="H20" s="307" t="s">
        <v>518</v>
      </c>
      <c r="I20" s="313">
        <v>0</v>
      </c>
      <c r="J20" s="307" t="s">
        <v>456</v>
      </c>
      <c r="K20" s="316">
        <f t="shared" si="7"/>
        <v>0</v>
      </c>
      <c r="M20" s="313"/>
      <c r="N20" s="306" t="s">
        <v>474</v>
      </c>
      <c r="O20" s="313"/>
      <c r="Q20" s="314">
        <f t="shared" si="4"/>
        <v>0</v>
      </c>
      <c r="R20" s="306" t="s">
        <v>474</v>
      </c>
      <c r="S20" s="314">
        <f t="shared" si="5"/>
        <v>0</v>
      </c>
      <c r="U20" s="311">
        <f t="shared" si="6"/>
        <v>0</v>
      </c>
      <c r="W20" s="315"/>
    </row>
    <row r="21" spans="2:23">
      <c r="B21" s="306">
        <v>16</v>
      </c>
      <c r="C21" s="312" t="s">
        <v>533</v>
      </c>
      <c r="D21" s="306" t="s">
        <v>517</v>
      </c>
      <c r="E21" s="313"/>
      <c r="F21" s="306" t="s">
        <v>474</v>
      </c>
      <c r="G21" s="313"/>
      <c r="H21" s="307" t="s">
        <v>518</v>
      </c>
      <c r="I21" s="313">
        <v>0</v>
      </c>
      <c r="J21" s="307" t="s">
        <v>456</v>
      </c>
      <c r="K21" s="311">
        <f t="shared" si="7"/>
        <v>0</v>
      </c>
      <c r="M21" s="313"/>
      <c r="N21" s="306" t="s">
        <v>474</v>
      </c>
      <c r="O21" s="313"/>
      <c r="Q21" s="314">
        <f t="shared" si="4"/>
        <v>0</v>
      </c>
      <c r="R21" s="306" t="s">
        <v>474</v>
      </c>
      <c r="S21" s="314">
        <f t="shared" si="5"/>
        <v>0</v>
      </c>
      <c r="U21" s="311">
        <f t="shared" si="6"/>
        <v>0</v>
      </c>
      <c r="W21" s="315"/>
    </row>
    <row r="22" spans="2:23">
      <c r="B22" s="306">
        <v>17</v>
      </c>
      <c r="C22" s="312" t="s">
        <v>534</v>
      </c>
      <c r="D22" s="306" t="s">
        <v>517</v>
      </c>
      <c r="E22" s="313"/>
      <c r="F22" s="306" t="s">
        <v>474</v>
      </c>
      <c r="G22" s="313"/>
      <c r="H22" s="307" t="s">
        <v>518</v>
      </c>
      <c r="I22" s="313">
        <v>0</v>
      </c>
      <c r="J22" s="307" t="s">
        <v>456</v>
      </c>
      <c r="K22" s="311">
        <f t="shared" si="7"/>
        <v>0</v>
      </c>
      <c r="M22" s="313"/>
      <c r="N22" s="306" t="s">
        <v>474</v>
      </c>
      <c r="O22" s="313"/>
      <c r="Q22" s="314">
        <f t="shared" si="4"/>
        <v>0</v>
      </c>
      <c r="R22" s="306" t="s">
        <v>474</v>
      </c>
      <c r="S22" s="314">
        <f t="shared" si="5"/>
        <v>0</v>
      </c>
      <c r="U22" s="311">
        <f t="shared" si="6"/>
        <v>0</v>
      </c>
      <c r="W22" s="315"/>
    </row>
    <row r="23" spans="2:23">
      <c r="B23" s="306">
        <v>18</v>
      </c>
      <c r="C23" s="312" t="s">
        <v>535</v>
      </c>
      <c r="D23" s="306" t="s">
        <v>517</v>
      </c>
      <c r="E23" s="313"/>
      <c r="F23" s="306" t="s">
        <v>474</v>
      </c>
      <c r="G23" s="313"/>
      <c r="H23" s="307" t="s">
        <v>518</v>
      </c>
      <c r="I23" s="313">
        <v>0</v>
      </c>
      <c r="J23" s="307" t="s">
        <v>456</v>
      </c>
      <c r="K23" s="311">
        <f t="shared" si="7"/>
        <v>0</v>
      </c>
      <c r="M23" s="313"/>
      <c r="N23" s="306" t="s">
        <v>474</v>
      </c>
      <c r="O23" s="313"/>
      <c r="Q23" s="314">
        <f t="shared" si="4"/>
        <v>0</v>
      </c>
      <c r="R23" s="306" t="s">
        <v>474</v>
      </c>
      <c r="S23" s="314">
        <f t="shared" si="5"/>
        <v>0</v>
      </c>
      <c r="U23" s="311">
        <f t="shared" si="6"/>
        <v>0</v>
      </c>
      <c r="W23" s="315"/>
    </row>
    <row r="24" spans="2:23">
      <c r="B24" s="306">
        <v>19</v>
      </c>
      <c r="C24" s="312" t="s">
        <v>536</v>
      </c>
      <c r="D24" s="306" t="s">
        <v>517</v>
      </c>
      <c r="E24" s="313"/>
      <c r="F24" s="306" t="s">
        <v>474</v>
      </c>
      <c r="G24" s="313"/>
      <c r="H24" s="307" t="s">
        <v>518</v>
      </c>
      <c r="I24" s="313">
        <v>0</v>
      </c>
      <c r="J24" s="307" t="s">
        <v>456</v>
      </c>
      <c r="K24" s="311">
        <f t="shared" si="7"/>
        <v>0</v>
      </c>
      <c r="M24" s="313"/>
      <c r="N24" s="306" t="s">
        <v>474</v>
      </c>
      <c r="O24" s="313"/>
      <c r="Q24" s="314">
        <f t="shared" si="4"/>
        <v>0</v>
      </c>
      <c r="R24" s="306" t="s">
        <v>474</v>
      </c>
      <c r="S24" s="314">
        <f t="shared" si="5"/>
        <v>0</v>
      </c>
      <c r="U24" s="311">
        <f t="shared" si="6"/>
        <v>0</v>
      </c>
      <c r="W24" s="315"/>
    </row>
    <row r="25" spans="2:23">
      <c r="B25" s="306">
        <v>20</v>
      </c>
      <c r="C25" s="312" t="s">
        <v>537</v>
      </c>
      <c r="D25" s="306" t="s">
        <v>517</v>
      </c>
      <c r="E25" s="313"/>
      <c r="F25" s="306" t="s">
        <v>474</v>
      </c>
      <c r="G25" s="313"/>
      <c r="H25" s="307" t="s">
        <v>518</v>
      </c>
      <c r="I25" s="313">
        <v>0</v>
      </c>
      <c r="J25" s="307" t="s">
        <v>456</v>
      </c>
      <c r="K25" s="311">
        <f t="shared" si="7"/>
        <v>0</v>
      </c>
      <c r="M25" s="313"/>
      <c r="N25" s="306" t="s">
        <v>474</v>
      </c>
      <c r="O25" s="313"/>
      <c r="Q25" s="314">
        <f t="shared" si="4"/>
        <v>0</v>
      </c>
      <c r="R25" s="306" t="s">
        <v>474</v>
      </c>
      <c r="S25" s="314">
        <f t="shared" si="5"/>
        <v>0</v>
      </c>
      <c r="U25" s="311">
        <f t="shared" si="6"/>
        <v>0</v>
      </c>
      <c r="W25" s="315"/>
    </row>
    <row r="26" spans="2:23">
      <c r="B26" s="306">
        <v>21</v>
      </c>
      <c r="C26" s="312" t="s">
        <v>538</v>
      </c>
      <c r="D26" s="306" t="s">
        <v>517</v>
      </c>
      <c r="E26" s="317"/>
      <c r="F26" s="306" t="s">
        <v>474</v>
      </c>
      <c r="G26" s="317"/>
      <c r="H26" s="307" t="s">
        <v>518</v>
      </c>
      <c r="I26" s="317"/>
      <c r="J26" s="307" t="s">
        <v>456</v>
      </c>
      <c r="K26" s="312">
        <v>1</v>
      </c>
      <c r="M26" s="311"/>
      <c r="N26" s="306" t="s">
        <v>474</v>
      </c>
      <c r="O26" s="311"/>
      <c r="Q26" s="311"/>
      <c r="R26" s="306" t="s">
        <v>474</v>
      </c>
      <c r="S26" s="311"/>
      <c r="U26" s="312">
        <v>1</v>
      </c>
      <c r="W26" s="315"/>
    </row>
    <row r="27" spans="2:23">
      <c r="B27" s="306">
        <v>22</v>
      </c>
      <c r="C27" s="312" t="s">
        <v>539</v>
      </c>
      <c r="D27" s="306" t="s">
        <v>517</v>
      </c>
      <c r="E27" s="317"/>
      <c r="F27" s="306" t="s">
        <v>474</v>
      </c>
      <c r="G27" s="317"/>
      <c r="H27" s="307" t="s">
        <v>518</v>
      </c>
      <c r="I27" s="317"/>
      <c r="J27" s="307" t="s">
        <v>456</v>
      </c>
      <c r="K27" s="312">
        <v>2</v>
      </c>
      <c r="M27" s="311"/>
      <c r="N27" s="306" t="s">
        <v>474</v>
      </c>
      <c r="O27" s="311"/>
      <c r="Q27" s="311"/>
      <c r="R27" s="306" t="s">
        <v>474</v>
      </c>
      <c r="S27" s="311"/>
      <c r="U27" s="312">
        <v>2</v>
      </c>
      <c r="W27" s="315"/>
    </row>
    <row r="28" spans="2:23">
      <c r="B28" s="306">
        <v>23</v>
      </c>
      <c r="C28" s="312" t="s">
        <v>540</v>
      </c>
      <c r="D28" s="306" t="s">
        <v>517</v>
      </c>
      <c r="E28" s="317"/>
      <c r="F28" s="306" t="s">
        <v>474</v>
      </c>
      <c r="G28" s="317"/>
      <c r="H28" s="307" t="s">
        <v>518</v>
      </c>
      <c r="I28" s="317"/>
      <c r="J28" s="307" t="s">
        <v>456</v>
      </c>
      <c r="K28" s="312">
        <v>3</v>
      </c>
      <c r="M28" s="311"/>
      <c r="N28" s="306" t="s">
        <v>474</v>
      </c>
      <c r="O28" s="311"/>
      <c r="Q28" s="311"/>
      <c r="R28" s="306" t="s">
        <v>474</v>
      </c>
      <c r="S28" s="311"/>
      <c r="U28" s="312">
        <v>3</v>
      </c>
      <c r="W28" s="315"/>
    </row>
    <row r="29" spans="2:23">
      <c r="B29" s="306">
        <v>24</v>
      </c>
      <c r="C29" s="312" t="s">
        <v>541</v>
      </c>
      <c r="D29" s="306" t="s">
        <v>517</v>
      </c>
      <c r="E29" s="317"/>
      <c r="F29" s="306" t="s">
        <v>474</v>
      </c>
      <c r="G29" s="317"/>
      <c r="H29" s="307" t="s">
        <v>518</v>
      </c>
      <c r="I29" s="317"/>
      <c r="J29" s="307" t="s">
        <v>456</v>
      </c>
      <c r="K29" s="312">
        <v>4</v>
      </c>
      <c r="M29" s="311"/>
      <c r="N29" s="306" t="s">
        <v>474</v>
      </c>
      <c r="O29" s="311"/>
      <c r="Q29" s="311"/>
      <c r="R29" s="306" t="s">
        <v>474</v>
      </c>
      <c r="S29" s="311"/>
      <c r="U29" s="312">
        <v>4</v>
      </c>
      <c r="W29" s="315"/>
    </row>
    <row r="30" spans="2:23">
      <c r="B30" s="306">
        <v>25</v>
      </c>
      <c r="C30" s="312" t="s">
        <v>542</v>
      </c>
      <c r="D30" s="306" t="s">
        <v>517</v>
      </c>
      <c r="E30" s="317"/>
      <c r="F30" s="306" t="s">
        <v>474</v>
      </c>
      <c r="G30" s="317"/>
      <c r="H30" s="307" t="s">
        <v>518</v>
      </c>
      <c r="I30" s="317"/>
      <c r="J30" s="307" t="s">
        <v>456</v>
      </c>
      <c r="K30" s="312">
        <v>4</v>
      </c>
      <c r="M30" s="311"/>
      <c r="N30" s="306" t="s">
        <v>474</v>
      </c>
      <c r="O30" s="311"/>
      <c r="Q30" s="311"/>
      <c r="R30" s="306" t="s">
        <v>474</v>
      </c>
      <c r="S30" s="311"/>
      <c r="U30" s="312">
        <v>3</v>
      </c>
      <c r="W30" s="315"/>
    </row>
    <row r="31" spans="2:23">
      <c r="B31" s="306">
        <v>26</v>
      </c>
      <c r="C31" s="312" t="s">
        <v>543</v>
      </c>
      <c r="D31" s="306" t="s">
        <v>517</v>
      </c>
      <c r="E31" s="317"/>
      <c r="F31" s="306" t="s">
        <v>474</v>
      </c>
      <c r="G31" s="317"/>
      <c r="H31" s="307" t="s">
        <v>518</v>
      </c>
      <c r="I31" s="317"/>
      <c r="J31" s="307" t="s">
        <v>456</v>
      </c>
      <c r="K31" s="312">
        <v>5</v>
      </c>
      <c r="M31" s="311"/>
      <c r="N31" s="306" t="s">
        <v>474</v>
      </c>
      <c r="O31" s="311"/>
      <c r="Q31" s="311"/>
      <c r="R31" s="306" t="s">
        <v>474</v>
      </c>
      <c r="S31" s="311"/>
      <c r="U31" s="312">
        <v>5</v>
      </c>
      <c r="W31" s="315"/>
    </row>
    <row r="32" spans="2:23">
      <c r="B32" s="306">
        <v>27</v>
      </c>
      <c r="C32" s="312" t="s">
        <v>544</v>
      </c>
      <c r="D32" s="306" t="s">
        <v>517</v>
      </c>
      <c r="E32" s="317"/>
      <c r="F32" s="306" t="s">
        <v>474</v>
      </c>
      <c r="G32" s="317"/>
      <c r="H32" s="307" t="s">
        <v>518</v>
      </c>
      <c r="I32" s="317"/>
      <c r="J32" s="307" t="s">
        <v>456</v>
      </c>
      <c r="K32" s="312">
        <v>0</v>
      </c>
      <c r="M32" s="311"/>
      <c r="N32" s="306" t="s">
        <v>474</v>
      </c>
      <c r="O32" s="311"/>
      <c r="Q32" s="311"/>
      <c r="R32" s="306" t="s">
        <v>474</v>
      </c>
      <c r="S32" s="311"/>
      <c r="U32" s="312">
        <v>0</v>
      </c>
      <c r="W32" s="315" t="s">
        <v>545</v>
      </c>
    </row>
    <row r="33" spans="2:23">
      <c r="B33" s="306">
        <v>28</v>
      </c>
      <c r="C33" s="312" t="s">
        <v>546</v>
      </c>
      <c r="D33" s="306" t="s">
        <v>517</v>
      </c>
      <c r="E33" s="317"/>
      <c r="F33" s="306" t="s">
        <v>474</v>
      </c>
      <c r="G33" s="317"/>
      <c r="H33" s="307" t="s">
        <v>518</v>
      </c>
      <c r="I33" s="317"/>
      <c r="J33" s="307" t="s">
        <v>456</v>
      </c>
      <c r="K33" s="312"/>
      <c r="M33" s="311"/>
      <c r="N33" s="306" t="s">
        <v>474</v>
      </c>
      <c r="O33" s="311"/>
      <c r="Q33" s="311"/>
      <c r="R33" s="306" t="s">
        <v>474</v>
      </c>
      <c r="S33" s="311"/>
      <c r="U33" s="312"/>
      <c r="W33" s="315"/>
    </row>
    <row r="34" spans="2:23">
      <c r="B34" s="306">
        <v>29</v>
      </c>
      <c r="C34" s="312" t="s">
        <v>546</v>
      </c>
      <c r="D34" s="306" t="s">
        <v>517</v>
      </c>
      <c r="E34" s="317"/>
      <c r="F34" s="306" t="s">
        <v>474</v>
      </c>
      <c r="G34" s="317"/>
      <c r="H34" s="307" t="s">
        <v>518</v>
      </c>
      <c r="I34" s="317"/>
      <c r="J34" s="307" t="s">
        <v>456</v>
      </c>
      <c r="K34" s="312"/>
      <c r="M34" s="311"/>
      <c r="N34" s="306" t="s">
        <v>474</v>
      </c>
      <c r="O34" s="311"/>
      <c r="Q34" s="311"/>
      <c r="R34" s="306" t="s">
        <v>474</v>
      </c>
      <c r="S34" s="311"/>
      <c r="U34" s="312"/>
      <c r="W34" s="315"/>
    </row>
    <row r="35" spans="2:23">
      <c r="B35" s="306">
        <v>30</v>
      </c>
      <c r="C35" s="312" t="s">
        <v>546</v>
      </c>
      <c r="D35" s="306" t="s">
        <v>517</v>
      </c>
      <c r="E35" s="317"/>
      <c r="F35" s="306" t="s">
        <v>474</v>
      </c>
      <c r="G35" s="317"/>
      <c r="H35" s="307" t="s">
        <v>518</v>
      </c>
      <c r="I35" s="317"/>
      <c r="J35" s="307" t="s">
        <v>456</v>
      </c>
      <c r="K35" s="312"/>
      <c r="M35" s="311"/>
      <c r="N35" s="306" t="s">
        <v>474</v>
      </c>
      <c r="O35" s="311"/>
      <c r="Q35" s="311"/>
      <c r="R35" s="306" t="s">
        <v>474</v>
      </c>
      <c r="S35" s="311"/>
      <c r="U35" s="312"/>
      <c r="W35" s="315"/>
    </row>
    <row r="36" spans="2:23">
      <c r="C36" s="318"/>
    </row>
    <row r="37" spans="2:23">
      <c r="C37" s="307" t="s">
        <v>547</v>
      </c>
    </row>
    <row r="38" spans="2:23">
      <c r="C38" s="307" t="s">
        <v>548</v>
      </c>
    </row>
    <row r="39" spans="2:23">
      <c r="C39" s="307" t="s">
        <v>549</v>
      </c>
    </row>
    <row r="40" spans="2:23">
      <c r="C40" s="307" t="s">
        <v>550</v>
      </c>
    </row>
    <row r="41" spans="2:23">
      <c r="C41" s="308" t="s">
        <v>551</v>
      </c>
    </row>
    <row r="42" spans="2:23">
      <c r="C42" s="308" t="s">
        <v>552</v>
      </c>
    </row>
  </sheetData>
  <sheetProtection algorithmName="SHA-512" hashValue="xFAyzIZX2AaxBPBeSRF4F6Ade+bO40CeJX18pUP3EqfqaFxSnJIPzqZg0ccMFPYxyv1ilkIUGjhyEo/mLV4/wA==" saltValue="+dhjKiS7owhotFYQJ9YFeA==" spinCount="100000" sheet="1" selectLockedCells="1" selectUnlockedCells="1"/>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3"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73"/>
  <sheetViews>
    <sheetView workbookViewId="0"/>
  </sheetViews>
  <sheetFormatPr defaultColWidth="10" defaultRowHeight="13.5"/>
  <cols>
    <col min="1" max="1" width="2.125" style="322" customWidth="1"/>
    <col min="2" max="3" width="10" style="322"/>
    <col min="4" max="4" width="50.625" style="322" customWidth="1"/>
    <col min="5" max="16384" width="10" style="322"/>
  </cols>
  <sheetData>
    <row r="1" spans="2:11" ht="14.25">
      <c r="B1" s="322" t="s">
        <v>576</v>
      </c>
      <c r="D1" s="323"/>
      <c r="E1" s="323"/>
      <c r="F1" s="323"/>
    </row>
    <row r="2" spans="2:11" s="225" customFormat="1" ht="20.25" customHeight="1">
      <c r="B2" s="324" t="s">
        <v>577</v>
      </c>
      <c r="C2" s="324"/>
      <c r="D2" s="323"/>
      <c r="E2" s="323"/>
      <c r="F2" s="323"/>
    </row>
    <row r="3" spans="2:11" s="225" customFormat="1" ht="20.25" customHeight="1">
      <c r="B3" s="324"/>
      <c r="C3" s="324"/>
      <c r="D3" s="323"/>
      <c r="E3" s="323"/>
      <c r="F3" s="323"/>
    </row>
    <row r="4" spans="2:11" s="225" customFormat="1" ht="20.25" customHeight="1">
      <c r="B4" s="325"/>
      <c r="C4" s="323" t="s">
        <v>578</v>
      </c>
      <c r="D4" s="323"/>
      <c r="F4" s="1794" t="s">
        <v>579</v>
      </c>
      <c r="G4" s="1794"/>
      <c r="H4" s="1794"/>
      <c r="I4" s="1794"/>
      <c r="J4" s="1794"/>
      <c r="K4" s="1794"/>
    </row>
    <row r="5" spans="2:11" s="225" customFormat="1" ht="20.25" customHeight="1">
      <c r="B5" s="326"/>
      <c r="C5" s="323" t="s">
        <v>580</v>
      </c>
      <c r="D5" s="323"/>
      <c r="F5" s="1794"/>
      <c r="G5" s="1794"/>
      <c r="H5" s="1794"/>
      <c r="I5" s="1794"/>
      <c r="J5" s="1794"/>
      <c r="K5" s="1794"/>
    </row>
    <row r="6" spans="2:11" s="225" customFormat="1" ht="20.25" customHeight="1">
      <c r="B6" s="327" t="s">
        <v>581</v>
      </c>
      <c r="C6" s="323"/>
      <c r="D6" s="323"/>
      <c r="E6" s="328"/>
      <c r="F6" s="323"/>
    </row>
    <row r="7" spans="2:11" s="225" customFormat="1" ht="20.25" customHeight="1">
      <c r="B7" s="324"/>
      <c r="C7" s="324"/>
      <c r="D7" s="323"/>
      <c r="E7" s="328"/>
      <c r="F7" s="323"/>
    </row>
    <row r="8" spans="2:11" s="225" customFormat="1" ht="20.25" customHeight="1">
      <c r="B8" s="323" t="s">
        <v>582</v>
      </c>
      <c r="C8" s="324"/>
      <c r="D8" s="323"/>
      <c r="E8" s="328"/>
      <c r="F8" s="323"/>
    </row>
    <row r="9" spans="2:11" s="225" customFormat="1" ht="20.25" customHeight="1">
      <c r="B9" s="324"/>
      <c r="C9" s="324"/>
      <c r="D9" s="323"/>
      <c r="E9" s="323"/>
      <c r="F9" s="323"/>
    </row>
    <row r="10" spans="2:11" s="225" customFormat="1" ht="20.25" customHeight="1">
      <c r="B10" s="323" t="s">
        <v>583</v>
      </c>
      <c r="C10" s="324"/>
      <c r="D10" s="323"/>
      <c r="E10" s="323"/>
      <c r="F10" s="323"/>
    </row>
    <row r="11" spans="2:11" s="225" customFormat="1" ht="20.25" customHeight="1">
      <c r="B11" s="323"/>
      <c r="C11" s="324"/>
      <c r="D11" s="323"/>
      <c r="E11" s="323"/>
      <c r="F11" s="323"/>
    </row>
    <row r="12" spans="2:11" s="225" customFormat="1" ht="20.25" customHeight="1">
      <c r="B12" s="323" t="s">
        <v>584</v>
      </c>
      <c r="C12" s="324"/>
      <c r="D12" s="323"/>
    </row>
    <row r="13" spans="2:11" s="225" customFormat="1" ht="20.25" customHeight="1">
      <c r="B13" s="323"/>
      <c r="C13" s="324"/>
      <c r="D13" s="323"/>
    </row>
    <row r="14" spans="2:11" s="225" customFormat="1" ht="20.25" customHeight="1">
      <c r="B14" s="323" t="s">
        <v>585</v>
      </c>
      <c r="C14" s="324"/>
      <c r="D14" s="323"/>
    </row>
    <row r="15" spans="2:11" s="225" customFormat="1" ht="20.25" customHeight="1">
      <c r="B15" s="323"/>
      <c r="C15" s="324"/>
      <c r="D15" s="323"/>
    </row>
    <row r="16" spans="2:11" s="225" customFormat="1" ht="20.25" customHeight="1">
      <c r="B16" s="323" t="s">
        <v>586</v>
      </c>
      <c r="C16" s="324"/>
      <c r="D16" s="323"/>
    </row>
    <row r="17" spans="2:25" s="225" customFormat="1" ht="20.25" customHeight="1">
      <c r="B17" s="324"/>
      <c r="C17" s="324"/>
      <c r="D17" s="323"/>
    </row>
    <row r="18" spans="2:25" s="225" customFormat="1" ht="20.25" customHeight="1">
      <c r="B18" s="323" t="s">
        <v>587</v>
      </c>
      <c r="C18" s="324"/>
      <c r="D18" s="323"/>
    </row>
    <row r="19" spans="2:25" s="225" customFormat="1" ht="20.25" customHeight="1">
      <c r="B19" s="324"/>
      <c r="C19" s="324"/>
      <c r="D19" s="323"/>
    </row>
    <row r="20" spans="2:25" s="225" customFormat="1" ht="17.25" customHeight="1">
      <c r="B20" s="323" t="s">
        <v>588</v>
      </c>
      <c r="C20" s="323"/>
      <c r="D20" s="323"/>
    </row>
    <row r="21" spans="2:25" s="225" customFormat="1" ht="17.25" customHeight="1">
      <c r="B21" s="323" t="s">
        <v>589</v>
      </c>
      <c r="C21" s="323"/>
      <c r="D21" s="323"/>
    </row>
    <row r="22" spans="2:25" s="225" customFormat="1" ht="17.25" customHeight="1">
      <c r="B22" s="323"/>
      <c r="C22" s="323"/>
      <c r="D22" s="323"/>
    </row>
    <row r="23" spans="2:25" s="225" customFormat="1" ht="17.25" customHeight="1">
      <c r="B23" s="323"/>
      <c r="C23" s="329" t="s">
        <v>477</v>
      </c>
      <c r="D23" s="329" t="s">
        <v>590</v>
      </c>
    </row>
    <row r="24" spans="2:25" s="225" customFormat="1" ht="17.25" customHeight="1">
      <c r="B24" s="323"/>
      <c r="C24" s="329">
        <v>1</v>
      </c>
      <c r="D24" s="330" t="s">
        <v>553</v>
      </c>
    </row>
    <row r="25" spans="2:25" s="225" customFormat="1" ht="17.25" customHeight="1">
      <c r="B25" s="323"/>
      <c r="C25" s="329">
        <v>2</v>
      </c>
      <c r="D25" s="330" t="s">
        <v>494</v>
      </c>
    </row>
    <row r="26" spans="2:25" s="225" customFormat="1" ht="17.25" customHeight="1">
      <c r="B26" s="323"/>
      <c r="C26" s="329">
        <v>3</v>
      </c>
      <c r="D26" s="330" t="s">
        <v>495</v>
      </c>
    </row>
    <row r="27" spans="2:25" s="225" customFormat="1" ht="17.25" customHeight="1">
      <c r="B27" s="323"/>
      <c r="C27" s="329">
        <v>4</v>
      </c>
      <c r="D27" s="330" t="s">
        <v>496</v>
      </c>
    </row>
    <row r="28" spans="2:25" s="225" customFormat="1" ht="17.25" customHeight="1">
      <c r="B28" s="323"/>
      <c r="C28" s="329">
        <v>5</v>
      </c>
      <c r="D28" s="330" t="s">
        <v>501</v>
      </c>
    </row>
    <row r="29" spans="2:25" s="225" customFormat="1" ht="17.25" customHeight="1">
      <c r="B29" s="323"/>
      <c r="C29" s="328"/>
      <c r="D29" s="323"/>
    </row>
    <row r="30" spans="2:25" s="225" customFormat="1" ht="17.25" customHeight="1">
      <c r="B30" s="323" t="s">
        <v>591</v>
      </c>
      <c r="C30" s="323"/>
      <c r="D30" s="323"/>
    </row>
    <row r="31" spans="2:25" s="225" customFormat="1" ht="17.25" customHeight="1">
      <c r="B31" s="323" t="s">
        <v>592</v>
      </c>
      <c r="C31" s="323"/>
      <c r="D31" s="323"/>
    </row>
    <row r="32" spans="2:25" s="225" customFormat="1" ht="17.25" customHeight="1">
      <c r="B32" s="323"/>
      <c r="C32" s="323"/>
      <c r="D32" s="323"/>
      <c r="G32" s="331"/>
      <c r="H32" s="331"/>
      <c r="J32" s="331"/>
      <c r="K32" s="331"/>
      <c r="L32" s="331"/>
      <c r="M32" s="331"/>
      <c r="N32" s="331"/>
      <c r="O32" s="331"/>
      <c r="R32" s="331"/>
      <c r="S32" s="331"/>
      <c r="T32" s="331"/>
      <c r="W32" s="331"/>
      <c r="X32" s="331"/>
      <c r="Y32" s="331"/>
    </row>
    <row r="33" spans="2:51" s="225" customFormat="1" ht="17.25" customHeight="1">
      <c r="B33" s="323"/>
      <c r="C33" s="329" t="s">
        <v>510</v>
      </c>
      <c r="D33" s="329" t="s">
        <v>593</v>
      </c>
      <c r="G33" s="331"/>
      <c r="H33" s="331"/>
      <c r="J33" s="331"/>
      <c r="K33" s="331"/>
      <c r="L33" s="331"/>
      <c r="M33" s="331"/>
      <c r="N33" s="331"/>
      <c r="O33" s="331"/>
      <c r="R33" s="331"/>
      <c r="S33" s="331"/>
      <c r="T33" s="331"/>
      <c r="W33" s="331"/>
      <c r="X33" s="331"/>
      <c r="Y33" s="331"/>
    </row>
    <row r="34" spans="2:51" s="225" customFormat="1" ht="17.25" customHeight="1">
      <c r="B34" s="323"/>
      <c r="C34" s="329" t="s">
        <v>594</v>
      </c>
      <c r="D34" s="330" t="s">
        <v>595</v>
      </c>
      <c r="G34" s="331"/>
      <c r="H34" s="331"/>
      <c r="J34" s="331"/>
      <c r="K34" s="331"/>
      <c r="L34" s="331"/>
      <c r="M34" s="331"/>
      <c r="N34" s="331"/>
      <c r="O34" s="331"/>
      <c r="R34" s="331"/>
      <c r="S34" s="331"/>
      <c r="T34" s="331"/>
      <c r="W34" s="331"/>
      <c r="X34" s="331"/>
      <c r="Y34" s="331"/>
    </row>
    <row r="35" spans="2:51" s="225" customFormat="1" ht="17.25" customHeight="1">
      <c r="B35" s="323"/>
      <c r="C35" s="329" t="s">
        <v>596</v>
      </c>
      <c r="D35" s="330" t="s">
        <v>597</v>
      </c>
      <c r="G35" s="331"/>
      <c r="H35" s="331"/>
      <c r="J35" s="331"/>
      <c r="K35" s="331"/>
      <c r="L35" s="331"/>
      <c r="M35" s="331"/>
      <c r="N35" s="331"/>
      <c r="O35" s="331"/>
      <c r="R35" s="331"/>
      <c r="S35" s="331"/>
      <c r="T35" s="331"/>
      <c r="W35" s="331"/>
      <c r="X35" s="331"/>
      <c r="Y35" s="331"/>
    </row>
    <row r="36" spans="2:51" s="225" customFormat="1" ht="17.25" customHeight="1">
      <c r="B36" s="323"/>
      <c r="C36" s="329" t="s">
        <v>598</v>
      </c>
      <c r="D36" s="330" t="s">
        <v>599</v>
      </c>
      <c r="G36" s="331"/>
      <c r="H36" s="331"/>
      <c r="J36" s="331"/>
      <c r="K36" s="331"/>
      <c r="L36" s="331"/>
      <c r="M36" s="331"/>
      <c r="N36" s="331"/>
      <c r="O36" s="331"/>
      <c r="R36" s="331"/>
      <c r="S36" s="331"/>
      <c r="T36" s="331"/>
      <c r="W36" s="331"/>
      <c r="X36" s="331"/>
      <c r="Y36" s="331"/>
    </row>
    <row r="37" spans="2:51" s="225" customFormat="1" ht="17.25" customHeight="1">
      <c r="B37" s="323"/>
      <c r="C37" s="329" t="s">
        <v>600</v>
      </c>
      <c r="D37" s="330" t="s">
        <v>601</v>
      </c>
      <c r="G37" s="331"/>
      <c r="H37" s="331"/>
      <c r="J37" s="331"/>
      <c r="K37" s="331"/>
      <c r="L37" s="331"/>
      <c r="M37" s="331"/>
      <c r="N37" s="331"/>
      <c r="O37" s="331"/>
      <c r="R37" s="331"/>
      <c r="S37" s="331"/>
      <c r="T37" s="331"/>
      <c r="W37" s="331"/>
      <c r="X37" s="331"/>
      <c r="Y37" s="331"/>
    </row>
    <row r="38" spans="2:51" s="225" customFormat="1" ht="17.25" customHeight="1">
      <c r="B38" s="323"/>
      <c r="C38" s="323"/>
      <c r="D38" s="323"/>
      <c r="G38" s="331"/>
      <c r="H38" s="331"/>
      <c r="J38" s="331"/>
      <c r="K38" s="331"/>
      <c r="L38" s="331"/>
      <c r="M38" s="331"/>
      <c r="N38" s="331"/>
      <c r="O38" s="331"/>
      <c r="R38" s="331"/>
      <c r="S38" s="331"/>
      <c r="T38" s="331"/>
      <c r="W38" s="331"/>
      <c r="X38" s="331"/>
      <c r="Y38" s="331"/>
    </row>
    <row r="39" spans="2:51" s="225" customFormat="1" ht="17.25" customHeight="1">
      <c r="B39" s="323"/>
      <c r="C39" s="332" t="s">
        <v>602</v>
      </c>
      <c r="D39" s="323"/>
      <c r="G39" s="331"/>
      <c r="H39" s="331"/>
      <c r="J39" s="331"/>
      <c r="K39" s="331"/>
      <c r="L39" s="331"/>
      <c r="M39" s="331"/>
      <c r="N39" s="331"/>
      <c r="O39" s="331"/>
      <c r="R39" s="331"/>
      <c r="S39" s="331"/>
      <c r="T39" s="331"/>
      <c r="W39" s="331"/>
      <c r="X39" s="331"/>
      <c r="Y39" s="331"/>
    </row>
    <row r="40" spans="2:51" s="225" customFormat="1" ht="17.25" customHeight="1">
      <c r="C40" s="323" t="s">
        <v>603</v>
      </c>
      <c r="F40" s="332"/>
      <c r="G40" s="331"/>
      <c r="H40" s="331"/>
      <c r="J40" s="331"/>
      <c r="K40" s="331"/>
      <c r="L40" s="331"/>
      <c r="M40" s="331"/>
      <c r="N40" s="331"/>
      <c r="O40" s="331"/>
      <c r="R40" s="331"/>
      <c r="S40" s="331"/>
      <c r="T40" s="331"/>
      <c r="W40" s="331"/>
      <c r="X40" s="331"/>
      <c r="Y40" s="331"/>
    </row>
    <row r="41" spans="2:51" s="225" customFormat="1" ht="17.25" customHeight="1">
      <c r="C41" s="323" t="s">
        <v>604</v>
      </c>
      <c r="F41" s="323"/>
      <c r="G41" s="331"/>
      <c r="H41" s="331"/>
      <c r="J41" s="331"/>
      <c r="K41" s="331"/>
      <c r="L41" s="331"/>
      <c r="M41" s="331"/>
      <c r="N41" s="331"/>
      <c r="O41" s="331"/>
      <c r="R41" s="331"/>
      <c r="S41" s="331"/>
      <c r="T41" s="331"/>
      <c r="W41" s="331"/>
      <c r="X41" s="331"/>
      <c r="Y41" s="331"/>
    </row>
    <row r="42" spans="2:51" s="225" customFormat="1" ht="17.25" customHeight="1">
      <c r="B42" s="323"/>
      <c r="C42" s="323"/>
      <c r="D42" s="323"/>
      <c r="E42" s="332"/>
      <c r="F42" s="331"/>
      <c r="G42" s="331"/>
      <c r="H42" s="331"/>
      <c r="J42" s="331"/>
      <c r="K42" s="331"/>
      <c r="L42" s="331"/>
      <c r="M42" s="331"/>
      <c r="N42" s="331"/>
      <c r="O42" s="331"/>
      <c r="R42" s="331"/>
      <c r="S42" s="331"/>
      <c r="T42" s="331"/>
      <c r="W42" s="331"/>
      <c r="X42" s="331"/>
      <c r="Y42" s="331"/>
    </row>
    <row r="43" spans="2:51" s="225" customFormat="1" ht="17.25" customHeight="1">
      <c r="B43" s="323" t="s">
        <v>605</v>
      </c>
      <c r="C43" s="323"/>
      <c r="D43" s="323"/>
    </row>
    <row r="44" spans="2:51" s="225" customFormat="1" ht="17.25" customHeight="1">
      <c r="B44" s="323" t="s">
        <v>606</v>
      </c>
      <c r="C44" s="323"/>
      <c r="D44" s="323"/>
    </row>
    <row r="45" spans="2:51" s="225" customFormat="1" ht="17.25" customHeight="1">
      <c r="B45" s="333" t="s">
        <v>607</v>
      </c>
      <c r="E45" s="331"/>
      <c r="F45" s="331"/>
      <c r="G45" s="331"/>
      <c r="H45" s="331"/>
      <c r="I45" s="331"/>
      <c r="J45" s="331"/>
      <c r="K45" s="331"/>
      <c r="L45" s="331"/>
      <c r="M45" s="331"/>
      <c r="N45" s="331"/>
      <c r="O45" s="331"/>
      <c r="P45" s="331"/>
      <c r="Q45" s="331"/>
      <c r="R45" s="331"/>
      <c r="S45" s="331"/>
      <c r="T45" s="331"/>
      <c r="U45" s="331"/>
      <c r="Y45" s="331"/>
      <c r="Z45" s="331"/>
      <c r="AA45" s="331"/>
      <c r="AB45" s="331"/>
      <c r="AD45" s="331"/>
      <c r="AE45" s="331"/>
      <c r="AF45" s="331"/>
      <c r="AG45" s="331"/>
      <c r="AH45" s="331"/>
      <c r="AI45" s="334"/>
      <c r="AJ45" s="331"/>
      <c r="AK45" s="331"/>
      <c r="AL45" s="331"/>
      <c r="AM45" s="331"/>
      <c r="AN45" s="331"/>
      <c r="AO45" s="331"/>
      <c r="AP45" s="331"/>
      <c r="AQ45" s="331"/>
      <c r="AR45" s="331"/>
      <c r="AS45" s="331"/>
      <c r="AT45" s="331"/>
      <c r="AU45" s="331"/>
      <c r="AV45" s="331"/>
      <c r="AW45" s="331"/>
      <c r="AX45" s="331"/>
      <c r="AY45" s="334"/>
    </row>
    <row r="46" spans="2:51" s="225" customFormat="1" ht="17.25" customHeight="1"/>
    <row r="47" spans="2:51" s="225" customFormat="1" ht="17.25" customHeight="1">
      <c r="B47" s="323" t="s">
        <v>608</v>
      </c>
      <c r="C47" s="323"/>
    </row>
    <row r="48" spans="2:51" s="225" customFormat="1" ht="17.25" customHeight="1">
      <c r="B48" s="323"/>
      <c r="C48" s="323"/>
    </row>
    <row r="49" spans="2:54" s="225" customFormat="1" ht="17.25" customHeight="1">
      <c r="B49" s="323" t="s">
        <v>609</v>
      </c>
      <c r="C49" s="323"/>
    </row>
    <row r="50" spans="2:54" s="225" customFormat="1" ht="17.25" customHeight="1">
      <c r="B50" s="323" t="s">
        <v>610</v>
      </c>
      <c r="C50" s="323"/>
    </row>
    <row r="51" spans="2:54" s="225" customFormat="1" ht="17.25" customHeight="1">
      <c r="B51" s="323"/>
      <c r="C51" s="323"/>
    </row>
    <row r="52" spans="2:54" s="225" customFormat="1" ht="17.25" customHeight="1">
      <c r="B52" s="323" t="s">
        <v>611</v>
      </c>
      <c r="C52" s="323"/>
    </row>
    <row r="53" spans="2:54" s="225" customFormat="1" ht="17.25" customHeight="1">
      <c r="B53" s="323" t="s">
        <v>612</v>
      </c>
      <c r="C53" s="323"/>
    </row>
    <row r="54" spans="2:54" s="225" customFormat="1" ht="17.25" customHeight="1">
      <c r="B54" s="323"/>
      <c r="C54" s="323"/>
    </row>
    <row r="55" spans="2:54" s="225" customFormat="1" ht="17.25" customHeight="1">
      <c r="B55" s="323" t="s">
        <v>613</v>
      </c>
      <c r="C55" s="323"/>
      <c r="D55" s="323"/>
    </row>
    <row r="56" spans="2:54" s="225" customFormat="1" ht="17.25" customHeight="1">
      <c r="B56" s="323"/>
      <c r="C56" s="323"/>
      <c r="D56" s="323"/>
    </row>
    <row r="57" spans="2:54" s="225" customFormat="1" ht="17.25" customHeight="1">
      <c r="B57" s="225" t="s">
        <v>614</v>
      </c>
      <c r="D57" s="323"/>
    </row>
    <row r="58" spans="2:54" s="225" customFormat="1" ht="17.25" customHeight="1">
      <c r="B58" s="225" t="s">
        <v>615</v>
      </c>
      <c r="D58" s="323"/>
    </row>
    <row r="59" spans="2:54" s="225" customFormat="1" ht="17.25" customHeight="1">
      <c r="B59" s="225" t="s">
        <v>616</v>
      </c>
      <c r="D59" s="323"/>
    </row>
    <row r="60" spans="2:54" s="225" customFormat="1" ht="17.25" customHeight="1"/>
    <row r="61" spans="2:54" s="225" customFormat="1" ht="17.25" customHeight="1">
      <c r="B61" s="225" t="s">
        <v>617</v>
      </c>
      <c r="E61" s="335"/>
      <c r="F61" s="335"/>
      <c r="G61" s="335"/>
      <c r="H61" s="335"/>
      <c r="I61" s="335"/>
      <c r="J61" s="335"/>
      <c r="K61" s="335"/>
      <c r="L61" s="335"/>
      <c r="M61" s="335"/>
      <c r="N61" s="335"/>
      <c r="O61" s="335"/>
      <c r="P61" s="335"/>
      <c r="Q61" s="335"/>
      <c r="R61" s="335"/>
      <c r="S61" s="335"/>
      <c r="T61" s="335"/>
      <c r="U61" s="335"/>
      <c r="V61" s="335"/>
      <c r="W61" s="335"/>
      <c r="X61" s="335"/>
      <c r="Y61" s="335"/>
      <c r="Z61" s="335"/>
      <c r="AA61" s="335"/>
      <c r="AB61" s="335"/>
      <c r="AC61" s="335"/>
      <c r="AD61" s="335"/>
      <c r="AE61" s="335"/>
      <c r="AF61" s="335"/>
      <c r="AG61" s="335"/>
      <c r="AH61" s="335"/>
      <c r="AI61" s="335"/>
      <c r="AJ61" s="335"/>
      <c r="AK61" s="335"/>
      <c r="AL61" s="335"/>
      <c r="AM61" s="335"/>
      <c r="AN61" s="335"/>
      <c r="AO61" s="335"/>
      <c r="AP61" s="335"/>
      <c r="AQ61" s="335"/>
      <c r="AR61" s="335"/>
      <c r="AS61" s="335"/>
      <c r="AT61" s="335"/>
      <c r="AU61" s="335"/>
      <c r="AV61" s="335"/>
      <c r="AW61" s="335"/>
      <c r="AX61" s="335"/>
    </row>
    <row r="62" spans="2:54" s="225" customFormat="1" ht="17.25" customHeight="1">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5"/>
      <c r="AL62" s="335"/>
      <c r="AM62" s="335"/>
      <c r="AN62" s="335"/>
      <c r="AO62" s="335"/>
      <c r="AP62" s="335"/>
      <c r="AQ62" s="335"/>
      <c r="AR62" s="335"/>
      <c r="AS62" s="335"/>
      <c r="AT62" s="335"/>
      <c r="AU62" s="335"/>
      <c r="AV62" s="335"/>
      <c r="AW62" s="335"/>
      <c r="AX62" s="335"/>
    </row>
    <row r="63" spans="2:54" s="225" customFormat="1" ht="17.25" customHeight="1">
      <c r="B63" s="225" t="s">
        <v>618</v>
      </c>
      <c r="E63" s="335"/>
      <c r="F63" s="335"/>
      <c r="G63" s="335"/>
      <c r="H63" s="335"/>
      <c r="I63" s="335"/>
      <c r="J63" s="335"/>
      <c r="K63" s="335"/>
      <c r="L63" s="335"/>
      <c r="M63" s="335"/>
      <c r="N63" s="335"/>
      <c r="O63" s="335"/>
      <c r="P63" s="335"/>
      <c r="Q63" s="335"/>
      <c r="R63" s="335"/>
      <c r="S63" s="335"/>
      <c r="T63" s="335"/>
      <c r="U63" s="335"/>
      <c r="V63" s="335"/>
      <c r="W63" s="335"/>
      <c r="X63" s="335"/>
      <c r="Y63" s="335"/>
      <c r="Z63" s="335"/>
      <c r="AA63" s="335"/>
      <c r="AB63" s="335"/>
      <c r="AC63" s="335"/>
      <c r="AD63" s="335"/>
      <c r="AE63" s="335"/>
      <c r="AF63" s="335"/>
      <c r="AG63" s="335"/>
      <c r="AH63" s="335"/>
      <c r="AI63" s="335"/>
      <c r="AJ63" s="335"/>
      <c r="AK63" s="335"/>
      <c r="AL63" s="335"/>
      <c r="AM63" s="335"/>
      <c r="AN63" s="335"/>
      <c r="AO63" s="335"/>
      <c r="AP63" s="335"/>
      <c r="AQ63" s="335"/>
      <c r="AR63" s="335"/>
      <c r="AS63" s="335"/>
      <c r="AT63" s="335"/>
      <c r="AU63" s="335"/>
      <c r="AV63" s="335"/>
      <c r="AW63" s="335"/>
      <c r="AX63" s="335"/>
      <c r="AY63" s="335"/>
      <c r="AZ63" s="335"/>
      <c r="BA63" s="335"/>
      <c r="BB63" s="335"/>
    </row>
    <row r="64" spans="2:54" s="225" customFormat="1" ht="17.25" customHeight="1">
      <c r="E64" s="335"/>
      <c r="F64" s="335"/>
      <c r="G64" s="335"/>
      <c r="H64" s="335"/>
      <c r="I64" s="335"/>
      <c r="J64" s="335"/>
      <c r="K64" s="335"/>
      <c r="L64" s="335"/>
      <c r="M64" s="335"/>
      <c r="N64" s="335"/>
      <c r="O64" s="335"/>
      <c r="P64" s="335"/>
      <c r="Q64" s="335"/>
      <c r="R64" s="335"/>
      <c r="S64" s="335"/>
      <c r="T64" s="335"/>
      <c r="U64" s="335"/>
      <c r="V64" s="335"/>
      <c r="W64" s="335"/>
      <c r="X64" s="335"/>
      <c r="Y64" s="335"/>
      <c r="Z64" s="335"/>
      <c r="AA64" s="335"/>
      <c r="AB64" s="335"/>
      <c r="AC64" s="335"/>
      <c r="AD64" s="335"/>
      <c r="AE64" s="335"/>
      <c r="AF64" s="335"/>
      <c r="AG64" s="335"/>
      <c r="AH64" s="335"/>
      <c r="AI64" s="335"/>
      <c r="AJ64" s="335"/>
      <c r="AK64" s="335"/>
      <c r="AL64" s="335"/>
      <c r="AM64" s="335"/>
      <c r="AN64" s="335"/>
      <c r="AO64" s="335"/>
      <c r="AP64" s="335"/>
      <c r="AQ64" s="335"/>
      <c r="AR64" s="335"/>
      <c r="AS64" s="335"/>
      <c r="AT64" s="335"/>
      <c r="AU64" s="335"/>
      <c r="AV64" s="335"/>
      <c r="AW64" s="335"/>
      <c r="AX64" s="335"/>
      <c r="AY64" s="335"/>
      <c r="AZ64" s="335"/>
      <c r="BA64" s="335"/>
      <c r="BB64" s="335"/>
    </row>
    <row r="65" spans="2:71" s="225" customFormat="1" ht="17.25" customHeight="1">
      <c r="B65" s="225" t="s">
        <v>619</v>
      </c>
      <c r="BL65" s="336"/>
      <c r="BM65" s="337"/>
      <c r="BN65" s="336"/>
      <c r="BO65" s="336"/>
      <c r="BP65" s="336"/>
      <c r="BQ65" s="338"/>
      <c r="BR65" s="339"/>
      <c r="BS65" s="339"/>
    </row>
    <row r="66" spans="2:71" s="225" customFormat="1" ht="17.25" customHeight="1">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35"/>
      <c r="AT66" s="335"/>
      <c r="AU66" s="335"/>
      <c r="AV66" s="335"/>
      <c r="AW66" s="335"/>
      <c r="AX66" s="335"/>
    </row>
    <row r="67" spans="2:71" s="225" customFormat="1" ht="17.25" customHeight="1">
      <c r="B67" s="225" t="s">
        <v>620</v>
      </c>
      <c r="E67" s="335"/>
      <c r="F67" s="335"/>
      <c r="G67" s="335"/>
      <c r="H67" s="335"/>
      <c r="I67" s="335"/>
      <c r="J67" s="335"/>
      <c r="K67" s="335"/>
      <c r="L67" s="335"/>
      <c r="M67" s="335"/>
      <c r="N67" s="335"/>
      <c r="O67" s="335"/>
      <c r="P67" s="335"/>
      <c r="Q67" s="335"/>
      <c r="R67" s="335"/>
      <c r="S67" s="335"/>
      <c r="T67" s="335"/>
      <c r="U67" s="335"/>
      <c r="V67" s="335"/>
      <c r="W67" s="335"/>
      <c r="X67" s="335"/>
      <c r="Y67" s="335"/>
      <c r="Z67" s="335"/>
      <c r="AA67" s="335"/>
      <c r="AB67" s="335"/>
      <c r="AC67" s="335"/>
      <c r="AD67" s="335"/>
      <c r="AE67" s="335"/>
      <c r="AF67" s="335"/>
      <c r="AG67" s="335"/>
      <c r="AH67" s="335"/>
      <c r="AI67" s="335"/>
      <c r="AJ67" s="335"/>
      <c r="AK67" s="335"/>
      <c r="AL67" s="335"/>
      <c r="AM67" s="335"/>
      <c r="AN67" s="335"/>
      <c r="AO67" s="335"/>
      <c r="AP67" s="335"/>
      <c r="AQ67" s="335"/>
      <c r="AR67" s="335"/>
      <c r="AS67" s="335"/>
      <c r="AT67" s="335"/>
      <c r="AU67" s="335"/>
      <c r="AV67" s="335"/>
      <c r="AW67" s="335"/>
      <c r="AX67" s="335"/>
      <c r="AY67" s="335"/>
      <c r="AZ67" s="335"/>
      <c r="BA67" s="335"/>
      <c r="BB67" s="335"/>
    </row>
    <row r="68" spans="2:71" s="225" customFormat="1" ht="17.25" customHeight="1">
      <c r="B68" s="225" t="s">
        <v>621</v>
      </c>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5"/>
      <c r="AW68" s="335"/>
      <c r="AX68" s="335"/>
      <c r="AY68" s="335"/>
      <c r="AZ68" s="335"/>
      <c r="BA68" s="335"/>
      <c r="BB68" s="335"/>
    </row>
    <row r="69" spans="2:71" s="225" customFormat="1" ht="17.25" customHeight="1">
      <c r="E69" s="33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5"/>
      <c r="AK69" s="335"/>
      <c r="AL69" s="335"/>
      <c r="AM69" s="335"/>
      <c r="AN69" s="335"/>
      <c r="AO69" s="335"/>
      <c r="AP69" s="335"/>
      <c r="AQ69" s="335"/>
      <c r="AR69" s="335"/>
      <c r="AS69" s="335"/>
      <c r="AT69" s="335"/>
      <c r="AU69" s="335"/>
      <c r="AV69" s="335"/>
      <c r="AW69" s="335"/>
      <c r="AX69" s="335"/>
      <c r="AY69" s="335"/>
      <c r="AZ69" s="335"/>
      <c r="BA69" s="335"/>
      <c r="BB69" s="335"/>
    </row>
    <row r="70" spans="2:71" ht="17.25" customHeight="1">
      <c r="B70" s="322" t="s">
        <v>622</v>
      </c>
    </row>
    <row r="71" spans="2:71" ht="17.25" customHeight="1">
      <c r="B71" s="225" t="s">
        <v>623</v>
      </c>
    </row>
    <row r="72" spans="2:71" ht="17.25" customHeight="1"/>
    <row r="73" spans="2:71" ht="17.25" customHeight="1"/>
  </sheetData>
  <sheetProtection algorithmName="SHA-512" hashValue="JWSdcuGKrT9kJTkb3RZ5EN0hPicYV4Z7RNS7iXMbswTUrlGEGry2LZGFCQ3+grOv2ClqyseGhEH5dBM+SKIlXg==" saltValue="NrNJBck76RaV0frOI2RbeQ==" spinCount="100000" sheet="1" selectLockedCells="1" selectUnlockedCells="1"/>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workbookViewId="0"/>
  </sheetViews>
  <sheetFormatPr defaultColWidth="10" defaultRowHeight="18.75"/>
  <cols>
    <col min="1" max="1" width="1.875" style="341" customWidth="1"/>
    <col min="2" max="2" width="10" style="341"/>
    <col min="3" max="12" width="45.125" style="341" customWidth="1"/>
    <col min="13" max="16384" width="10" style="341"/>
  </cols>
  <sheetData>
    <row r="1" spans="1:12">
      <c r="A1" s="340"/>
      <c r="B1" s="210" t="s">
        <v>624</v>
      </c>
      <c r="C1" s="210"/>
      <c r="D1" s="210"/>
    </row>
    <row r="2" spans="1:12">
      <c r="A2" s="340"/>
      <c r="B2" s="210"/>
      <c r="C2" s="210"/>
      <c r="D2" s="210"/>
    </row>
    <row r="3" spans="1:12">
      <c r="A3" s="340"/>
      <c r="B3" s="342" t="s">
        <v>477</v>
      </c>
      <c r="C3" s="342" t="s">
        <v>625</v>
      </c>
      <c r="D3" s="210"/>
    </row>
    <row r="4" spans="1:12">
      <c r="A4" s="340"/>
      <c r="B4" s="343">
        <v>1</v>
      </c>
      <c r="C4" s="344" t="s">
        <v>452</v>
      </c>
      <c r="D4" s="210"/>
    </row>
    <row r="5" spans="1:12">
      <c r="A5" s="340"/>
      <c r="B5" s="343">
        <v>2</v>
      </c>
      <c r="C5" s="344" t="s">
        <v>626</v>
      </c>
    </row>
    <row r="6" spans="1:12">
      <c r="A6" s="340"/>
      <c r="B6" s="343">
        <v>3</v>
      </c>
      <c r="C6" s="344" t="s">
        <v>626</v>
      </c>
      <c r="D6" s="210"/>
    </row>
    <row r="7" spans="1:12">
      <c r="A7" s="340"/>
      <c r="B7" s="343">
        <v>4</v>
      </c>
      <c r="C7" s="344" t="s">
        <v>626</v>
      </c>
      <c r="D7" s="210"/>
    </row>
    <row r="8" spans="1:12">
      <c r="A8" s="340"/>
      <c r="B8" s="343">
        <v>5</v>
      </c>
      <c r="C8" s="344" t="s">
        <v>626</v>
      </c>
      <c r="D8" s="210"/>
    </row>
    <row r="9" spans="1:12">
      <c r="A9" s="340"/>
      <c r="B9" s="210"/>
      <c r="C9" s="210"/>
      <c r="D9" s="210"/>
    </row>
    <row r="10" spans="1:12">
      <c r="A10" s="340"/>
      <c r="B10" s="210" t="s">
        <v>627</v>
      </c>
      <c r="C10" s="210"/>
      <c r="D10" s="210"/>
    </row>
    <row r="11" spans="1:12" ht="19.5" thickBot="1">
      <c r="A11" s="340"/>
      <c r="B11" s="210"/>
      <c r="C11" s="210"/>
      <c r="D11" s="210"/>
    </row>
    <row r="12" spans="1:12" ht="19.5" thickBot="1">
      <c r="A12" s="340"/>
      <c r="B12" s="345" t="s">
        <v>590</v>
      </c>
      <c r="C12" s="346" t="s">
        <v>553</v>
      </c>
      <c r="D12" s="347" t="s">
        <v>494</v>
      </c>
      <c r="E12" s="347" t="s">
        <v>495</v>
      </c>
      <c r="F12" s="347" t="s">
        <v>496</v>
      </c>
      <c r="G12" s="348" t="s">
        <v>501</v>
      </c>
      <c r="H12" s="349" t="s">
        <v>626</v>
      </c>
      <c r="I12" s="349" t="s">
        <v>626</v>
      </c>
      <c r="J12" s="349" t="s">
        <v>626</v>
      </c>
      <c r="K12" s="349" t="s">
        <v>626</v>
      </c>
      <c r="L12" s="350" t="s">
        <v>626</v>
      </c>
    </row>
    <row r="13" spans="1:12">
      <c r="A13" s="340"/>
      <c r="B13" s="1795" t="s">
        <v>628</v>
      </c>
      <c r="C13" s="351" t="s">
        <v>626</v>
      </c>
      <c r="D13" s="352" t="s">
        <v>558</v>
      </c>
      <c r="E13" s="352" t="s">
        <v>563</v>
      </c>
      <c r="F13" s="352" t="s">
        <v>571</v>
      </c>
      <c r="G13" s="353" t="s">
        <v>629</v>
      </c>
      <c r="H13" s="354" t="s">
        <v>626</v>
      </c>
      <c r="I13" s="354" t="s">
        <v>626</v>
      </c>
      <c r="J13" s="354" t="s">
        <v>626</v>
      </c>
      <c r="K13" s="354" t="s">
        <v>626</v>
      </c>
      <c r="L13" s="355" t="s">
        <v>626</v>
      </c>
    </row>
    <row r="14" spans="1:12">
      <c r="B14" s="1796"/>
      <c r="C14" s="356" t="s">
        <v>626</v>
      </c>
      <c r="D14" s="357" t="s">
        <v>630</v>
      </c>
      <c r="E14" s="357" t="s">
        <v>567</v>
      </c>
      <c r="F14" s="357" t="s">
        <v>626</v>
      </c>
      <c r="G14" s="358" t="s">
        <v>631</v>
      </c>
      <c r="H14" s="357" t="s">
        <v>626</v>
      </c>
      <c r="I14" s="357" t="s">
        <v>626</v>
      </c>
      <c r="J14" s="357" t="s">
        <v>626</v>
      </c>
      <c r="K14" s="357" t="s">
        <v>626</v>
      </c>
      <c r="L14" s="359" t="s">
        <v>626</v>
      </c>
    </row>
    <row r="15" spans="1:12">
      <c r="B15" s="1796"/>
      <c r="C15" s="356" t="s">
        <v>626</v>
      </c>
      <c r="D15" s="357" t="s">
        <v>632</v>
      </c>
      <c r="E15" s="360" t="s">
        <v>626</v>
      </c>
      <c r="F15" s="360" t="s">
        <v>626</v>
      </c>
      <c r="G15" s="358" t="s">
        <v>633</v>
      </c>
      <c r="H15" s="360" t="s">
        <v>626</v>
      </c>
      <c r="I15" s="360" t="s">
        <v>626</v>
      </c>
      <c r="J15" s="360" t="s">
        <v>626</v>
      </c>
      <c r="K15" s="360" t="s">
        <v>626</v>
      </c>
      <c r="L15" s="361" t="s">
        <v>626</v>
      </c>
    </row>
    <row r="16" spans="1:12">
      <c r="B16" s="1796"/>
      <c r="C16" s="356" t="s">
        <v>626</v>
      </c>
      <c r="D16" s="360" t="s">
        <v>626</v>
      </c>
      <c r="E16" s="360" t="s">
        <v>626</v>
      </c>
      <c r="F16" s="360" t="s">
        <v>626</v>
      </c>
      <c r="G16" s="358" t="s">
        <v>563</v>
      </c>
      <c r="H16" s="360" t="s">
        <v>626</v>
      </c>
      <c r="I16" s="360" t="s">
        <v>626</v>
      </c>
      <c r="J16" s="360" t="s">
        <v>626</v>
      </c>
      <c r="K16" s="360" t="s">
        <v>626</v>
      </c>
      <c r="L16" s="361" t="s">
        <v>626</v>
      </c>
    </row>
    <row r="17" spans="2:12">
      <c r="B17" s="1796"/>
      <c r="C17" s="356" t="s">
        <v>626</v>
      </c>
      <c r="D17" s="360" t="s">
        <v>626</v>
      </c>
      <c r="E17" s="360" t="s">
        <v>626</v>
      </c>
      <c r="F17" s="360" t="s">
        <v>626</v>
      </c>
      <c r="G17" s="358" t="s">
        <v>567</v>
      </c>
      <c r="H17" s="360" t="s">
        <v>626</v>
      </c>
      <c r="I17" s="360" t="s">
        <v>626</v>
      </c>
      <c r="J17" s="360" t="s">
        <v>626</v>
      </c>
      <c r="K17" s="360" t="s">
        <v>626</v>
      </c>
      <c r="L17" s="361" t="s">
        <v>626</v>
      </c>
    </row>
    <row r="18" spans="2:12">
      <c r="B18" s="1796"/>
      <c r="C18" s="356" t="s">
        <v>626</v>
      </c>
      <c r="D18" s="360" t="s">
        <v>626</v>
      </c>
      <c r="E18" s="360" t="s">
        <v>626</v>
      </c>
      <c r="F18" s="360" t="s">
        <v>626</v>
      </c>
      <c r="G18" s="358" t="s">
        <v>634</v>
      </c>
      <c r="H18" s="360" t="s">
        <v>626</v>
      </c>
      <c r="I18" s="360" t="s">
        <v>626</v>
      </c>
      <c r="J18" s="360" t="s">
        <v>626</v>
      </c>
      <c r="K18" s="360" t="s">
        <v>626</v>
      </c>
      <c r="L18" s="361" t="s">
        <v>626</v>
      </c>
    </row>
    <row r="19" spans="2:12">
      <c r="B19" s="1796"/>
      <c r="C19" s="356" t="s">
        <v>626</v>
      </c>
      <c r="D19" s="360" t="s">
        <v>626</v>
      </c>
      <c r="E19" s="360" t="s">
        <v>626</v>
      </c>
      <c r="F19" s="360" t="s">
        <v>626</v>
      </c>
      <c r="G19" s="358" t="s">
        <v>635</v>
      </c>
      <c r="H19" s="360" t="s">
        <v>626</v>
      </c>
      <c r="I19" s="360" t="s">
        <v>626</v>
      </c>
      <c r="J19" s="360" t="s">
        <v>626</v>
      </c>
      <c r="K19" s="360" t="s">
        <v>626</v>
      </c>
      <c r="L19" s="361" t="s">
        <v>626</v>
      </c>
    </row>
    <row r="20" spans="2:12">
      <c r="B20" s="1796"/>
      <c r="C20" s="356" t="s">
        <v>626</v>
      </c>
      <c r="D20" s="360" t="s">
        <v>626</v>
      </c>
      <c r="E20" s="360" t="s">
        <v>626</v>
      </c>
      <c r="F20" s="360" t="s">
        <v>626</v>
      </c>
      <c r="G20" s="358" t="s">
        <v>636</v>
      </c>
      <c r="H20" s="360" t="s">
        <v>626</v>
      </c>
      <c r="I20" s="360" t="s">
        <v>626</v>
      </c>
      <c r="J20" s="360" t="s">
        <v>626</v>
      </c>
      <c r="K20" s="360" t="s">
        <v>626</v>
      </c>
      <c r="L20" s="361" t="s">
        <v>626</v>
      </c>
    </row>
    <row r="21" spans="2:12">
      <c r="B21" s="1796"/>
      <c r="C21" s="356" t="s">
        <v>626</v>
      </c>
      <c r="D21" s="360" t="s">
        <v>626</v>
      </c>
      <c r="E21" s="360" t="s">
        <v>626</v>
      </c>
      <c r="F21" s="360" t="s">
        <v>626</v>
      </c>
      <c r="G21" s="358" t="s">
        <v>637</v>
      </c>
      <c r="H21" s="360" t="s">
        <v>626</v>
      </c>
      <c r="I21" s="360" t="s">
        <v>626</v>
      </c>
      <c r="J21" s="360" t="s">
        <v>626</v>
      </c>
      <c r="K21" s="360" t="s">
        <v>626</v>
      </c>
      <c r="L21" s="361" t="s">
        <v>626</v>
      </c>
    </row>
    <row r="22" spans="2:12">
      <c r="B22" s="1796"/>
      <c r="C22" s="356" t="s">
        <v>626</v>
      </c>
      <c r="D22" s="360" t="s">
        <v>626</v>
      </c>
      <c r="E22" s="360" t="s">
        <v>626</v>
      </c>
      <c r="F22" s="360" t="s">
        <v>626</v>
      </c>
      <c r="G22" s="360" t="s">
        <v>626</v>
      </c>
      <c r="H22" s="360" t="s">
        <v>626</v>
      </c>
      <c r="I22" s="360" t="s">
        <v>626</v>
      </c>
      <c r="J22" s="360" t="s">
        <v>626</v>
      </c>
      <c r="K22" s="360" t="s">
        <v>626</v>
      </c>
      <c r="L22" s="361" t="s">
        <v>626</v>
      </c>
    </row>
    <row r="23" spans="2:12">
      <c r="B23" s="1796"/>
      <c r="C23" s="356" t="s">
        <v>626</v>
      </c>
      <c r="D23" s="360" t="s">
        <v>626</v>
      </c>
      <c r="E23" s="360" t="s">
        <v>626</v>
      </c>
      <c r="F23" s="360" t="s">
        <v>626</v>
      </c>
      <c r="G23" s="360" t="s">
        <v>626</v>
      </c>
      <c r="H23" s="360" t="s">
        <v>626</v>
      </c>
      <c r="I23" s="360" t="s">
        <v>626</v>
      </c>
      <c r="J23" s="360" t="s">
        <v>626</v>
      </c>
      <c r="K23" s="360" t="s">
        <v>626</v>
      </c>
      <c r="L23" s="361" t="s">
        <v>626</v>
      </c>
    </row>
    <row r="24" spans="2:12">
      <c r="B24" s="1796"/>
      <c r="C24" s="356" t="s">
        <v>626</v>
      </c>
      <c r="D24" s="360" t="s">
        <v>626</v>
      </c>
      <c r="E24" s="360" t="s">
        <v>626</v>
      </c>
      <c r="F24" s="360" t="s">
        <v>626</v>
      </c>
      <c r="G24" s="360" t="s">
        <v>626</v>
      </c>
      <c r="H24" s="360" t="s">
        <v>626</v>
      </c>
      <c r="I24" s="360" t="s">
        <v>626</v>
      </c>
      <c r="J24" s="360" t="s">
        <v>626</v>
      </c>
      <c r="K24" s="360" t="s">
        <v>626</v>
      </c>
      <c r="L24" s="361" t="s">
        <v>626</v>
      </c>
    </row>
    <row r="25" spans="2:12" ht="19.5" thickBot="1">
      <c r="B25" s="1797"/>
      <c r="C25" s="362" t="s">
        <v>626</v>
      </c>
      <c r="D25" s="363" t="s">
        <v>626</v>
      </c>
      <c r="E25" s="363" t="s">
        <v>626</v>
      </c>
      <c r="F25" s="363" t="s">
        <v>626</v>
      </c>
      <c r="G25" s="363" t="s">
        <v>626</v>
      </c>
      <c r="H25" s="363" t="s">
        <v>626</v>
      </c>
      <c r="I25" s="363" t="s">
        <v>626</v>
      </c>
      <c r="J25" s="363" t="s">
        <v>626</v>
      </c>
      <c r="K25" s="363" t="s">
        <v>626</v>
      </c>
      <c r="L25" s="364" t="s">
        <v>626</v>
      </c>
    </row>
    <row r="28" spans="2:12">
      <c r="C28" s="341" t="s">
        <v>638</v>
      </c>
    </row>
    <row r="29" spans="2:12">
      <c r="C29" s="341" t="s">
        <v>639</v>
      </c>
    </row>
    <row r="30" spans="2:12">
      <c r="C30" s="341" t="s">
        <v>640</v>
      </c>
    </row>
    <row r="31" spans="2:12">
      <c r="C31" s="341" t="s">
        <v>641</v>
      </c>
    </row>
    <row r="32" spans="2:12">
      <c r="C32" s="341" t="s">
        <v>642</v>
      </c>
    </row>
    <row r="33" spans="3:3">
      <c r="C33" s="341" t="s">
        <v>643</v>
      </c>
    </row>
    <row r="34" spans="3:3">
      <c r="C34" s="341" t="s">
        <v>644</v>
      </c>
    </row>
    <row r="35" spans="3:3">
      <c r="C35" s="341" t="s">
        <v>645</v>
      </c>
    </row>
    <row r="36" spans="3:3">
      <c r="C36" s="341" t="s">
        <v>646</v>
      </c>
    </row>
    <row r="37" spans="3:3">
      <c r="C37" s="341" t="s">
        <v>647</v>
      </c>
    </row>
    <row r="39" spans="3:3">
      <c r="C39" s="341" t="s">
        <v>648</v>
      </c>
    </row>
    <row r="40" spans="3:3">
      <c r="C40" s="341" t="s">
        <v>649</v>
      </c>
    </row>
    <row r="41" spans="3:3">
      <c r="C41" s="341" t="s">
        <v>650</v>
      </c>
    </row>
    <row r="42" spans="3:3">
      <c r="C42" s="341" t="s">
        <v>651</v>
      </c>
    </row>
    <row r="43" spans="3:3">
      <c r="C43" s="341" t="s">
        <v>652</v>
      </c>
    </row>
    <row r="44" spans="3:3">
      <c r="C44" s="341" t="s">
        <v>653</v>
      </c>
    </row>
  </sheetData>
  <sheetProtection algorithmName="SHA-512" hashValue="Rl3QfLdysqcsV3TOEo58U8nt01ugW3bj/Hii+nNgone4kMY8NKQWUUkZFHJ3t3zCRHIhXQmv9tXKRaKTJ/B9Bw==" saltValue="Nwd6DUh3qfSEOamd4rcDuA==" spinCount="100000" sheet="1" selectLockedCells="1" selectUnlockedCells="1"/>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1"/>
  <sheetViews>
    <sheetView view="pageBreakPreview" zoomScaleNormal="100" zoomScaleSheetLayoutView="100" workbookViewId="0">
      <selection activeCell="A3" sqref="A3"/>
    </sheetView>
  </sheetViews>
  <sheetFormatPr defaultColWidth="9" defaultRowHeight="13.5"/>
  <cols>
    <col min="1" max="2" width="4.25" style="144" customWidth="1"/>
    <col min="3" max="3" width="25" style="50" customWidth="1"/>
    <col min="4" max="4" width="4.875" style="50" customWidth="1"/>
    <col min="5" max="5" width="41.625" style="50" customWidth="1"/>
    <col min="6" max="6" width="4.875" style="50" customWidth="1"/>
    <col min="7" max="7" width="19.625" style="119" customWidth="1"/>
    <col min="8" max="8" width="35.75" style="50" customWidth="1"/>
    <col min="9" max="18" width="6" style="50" customWidth="1"/>
    <col min="19" max="32" width="6.5" style="50" customWidth="1"/>
    <col min="33" max="33" width="2" style="50" customWidth="1"/>
    <col min="34" max="16384" width="9" style="50"/>
  </cols>
  <sheetData>
    <row r="1" spans="1:32" ht="20.25" customHeight="1">
      <c r="A1" s="166"/>
      <c r="B1" s="166"/>
    </row>
    <row r="2" spans="1:32" ht="20.25" customHeight="1">
      <c r="A2" s="989" t="s">
        <v>788</v>
      </c>
      <c r="B2" s="989"/>
      <c r="C2" s="989"/>
      <c r="D2" s="989"/>
      <c r="E2" s="989"/>
      <c r="F2" s="989"/>
      <c r="G2" s="989"/>
      <c r="H2" s="989"/>
      <c r="I2" s="989"/>
      <c r="J2" s="989"/>
      <c r="K2" s="989"/>
      <c r="L2" s="989"/>
      <c r="M2" s="989"/>
      <c r="N2" s="989"/>
      <c r="O2" s="989"/>
      <c r="P2" s="989"/>
      <c r="Q2" s="989"/>
      <c r="R2" s="989"/>
      <c r="S2" s="989"/>
      <c r="T2" s="989"/>
      <c r="U2" s="989"/>
      <c r="V2" s="989"/>
      <c r="W2" s="989"/>
      <c r="X2" s="989"/>
      <c r="Y2" s="989"/>
      <c r="Z2" s="989"/>
      <c r="AA2" s="989"/>
      <c r="AB2" s="989"/>
      <c r="AC2" s="989"/>
      <c r="AD2" s="989"/>
      <c r="AE2" s="989"/>
      <c r="AF2" s="989"/>
    </row>
    <row r="3" spans="1:32" ht="20.25" customHeight="1"/>
    <row r="4" spans="1:32" ht="30" customHeight="1">
      <c r="J4" s="144"/>
      <c r="K4" s="144"/>
      <c r="L4" s="144"/>
      <c r="M4" s="144"/>
      <c r="N4" s="144"/>
      <c r="O4" s="144"/>
      <c r="P4" s="144"/>
      <c r="Q4" s="144"/>
      <c r="R4" s="144"/>
      <c r="S4" s="990" t="s">
        <v>13</v>
      </c>
      <c r="T4" s="991"/>
      <c r="U4" s="991"/>
      <c r="V4" s="992"/>
      <c r="W4" s="990"/>
      <c r="X4" s="991"/>
      <c r="Y4" s="991"/>
      <c r="Z4" s="991"/>
      <c r="AA4" s="991"/>
      <c r="AB4" s="991"/>
      <c r="AC4" s="991"/>
      <c r="AD4" s="991"/>
      <c r="AE4" s="991"/>
      <c r="AF4" s="992"/>
    </row>
    <row r="5" spans="1:32" ht="20.25" customHeight="1"/>
    <row r="6" spans="1:32" ht="18" customHeight="1">
      <c r="A6" s="990" t="s">
        <v>14</v>
      </c>
      <c r="B6" s="991"/>
      <c r="C6" s="992"/>
      <c r="D6" s="990" t="s">
        <v>15</v>
      </c>
      <c r="E6" s="992"/>
      <c r="F6" s="993" t="s">
        <v>16</v>
      </c>
      <c r="G6" s="994"/>
      <c r="H6" s="990" t="s">
        <v>17</v>
      </c>
      <c r="I6" s="991"/>
      <c r="J6" s="991"/>
      <c r="K6" s="991"/>
      <c r="L6" s="991"/>
      <c r="M6" s="991"/>
      <c r="N6" s="991"/>
      <c r="O6" s="991"/>
      <c r="P6" s="991"/>
      <c r="Q6" s="991"/>
      <c r="R6" s="991"/>
      <c r="S6" s="991"/>
      <c r="T6" s="991"/>
      <c r="U6" s="991"/>
      <c r="V6" s="991"/>
      <c r="W6" s="991"/>
      <c r="X6" s="992"/>
      <c r="Y6" s="990" t="s">
        <v>18</v>
      </c>
      <c r="Z6" s="991"/>
      <c r="AA6" s="991"/>
      <c r="AB6" s="992"/>
      <c r="AC6" s="990" t="s">
        <v>19</v>
      </c>
      <c r="AD6" s="991"/>
      <c r="AE6" s="991"/>
      <c r="AF6" s="992"/>
    </row>
    <row r="7" spans="1:32" ht="18.75" customHeight="1">
      <c r="A7" s="978" t="s">
        <v>20</v>
      </c>
      <c r="B7" s="979"/>
      <c r="C7" s="980"/>
      <c r="D7" s="145"/>
      <c r="E7" s="103"/>
      <c r="F7" s="60"/>
      <c r="G7" s="153"/>
      <c r="H7" s="984" t="s">
        <v>21</v>
      </c>
      <c r="I7" s="115" t="s">
        <v>22</v>
      </c>
      <c r="J7" s="53" t="s">
        <v>23</v>
      </c>
      <c r="K7" s="54"/>
      <c r="L7" s="54"/>
      <c r="M7" s="115" t="s">
        <v>22</v>
      </c>
      <c r="N7" s="53" t="s">
        <v>24</v>
      </c>
      <c r="O7" s="54"/>
      <c r="P7" s="54"/>
      <c r="Q7" s="115" t="s">
        <v>22</v>
      </c>
      <c r="R7" s="53" t="s">
        <v>25</v>
      </c>
      <c r="S7" s="54"/>
      <c r="T7" s="54"/>
      <c r="U7" s="115" t="s">
        <v>22</v>
      </c>
      <c r="V7" s="53" t="s">
        <v>26</v>
      </c>
      <c r="W7" s="54"/>
      <c r="X7" s="55"/>
      <c r="Y7" s="999"/>
      <c r="Z7" s="1000"/>
      <c r="AA7" s="1000"/>
      <c r="AB7" s="1001"/>
      <c r="AC7" s="999"/>
      <c r="AD7" s="1000"/>
      <c r="AE7" s="1000"/>
      <c r="AF7" s="1001"/>
    </row>
    <row r="8" spans="1:32" ht="18.75" customHeight="1">
      <c r="A8" s="981"/>
      <c r="B8" s="982"/>
      <c r="C8" s="983"/>
      <c r="D8" s="146"/>
      <c r="E8" s="104"/>
      <c r="F8" s="85"/>
      <c r="G8" s="139"/>
      <c r="H8" s="985"/>
      <c r="I8" s="152" t="s">
        <v>22</v>
      </c>
      <c r="J8" s="147" t="s">
        <v>27</v>
      </c>
      <c r="K8" s="148"/>
      <c r="L8" s="148"/>
      <c r="M8" s="137" t="s">
        <v>22</v>
      </c>
      <c r="N8" s="147" t="s">
        <v>28</v>
      </c>
      <c r="O8" s="148"/>
      <c r="P8" s="148"/>
      <c r="Q8" s="137" t="s">
        <v>22</v>
      </c>
      <c r="R8" s="147" t="s">
        <v>29</v>
      </c>
      <c r="S8" s="148"/>
      <c r="T8" s="148"/>
      <c r="U8" s="137" t="s">
        <v>22</v>
      </c>
      <c r="V8" s="147" t="s">
        <v>30</v>
      </c>
      <c r="W8" s="148"/>
      <c r="X8" s="86"/>
      <c r="Y8" s="1002"/>
      <c r="Z8" s="1003"/>
      <c r="AA8" s="1003"/>
      <c r="AB8" s="1004"/>
      <c r="AC8" s="1002"/>
      <c r="AD8" s="1003"/>
      <c r="AE8" s="1003"/>
      <c r="AF8" s="1004"/>
    </row>
    <row r="9" spans="1:32" ht="18.75" customHeight="1">
      <c r="A9" s="58"/>
      <c r="B9" s="59"/>
      <c r="C9" s="105"/>
      <c r="D9" s="61"/>
      <c r="E9" s="55"/>
      <c r="F9" s="61"/>
      <c r="G9" s="118"/>
      <c r="H9" s="160" t="s">
        <v>31</v>
      </c>
      <c r="I9" s="133" t="s">
        <v>22</v>
      </c>
      <c r="J9" s="95" t="s">
        <v>32</v>
      </c>
      <c r="K9" s="95"/>
      <c r="L9" s="106"/>
      <c r="M9" s="134" t="s">
        <v>22</v>
      </c>
      <c r="N9" s="95" t="s">
        <v>33</v>
      </c>
      <c r="O9" s="95"/>
      <c r="P9" s="106"/>
      <c r="Q9" s="134" t="s">
        <v>22</v>
      </c>
      <c r="R9" s="107" t="s">
        <v>34</v>
      </c>
      <c r="S9" s="107"/>
      <c r="T9" s="107"/>
      <c r="U9" s="107"/>
      <c r="V9" s="107"/>
      <c r="W9" s="107"/>
      <c r="X9" s="108"/>
      <c r="Y9" s="117" t="s">
        <v>22</v>
      </c>
      <c r="Z9" s="53" t="s">
        <v>35</v>
      </c>
      <c r="AA9" s="53"/>
      <c r="AB9" s="63"/>
      <c r="AC9" s="117" t="s">
        <v>22</v>
      </c>
      <c r="AD9" s="53" t="s">
        <v>35</v>
      </c>
      <c r="AE9" s="53"/>
      <c r="AF9" s="63"/>
    </row>
    <row r="10" spans="1:32" ht="19.5" customHeight="1">
      <c r="A10" s="64"/>
      <c r="B10" s="65"/>
      <c r="C10" s="66"/>
      <c r="D10" s="67"/>
      <c r="E10" s="57"/>
      <c r="F10" s="68"/>
      <c r="G10" s="69"/>
      <c r="H10" s="631" t="s">
        <v>36</v>
      </c>
      <c r="I10" s="632" t="s">
        <v>22</v>
      </c>
      <c r="J10" s="633" t="s">
        <v>37</v>
      </c>
      <c r="K10" s="634"/>
      <c r="L10" s="635"/>
      <c r="M10" s="636" t="s">
        <v>22</v>
      </c>
      <c r="N10" s="633" t="s">
        <v>38</v>
      </c>
      <c r="O10" s="636"/>
      <c r="P10" s="633"/>
      <c r="Q10" s="637"/>
      <c r="R10" s="637"/>
      <c r="S10" s="637"/>
      <c r="T10" s="637"/>
      <c r="U10" s="637"/>
      <c r="V10" s="637"/>
      <c r="W10" s="637"/>
      <c r="X10" s="638"/>
      <c r="Y10" s="115" t="s">
        <v>22</v>
      </c>
      <c r="Z10" s="56" t="s">
        <v>39</v>
      </c>
      <c r="AA10" s="70"/>
      <c r="AB10" s="71"/>
      <c r="AC10" s="115" t="s">
        <v>22</v>
      </c>
      <c r="AD10" s="56" t="s">
        <v>39</v>
      </c>
      <c r="AE10" s="70"/>
      <c r="AF10" s="71"/>
    </row>
    <row r="11" spans="1:32" ht="19.5" customHeight="1">
      <c r="A11" s="64"/>
      <c r="B11" s="65"/>
      <c r="C11" s="66"/>
      <c r="D11" s="67"/>
      <c r="E11" s="57"/>
      <c r="F11" s="68"/>
      <c r="G11" s="69"/>
      <c r="H11" s="639" t="s">
        <v>40</v>
      </c>
      <c r="I11" s="640" t="s">
        <v>22</v>
      </c>
      <c r="J11" s="641" t="s">
        <v>37</v>
      </c>
      <c r="K11" s="642"/>
      <c r="L11" s="643"/>
      <c r="M11" s="644" t="s">
        <v>22</v>
      </c>
      <c r="N11" s="641" t="s">
        <v>38</v>
      </c>
      <c r="O11" s="644"/>
      <c r="P11" s="641"/>
      <c r="Q11" s="645"/>
      <c r="R11" s="645"/>
      <c r="S11" s="645"/>
      <c r="T11" s="645"/>
      <c r="U11" s="645"/>
      <c r="V11" s="645"/>
      <c r="W11" s="645"/>
      <c r="X11" s="646"/>
      <c r="Y11" s="115"/>
      <c r="Z11" s="56"/>
      <c r="AA11" s="70"/>
      <c r="AB11" s="71"/>
      <c r="AC11" s="115"/>
      <c r="AD11" s="56"/>
      <c r="AE11" s="70"/>
      <c r="AF11" s="71"/>
    </row>
    <row r="12" spans="1:32" ht="18.75" customHeight="1">
      <c r="A12" s="64"/>
      <c r="B12" s="65"/>
      <c r="C12" s="109"/>
      <c r="D12" s="68"/>
      <c r="E12" s="57"/>
      <c r="F12" s="68"/>
      <c r="G12" s="142"/>
      <c r="H12" s="995" t="s">
        <v>41</v>
      </c>
      <c r="I12" s="1006" t="s">
        <v>22</v>
      </c>
      <c r="J12" s="974" t="s">
        <v>32</v>
      </c>
      <c r="K12" s="974"/>
      <c r="L12" s="1010" t="s">
        <v>22</v>
      </c>
      <c r="M12" s="974" t="s">
        <v>42</v>
      </c>
      <c r="N12" s="974"/>
      <c r="O12" s="99"/>
      <c r="P12" s="99"/>
      <c r="Q12" s="99"/>
      <c r="R12" s="99"/>
      <c r="S12" s="99"/>
      <c r="T12" s="99"/>
      <c r="U12" s="99"/>
      <c r="V12" s="99"/>
      <c r="W12" s="99"/>
      <c r="X12" s="100"/>
      <c r="Y12" s="73"/>
      <c r="Z12" s="70"/>
      <c r="AA12" s="70"/>
      <c r="AB12" s="71"/>
      <c r="AC12" s="73"/>
      <c r="AD12" s="70"/>
      <c r="AE12" s="70"/>
      <c r="AF12" s="71"/>
    </row>
    <row r="13" spans="1:32" ht="18.75" customHeight="1">
      <c r="A13" s="64"/>
      <c r="B13" s="65"/>
      <c r="C13" s="109"/>
      <c r="D13" s="68"/>
      <c r="E13" s="57"/>
      <c r="F13" s="68"/>
      <c r="G13" s="142"/>
      <c r="H13" s="1005"/>
      <c r="I13" s="1007"/>
      <c r="J13" s="1009"/>
      <c r="K13" s="1009"/>
      <c r="L13" s="1011"/>
      <c r="M13" s="1009"/>
      <c r="N13" s="1009"/>
      <c r="X13" s="101"/>
      <c r="Y13" s="73"/>
      <c r="Z13" s="70"/>
      <c r="AA13" s="70"/>
      <c r="AB13" s="71"/>
      <c r="AC13" s="73"/>
      <c r="AD13" s="70"/>
      <c r="AE13" s="70"/>
      <c r="AF13" s="71"/>
    </row>
    <row r="14" spans="1:32" ht="18.75" customHeight="1">
      <c r="A14" s="64"/>
      <c r="B14" s="65"/>
      <c r="C14" s="109"/>
      <c r="D14" s="68"/>
      <c r="E14" s="57"/>
      <c r="F14" s="68"/>
      <c r="G14" s="142"/>
      <c r="H14" s="996"/>
      <c r="I14" s="1008"/>
      <c r="J14" s="975"/>
      <c r="K14" s="975"/>
      <c r="L14" s="1012"/>
      <c r="M14" s="975"/>
      <c r="N14" s="975"/>
      <c r="O14" s="72"/>
      <c r="P14" s="72"/>
      <c r="Q14" s="72"/>
      <c r="R14" s="72"/>
      <c r="S14" s="72"/>
      <c r="T14" s="72"/>
      <c r="U14" s="72"/>
      <c r="V14" s="72"/>
      <c r="W14" s="72"/>
      <c r="X14" s="102"/>
      <c r="Y14" s="73"/>
      <c r="Z14" s="70"/>
      <c r="AA14" s="70"/>
      <c r="AB14" s="71"/>
      <c r="AC14" s="73"/>
      <c r="AD14" s="70"/>
      <c r="AE14" s="70"/>
      <c r="AF14" s="71"/>
    </row>
    <row r="15" spans="1:32" ht="18.75" customHeight="1">
      <c r="A15" s="64"/>
      <c r="B15" s="65"/>
      <c r="C15" s="109"/>
      <c r="D15" s="68"/>
      <c r="E15" s="57"/>
      <c r="F15" s="68"/>
      <c r="G15" s="142"/>
      <c r="H15" s="113" t="s">
        <v>43</v>
      </c>
      <c r="I15" s="115" t="s">
        <v>22</v>
      </c>
      <c r="J15" s="75" t="s">
        <v>44</v>
      </c>
      <c r="K15" s="125"/>
      <c r="L15" s="96"/>
      <c r="M15" s="115" t="s">
        <v>22</v>
      </c>
      <c r="N15" s="75" t="s">
        <v>45</v>
      </c>
      <c r="O15" s="127"/>
      <c r="P15" s="127"/>
      <c r="Q15" s="127"/>
      <c r="R15" s="127"/>
      <c r="S15" s="127"/>
      <c r="T15" s="127"/>
      <c r="U15" s="127"/>
      <c r="V15" s="127"/>
      <c r="W15" s="127"/>
      <c r="X15" s="128"/>
      <c r="Y15" s="73"/>
      <c r="Z15" s="70"/>
      <c r="AA15" s="70"/>
      <c r="AB15" s="71"/>
      <c r="AC15" s="73"/>
      <c r="AD15" s="70"/>
      <c r="AE15" s="70"/>
      <c r="AF15" s="71"/>
    </row>
    <row r="16" spans="1:32" ht="18.75" customHeight="1">
      <c r="A16" s="64"/>
      <c r="B16" s="65"/>
      <c r="C16" s="109"/>
      <c r="D16" s="68"/>
      <c r="E16" s="57"/>
      <c r="F16" s="68"/>
      <c r="G16" s="142"/>
      <c r="H16" s="995" t="s">
        <v>46</v>
      </c>
      <c r="I16" s="997" t="s">
        <v>22</v>
      </c>
      <c r="J16" s="974" t="s">
        <v>32</v>
      </c>
      <c r="K16" s="974"/>
      <c r="L16" s="997" t="s">
        <v>22</v>
      </c>
      <c r="M16" s="974" t="s">
        <v>42</v>
      </c>
      <c r="N16" s="974"/>
      <c r="O16" s="77"/>
      <c r="P16" s="77"/>
      <c r="Q16" s="77"/>
      <c r="R16" s="77"/>
      <c r="S16" s="77"/>
      <c r="T16" s="77"/>
      <c r="U16" s="77"/>
      <c r="V16" s="77"/>
      <c r="W16" s="77"/>
      <c r="X16" s="80"/>
      <c r="Y16" s="73"/>
      <c r="Z16" s="70"/>
      <c r="AA16" s="70"/>
      <c r="AB16" s="71"/>
      <c r="AC16" s="73"/>
      <c r="AD16" s="70"/>
      <c r="AE16" s="70"/>
      <c r="AF16" s="71"/>
    </row>
    <row r="17" spans="1:32" ht="18.75" customHeight="1">
      <c r="A17" s="64"/>
      <c r="B17" s="65"/>
      <c r="C17" s="109"/>
      <c r="D17" s="68"/>
      <c r="E17" s="57"/>
      <c r="F17" s="68"/>
      <c r="G17" s="142"/>
      <c r="H17" s="996"/>
      <c r="I17" s="998"/>
      <c r="J17" s="975"/>
      <c r="K17" s="975"/>
      <c r="L17" s="998"/>
      <c r="M17" s="975"/>
      <c r="N17" s="975"/>
      <c r="O17" s="78"/>
      <c r="P17" s="78"/>
      <c r="Q17" s="78"/>
      <c r="R17" s="78"/>
      <c r="S17" s="78"/>
      <c r="T17" s="78"/>
      <c r="U17" s="78"/>
      <c r="V17" s="78"/>
      <c r="W17" s="78"/>
      <c r="X17" s="79"/>
      <c r="Y17" s="73"/>
      <c r="Z17" s="70"/>
      <c r="AA17" s="70"/>
      <c r="AB17" s="71"/>
      <c r="AC17" s="73"/>
      <c r="AD17" s="70"/>
      <c r="AE17" s="70"/>
      <c r="AF17" s="71"/>
    </row>
    <row r="18" spans="1:32" ht="18.75" customHeight="1">
      <c r="A18" s="64"/>
      <c r="B18" s="65"/>
      <c r="C18" s="109"/>
      <c r="D18" s="68"/>
      <c r="E18" s="57"/>
      <c r="F18" s="68"/>
      <c r="G18" s="142"/>
      <c r="H18" s="995" t="s">
        <v>47</v>
      </c>
      <c r="I18" s="997" t="s">
        <v>22</v>
      </c>
      <c r="J18" s="974" t="s">
        <v>32</v>
      </c>
      <c r="K18" s="974"/>
      <c r="L18" s="997" t="s">
        <v>22</v>
      </c>
      <c r="M18" s="974" t="s">
        <v>42</v>
      </c>
      <c r="N18" s="974"/>
      <c r="O18" s="77"/>
      <c r="P18" s="77"/>
      <c r="Q18" s="77"/>
      <c r="R18" s="77"/>
      <c r="S18" s="77"/>
      <c r="T18" s="77"/>
      <c r="U18" s="77"/>
      <c r="V18" s="77"/>
      <c r="W18" s="77"/>
      <c r="X18" s="80"/>
      <c r="Y18" s="73"/>
      <c r="Z18" s="70"/>
      <c r="AA18" s="70"/>
      <c r="AB18" s="71"/>
      <c r="AC18" s="73"/>
      <c r="AD18" s="70"/>
      <c r="AE18" s="70"/>
      <c r="AF18" s="71"/>
    </row>
    <row r="19" spans="1:32" ht="18.75" customHeight="1">
      <c r="A19" s="64"/>
      <c r="B19" s="65"/>
      <c r="C19" s="109"/>
      <c r="D19" s="68"/>
      <c r="E19" s="57"/>
      <c r="F19" s="68"/>
      <c r="G19" s="142"/>
      <c r="H19" s="996"/>
      <c r="I19" s="998"/>
      <c r="J19" s="975"/>
      <c r="K19" s="975"/>
      <c r="L19" s="998"/>
      <c r="M19" s="975"/>
      <c r="N19" s="975"/>
      <c r="O19" s="78"/>
      <c r="P19" s="78"/>
      <c r="Q19" s="78"/>
      <c r="R19" s="78"/>
      <c r="S19" s="78"/>
      <c r="T19" s="78"/>
      <c r="U19" s="78"/>
      <c r="V19" s="78"/>
      <c r="W19" s="78"/>
      <c r="X19" s="79"/>
      <c r="Y19" s="73"/>
      <c r="Z19" s="70"/>
      <c r="AA19" s="70"/>
      <c r="AB19" s="71"/>
      <c r="AC19" s="73"/>
      <c r="AD19" s="70"/>
      <c r="AE19" s="70"/>
      <c r="AF19" s="71"/>
    </row>
    <row r="20" spans="1:32" ht="37.5" customHeight="1">
      <c r="A20" s="64"/>
      <c r="B20" s="65"/>
      <c r="C20" s="109"/>
      <c r="D20" s="68"/>
      <c r="E20" s="57"/>
      <c r="F20" s="68"/>
      <c r="G20" s="142"/>
      <c r="H20" s="157" t="s">
        <v>48</v>
      </c>
      <c r="I20" s="161" t="s">
        <v>22</v>
      </c>
      <c r="J20" s="974" t="s">
        <v>32</v>
      </c>
      <c r="K20" s="974"/>
      <c r="L20" s="161" t="s">
        <v>22</v>
      </c>
      <c r="M20" s="974" t="s">
        <v>42</v>
      </c>
      <c r="N20" s="974"/>
      <c r="O20" s="77"/>
      <c r="P20" s="77"/>
      <c r="Q20" s="77"/>
      <c r="R20" s="77"/>
      <c r="S20" s="77"/>
      <c r="T20" s="77"/>
      <c r="U20" s="77"/>
      <c r="V20" s="77"/>
      <c r="W20" s="77"/>
      <c r="X20" s="80"/>
      <c r="Y20" s="73"/>
      <c r="Z20" s="70"/>
      <c r="AA20" s="70"/>
      <c r="AB20" s="71"/>
      <c r="AC20" s="73"/>
      <c r="AD20" s="70"/>
      <c r="AE20" s="70"/>
      <c r="AF20" s="71"/>
    </row>
    <row r="21" spans="1:32" ht="18.75" customHeight="1">
      <c r="A21" s="64"/>
      <c r="B21" s="65"/>
      <c r="C21" s="109"/>
      <c r="D21" s="68"/>
      <c r="E21" s="57"/>
      <c r="F21" s="68"/>
      <c r="G21" s="142"/>
      <c r="H21" s="995" t="s">
        <v>49</v>
      </c>
      <c r="I21" s="997" t="s">
        <v>22</v>
      </c>
      <c r="J21" s="974" t="s">
        <v>32</v>
      </c>
      <c r="K21" s="974"/>
      <c r="L21" s="997" t="s">
        <v>22</v>
      </c>
      <c r="M21" s="974" t="s">
        <v>42</v>
      </c>
      <c r="N21" s="974"/>
      <c r="O21" s="77"/>
      <c r="P21" s="77"/>
      <c r="Q21" s="77"/>
      <c r="R21" s="77"/>
      <c r="S21" s="77"/>
      <c r="T21" s="77"/>
      <c r="U21" s="77"/>
      <c r="V21" s="77"/>
      <c r="W21" s="77"/>
      <c r="X21" s="80"/>
      <c r="Y21" s="73"/>
      <c r="Z21" s="70"/>
      <c r="AA21" s="70"/>
      <c r="AB21" s="71"/>
      <c r="AC21" s="73"/>
      <c r="AD21" s="70"/>
      <c r="AE21" s="70"/>
      <c r="AF21" s="71"/>
    </row>
    <row r="22" spans="1:32" ht="18.75" customHeight="1">
      <c r="A22" s="64"/>
      <c r="B22" s="65"/>
      <c r="C22" s="109"/>
      <c r="D22" s="68"/>
      <c r="E22" s="57"/>
      <c r="F22" s="68"/>
      <c r="G22" s="142"/>
      <c r="H22" s="996"/>
      <c r="I22" s="998"/>
      <c r="J22" s="975"/>
      <c r="K22" s="975"/>
      <c r="L22" s="998"/>
      <c r="M22" s="975"/>
      <c r="N22" s="975"/>
      <c r="O22" s="78"/>
      <c r="P22" s="78"/>
      <c r="Q22" s="78"/>
      <c r="R22" s="78"/>
      <c r="S22" s="78"/>
      <c r="T22" s="78"/>
      <c r="U22" s="78"/>
      <c r="V22" s="78"/>
      <c r="W22" s="78"/>
      <c r="X22" s="79"/>
      <c r="Y22" s="73"/>
      <c r="Z22" s="70"/>
      <c r="AA22" s="70"/>
      <c r="AB22" s="71"/>
      <c r="AC22" s="73"/>
      <c r="AD22" s="70"/>
      <c r="AE22" s="70"/>
      <c r="AF22" s="71"/>
    </row>
    <row r="23" spans="1:32" ht="18.75" customHeight="1">
      <c r="A23" s="64"/>
      <c r="B23" s="65"/>
      <c r="C23" s="109"/>
      <c r="D23" s="68"/>
      <c r="E23" s="57"/>
      <c r="F23" s="68"/>
      <c r="G23" s="142"/>
      <c r="H23" s="112" t="s">
        <v>50</v>
      </c>
      <c r="I23" s="124" t="s">
        <v>22</v>
      </c>
      <c r="J23" s="75" t="s">
        <v>32</v>
      </c>
      <c r="K23" s="125"/>
      <c r="L23" s="126" t="s">
        <v>22</v>
      </c>
      <c r="M23" s="75" t="s">
        <v>42</v>
      </c>
      <c r="N23" s="97"/>
      <c r="O23" s="97"/>
      <c r="P23" s="97"/>
      <c r="Q23" s="97"/>
      <c r="R23" s="97"/>
      <c r="S23" s="97"/>
      <c r="T23" s="97"/>
      <c r="U23" s="97"/>
      <c r="V23" s="97"/>
      <c r="W23" s="97"/>
      <c r="X23" s="98"/>
      <c r="Y23" s="73"/>
      <c r="Z23" s="70"/>
      <c r="AA23" s="70"/>
      <c r="AB23" s="71"/>
      <c r="AC23" s="73"/>
      <c r="AD23" s="70"/>
      <c r="AE23" s="70"/>
      <c r="AF23" s="71"/>
    </row>
    <row r="24" spans="1:32" ht="18.75" customHeight="1">
      <c r="A24" s="64"/>
      <c r="B24" s="65"/>
      <c r="C24" s="109"/>
      <c r="D24" s="68"/>
      <c r="E24" s="57"/>
      <c r="F24" s="68"/>
      <c r="G24" s="142"/>
      <c r="H24" s="74" t="s">
        <v>51</v>
      </c>
      <c r="I24" s="115" t="s">
        <v>22</v>
      </c>
      <c r="J24" s="78" t="s">
        <v>32</v>
      </c>
      <c r="K24" s="78"/>
      <c r="L24" s="126" t="s">
        <v>22</v>
      </c>
      <c r="M24" s="78" t="s">
        <v>52</v>
      </c>
      <c r="N24" s="75"/>
      <c r="O24" s="115" t="s">
        <v>22</v>
      </c>
      <c r="P24" s="75" t="s">
        <v>53</v>
      </c>
      <c r="Q24" s="97"/>
      <c r="R24" s="97"/>
      <c r="S24" s="97"/>
      <c r="T24" s="97"/>
      <c r="U24" s="97"/>
      <c r="V24" s="97"/>
      <c r="W24" s="97"/>
      <c r="X24" s="98"/>
      <c r="Y24" s="73"/>
      <c r="Z24" s="70"/>
      <c r="AA24" s="70"/>
      <c r="AB24" s="71"/>
      <c r="AC24" s="73"/>
      <c r="AD24" s="70"/>
      <c r="AE24" s="70"/>
      <c r="AF24" s="71"/>
    </row>
    <row r="25" spans="1:32" ht="18.75" customHeight="1">
      <c r="A25" s="64"/>
      <c r="B25" s="65"/>
      <c r="C25" s="109"/>
      <c r="D25" s="68"/>
      <c r="E25" s="57"/>
      <c r="F25" s="68"/>
      <c r="G25" s="142"/>
      <c r="H25" s="74" t="s">
        <v>54</v>
      </c>
      <c r="I25" s="129" t="s">
        <v>22</v>
      </c>
      <c r="J25" s="75" t="s">
        <v>32</v>
      </c>
      <c r="K25" s="125"/>
      <c r="L25" s="115" t="s">
        <v>22</v>
      </c>
      <c r="M25" s="75" t="s">
        <v>42</v>
      </c>
      <c r="N25" s="97"/>
      <c r="O25" s="97"/>
      <c r="P25" s="97"/>
      <c r="Q25" s="97"/>
      <c r="R25" s="97"/>
      <c r="S25" s="97"/>
      <c r="T25" s="97"/>
      <c r="U25" s="97"/>
      <c r="V25" s="97"/>
      <c r="W25" s="97"/>
      <c r="X25" s="98"/>
      <c r="Y25" s="73"/>
      <c r="Z25" s="70"/>
      <c r="AA25" s="70"/>
      <c r="AB25" s="71"/>
      <c r="AC25" s="73"/>
      <c r="AD25" s="70"/>
      <c r="AE25" s="70"/>
      <c r="AF25" s="71"/>
    </row>
    <row r="26" spans="1:32" ht="18.75" customHeight="1">
      <c r="A26" s="64"/>
      <c r="B26" s="65"/>
      <c r="C26" s="109"/>
      <c r="D26" s="68"/>
      <c r="E26" s="57"/>
      <c r="F26" s="68"/>
      <c r="G26" s="142"/>
      <c r="H26" s="112" t="s">
        <v>55</v>
      </c>
      <c r="I26" s="129" t="s">
        <v>22</v>
      </c>
      <c r="J26" s="75" t="s">
        <v>32</v>
      </c>
      <c r="K26" s="125"/>
      <c r="L26" s="126" t="s">
        <v>22</v>
      </c>
      <c r="M26" s="75" t="s">
        <v>42</v>
      </c>
      <c r="N26" s="97"/>
      <c r="O26" s="97"/>
      <c r="P26" s="97"/>
      <c r="Q26" s="97"/>
      <c r="R26" s="97"/>
      <c r="S26" s="97"/>
      <c r="T26" s="97"/>
      <c r="U26" s="97"/>
      <c r="V26" s="97"/>
      <c r="W26" s="97"/>
      <c r="X26" s="98"/>
      <c r="Y26" s="115"/>
      <c r="Z26" s="56"/>
      <c r="AA26" s="70"/>
      <c r="AB26" s="71"/>
      <c r="AC26" s="115"/>
      <c r="AD26" s="56"/>
      <c r="AE26" s="70"/>
      <c r="AF26" s="71"/>
    </row>
    <row r="27" spans="1:32" ht="18.75" customHeight="1">
      <c r="A27" s="116" t="s">
        <v>22</v>
      </c>
      <c r="B27" s="65">
        <v>78</v>
      </c>
      <c r="C27" s="109" t="s">
        <v>56</v>
      </c>
      <c r="D27" s="116" t="s">
        <v>22</v>
      </c>
      <c r="E27" s="57" t="s">
        <v>57</v>
      </c>
      <c r="F27" s="68"/>
      <c r="G27" s="142"/>
      <c r="H27" s="74" t="s">
        <v>58</v>
      </c>
      <c r="I27" s="129" t="s">
        <v>22</v>
      </c>
      <c r="J27" s="75" t="s">
        <v>32</v>
      </c>
      <c r="K27" s="75"/>
      <c r="L27" s="130" t="s">
        <v>22</v>
      </c>
      <c r="M27" s="75" t="s">
        <v>59</v>
      </c>
      <c r="N27" s="75"/>
      <c r="O27" s="115" t="s">
        <v>22</v>
      </c>
      <c r="P27" s="75" t="s">
        <v>60</v>
      </c>
      <c r="Q27" s="97"/>
      <c r="R27" s="97"/>
      <c r="S27" s="97"/>
      <c r="T27" s="97"/>
      <c r="U27" s="97"/>
      <c r="V27" s="97"/>
      <c r="W27" s="97"/>
      <c r="X27" s="98"/>
      <c r="Y27" s="73"/>
      <c r="Z27" s="70"/>
      <c r="AA27" s="70"/>
      <c r="AB27" s="71"/>
      <c r="AC27" s="73"/>
      <c r="AD27" s="70"/>
      <c r="AE27" s="70"/>
      <c r="AF27" s="71"/>
    </row>
    <row r="28" spans="1:32" ht="18.75" customHeight="1">
      <c r="A28" s="64"/>
      <c r="B28" s="65"/>
      <c r="C28" s="109"/>
      <c r="D28" s="116" t="s">
        <v>22</v>
      </c>
      <c r="E28" s="57" t="s">
        <v>61</v>
      </c>
      <c r="F28" s="68"/>
      <c r="G28" s="142"/>
      <c r="H28" s="74" t="s">
        <v>62</v>
      </c>
      <c r="I28" s="129" t="s">
        <v>22</v>
      </c>
      <c r="J28" s="75" t="s">
        <v>32</v>
      </c>
      <c r="K28" s="75"/>
      <c r="L28" s="130" t="s">
        <v>22</v>
      </c>
      <c r="M28" s="75" t="s">
        <v>63</v>
      </c>
      <c r="N28" s="110"/>
      <c r="O28" s="110"/>
      <c r="P28" s="115" t="s">
        <v>22</v>
      </c>
      <c r="Q28" s="75" t="s">
        <v>64</v>
      </c>
      <c r="R28" s="110"/>
      <c r="S28" s="110"/>
      <c r="T28" s="110"/>
      <c r="U28" s="110"/>
      <c r="V28" s="110"/>
      <c r="W28" s="110"/>
      <c r="X28" s="111"/>
      <c r="Y28" s="73"/>
      <c r="Z28" s="70"/>
      <c r="AA28" s="70"/>
      <c r="AB28" s="71"/>
      <c r="AC28" s="73"/>
      <c r="AD28" s="70"/>
      <c r="AE28" s="70"/>
      <c r="AF28" s="71"/>
    </row>
    <row r="29" spans="1:32" ht="18.75" customHeight="1">
      <c r="A29" s="64"/>
      <c r="B29" s="65"/>
      <c r="C29" s="109"/>
      <c r="D29" s="116" t="s">
        <v>22</v>
      </c>
      <c r="E29" s="57" t="s">
        <v>65</v>
      </c>
      <c r="F29" s="68"/>
      <c r="G29" s="142"/>
      <c r="H29" s="113" t="s">
        <v>66</v>
      </c>
      <c r="I29" s="129" t="s">
        <v>22</v>
      </c>
      <c r="J29" s="75" t="s">
        <v>32</v>
      </c>
      <c r="K29" s="125"/>
      <c r="L29" s="126" t="s">
        <v>22</v>
      </c>
      <c r="M29" s="75" t="s">
        <v>42</v>
      </c>
      <c r="N29" s="97"/>
      <c r="O29" s="97"/>
      <c r="P29" s="97"/>
      <c r="Q29" s="97"/>
      <c r="R29" s="97"/>
      <c r="S29" s="97"/>
      <c r="T29" s="97"/>
      <c r="U29" s="97"/>
      <c r="V29" s="97"/>
      <c r="W29" s="97"/>
      <c r="X29" s="98"/>
      <c r="Y29" s="73"/>
      <c r="Z29" s="70"/>
      <c r="AA29" s="70"/>
      <c r="AB29" s="71"/>
      <c r="AC29" s="73"/>
      <c r="AD29" s="70"/>
      <c r="AE29" s="70"/>
      <c r="AF29" s="71"/>
    </row>
    <row r="30" spans="1:32" ht="18.75" customHeight="1">
      <c r="A30" s="64"/>
      <c r="B30" s="65"/>
      <c r="C30" s="109"/>
      <c r="D30" s="68"/>
      <c r="E30" s="57"/>
      <c r="F30" s="68"/>
      <c r="G30" s="142"/>
      <c r="H30" s="112" t="s">
        <v>67</v>
      </c>
      <c r="I30" s="129" t="s">
        <v>22</v>
      </c>
      <c r="J30" s="75" t="s">
        <v>32</v>
      </c>
      <c r="K30" s="125"/>
      <c r="L30" s="115" t="s">
        <v>22</v>
      </c>
      <c r="M30" s="75" t="s">
        <v>42</v>
      </c>
      <c r="N30" s="97"/>
      <c r="O30" s="97"/>
      <c r="P30" s="97"/>
      <c r="Q30" s="97"/>
      <c r="R30" s="97"/>
      <c r="S30" s="97"/>
      <c r="T30" s="97"/>
      <c r="U30" s="97"/>
      <c r="V30" s="97"/>
      <c r="W30" s="97"/>
      <c r="X30" s="98"/>
      <c r="Y30" s="73"/>
      <c r="Z30" s="70"/>
      <c r="AA30" s="70"/>
      <c r="AB30" s="71"/>
      <c r="AC30" s="73"/>
      <c r="AD30" s="70"/>
      <c r="AE30" s="70"/>
      <c r="AF30" s="71"/>
    </row>
    <row r="31" spans="1:32" ht="18.75" customHeight="1">
      <c r="A31" s="64"/>
      <c r="B31" s="65"/>
      <c r="C31" s="109"/>
      <c r="D31" s="68"/>
      <c r="E31" s="57"/>
      <c r="F31" s="68"/>
      <c r="G31" s="142"/>
      <c r="H31" s="113" t="s">
        <v>68</v>
      </c>
      <c r="I31" s="124" t="s">
        <v>22</v>
      </c>
      <c r="J31" s="75" t="s">
        <v>32</v>
      </c>
      <c r="K31" s="125"/>
      <c r="L31" s="126" t="s">
        <v>22</v>
      </c>
      <c r="M31" s="75" t="s">
        <v>42</v>
      </c>
      <c r="N31" s="97"/>
      <c r="O31" s="97"/>
      <c r="P31" s="97"/>
      <c r="Q31" s="97"/>
      <c r="R31" s="97"/>
      <c r="S31" s="97"/>
      <c r="T31" s="97"/>
      <c r="U31" s="97"/>
      <c r="V31" s="97"/>
      <c r="W31" s="97"/>
      <c r="X31" s="98"/>
      <c r="Y31" s="73"/>
      <c r="Z31" s="70"/>
      <c r="AA31" s="70"/>
      <c r="AB31" s="71"/>
      <c r="AC31" s="73"/>
      <c r="AD31" s="70"/>
      <c r="AE31" s="70"/>
      <c r="AF31" s="71"/>
    </row>
    <row r="32" spans="1:32" ht="18.75" customHeight="1">
      <c r="A32" s="64"/>
      <c r="B32" s="65"/>
      <c r="C32" s="109"/>
      <c r="D32" s="68"/>
      <c r="E32" s="57"/>
      <c r="F32" s="68"/>
      <c r="G32" s="142"/>
      <c r="H32" s="94" t="s">
        <v>69</v>
      </c>
      <c r="I32" s="126" t="s">
        <v>22</v>
      </c>
      <c r="J32" s="75" t="s">
        <v>32</v>
      </c>
      <c r="K32" s="125"/>
      <c r="L32" s="135" t="s">
        <v>22</v>
      </c>
      <c r="M32" s="75" t="s">
        <v>42</v>
      </c>
      <c r="N32" s="97"/>
      <c r="O32" s="97"/>
      <c r="P32" s="97"/>
      <c r="Q32" s="97"/>
      <c r="R32" s="97"/>
      <c r="S32" s="97"/>
      <c r="T32" s="97"/>
      <c r="U32" s="97"/>
      <c r="V32" s="97"/>
      <c r="W32" s="97"/>
      <c r="X32" s="98"/>
      <c r="Y32" s="73"/>
      <c r="Z32" s="70"/>
      <c r="AA32" s="70"/>
      <c r="AB32" s="71"/>
      <c r="AC32" s="73"/>
      <c r="AD32" s="70"/>
      <c r="AE32" s="70"/>
      <c r="AF32" s="71"/>
    </row>
    <row r="33" spans="1:32" ht="18.75" customHeight="1">
      <c r="A33" s="64"/>
      <c r="B33" s="65"/>
      <c r="C33" s="109"/>
      <c r="D33" s="68"/>
      <c r="E33" s="57"/>
      <c r="F33" s="68"/>
      <c r="G33" s="142"/>
      <c r="H33" s="74" t="s">
        <v>70</v>
      </c>
      <c r="I33" s="124" t="s">
        <v>22</v>
      </c>
      <c r="J33" s="75" t="s">
        <v>32</v>
      </c>
      <c r="K33" s="125"/>
      <c r="L33" s="135" t="s">
        <v>22</v>
      </c>
      <c r="M33" s="75" t="s">
        <v>42</v>
      </c>
      <c r="N33" s="97"/>
      <c r="O33" s="97"/>
      <c r="P33" s="97"/>
      <c r="Q33" s="97"/>
      <c r="R33" s="97"/>
      <c r="S33" s="97"/>
      <c r="T33" s="97"/>
      <c r="U33" s="97"/>
      <c r="V33" s="97"/>
      <c r="W33" s="97"/>
      <c r="X33" s="98"/>
      <c r="Y33" s="73"/>
      <c r="Z33" s="70"/>
      <c r="AA33" s="70"/>
      <c r="AB33" s="71"/>
      <c r="AC33" s="73"/>
      <c r="AD33" s="70"/>
      <c r="AE33" s="70"/>
      <c r="AF33" s="71"/>
    </row>
    <row r="34" spans="1:32" ht="18.75" customHeight="1">
      <c r="A34" s="64"/>
      <c r="B34" s="65"/>
      <c r="C34" s="109"/>
      <c r="D34" s="68"/>
      <c r="E34" s="57"/>
      <c r="F34" s="68"/>
      <c r="G34" s="142"/>
      <c r="H34" s="74" t="s">
        <v>71</v>
      </c>
      <c r="I34" s="115" t="s">
        <v>22</v>
      </c>
      <c r="J34" s="75" t="s">
        <v>32</v>
      </c>
      <c r="K34" s="125"/>
      <c r="L34" s="135" t="s">
        <v>22</v>
      </c>
      <c r="M34" s="75" t="s">
        <v>42</v>
      </c>
      <c r="N34" s="97"/>
      <c r="O34" s="97"/>
      <c r="P34" s="97"/>
      <c r="Q34" s="97"/>
      <c r="R34" s="97"/>
      <c r="S34" s="97"/>
      <c r="T34" s="97"/>
      <c r="U34" s="97"/>
      <c r="V34" s="97"/>
      <c r="W34" s="97"/>
      <c r="X34" s="98"/>
      <c r="Y34" s="73"/>
      <c r="Z34" s="70"/>
      <c r="AA34" s="70"/>
      <c r="AB34" s="71"/>
      <c r="AC34" s="73"/>
      <c r="AD34" s="70"/>
      <c r="AE34" s="70"/>
      <c r="AF34" s="71"/>
    </row>
    <row r="35" spans="1:32" ht="18.75" customHeight="1">
      <c r="A35" s="64"/>
      <c r="B35" s="65"/>
      <c r="C35" s="109"/>
      <c r="D35" s="68"/>
      <c r="E35" s="57"/>
      <c r="F35" s="68"/>
      <c r="G35" s="142"/>
      <c r="H35" s="986" t="s">
        <v>72</v>
      </c>
      <c r="I35" s="129" t="s">
        <v>22</v>
      </c>
      <c r="J35" s="77" t="s">
        <v>32</v>
      </c>
      <c r="K35" s="99"/>
      <c r="L35" s="130" t="s">
        <v>22</v>
      </c>
      <c r="M35" s="77" t="s">
        <v>73</v>
      </c>
      <c r="N35" s="99"/>
      <c r="O35" s="99"/>
      <c r="P35" s="99"/>
      <c r="Q35" s="99"/>
      <c r="R35" s="130" t="s">
        <v>22</v>
      </c>
      <c r="S35" s="77" t="s">
        <v>74</v>
      </c>
      <c r="T35" s="77"/>
      <c r="U35" s="99"/>
      <c r="V35" s="99"/>
      <c r="W35" s="99"/>
      <c r="X35" s="100"/>
      <c r="Y35" s="73"/>
      <c r="Z35" s="70"/>
      <c r="AA35" s="70"/>
      <c r="AB35" s="71"/>
      <c r="AC35" s="73"/>
      <c r="AD35" s="70"/>
      <c r="AE35" s="70"/>
      <c r="AF35" s="71"/>
    </row>
    <row r="36" spans="1:32" ht="18.75" customHeight="1">
      <c r="A36" s="64"/>
      <c r="B36" s="65"/>
      <c r="C36" s="109"/>
      <c r="D36" s="68"/>
      <c r="E36" s="57"/>
      <c r="F36" s="68"/>
      <c r="G36" s="142"/>
      <c r="H36" s="987"/>
      <c r="I36" s="116" t="s">
        <v>22</v>
      </c>
      <c r="J36" s="50" t="s">
        <v>75</v>
      </c>
      <c r="K36" s="119"/>
      <c r="L36" s="119"/>
      <c r="M36" s="119"/>
      <c r="N36" s="115" t="s">
        <v>22</v>
      </c>
      <c r="O36" s="159" t="s">
        <v>76</v>
      </c>
      <c r="P36" s="119"/>
      <c r="Q36" s="119"/>
      <c r="R36" s="119"/>
      <c r="S36" s="119"/>
      <c r="T36" s="115" t="s">
        <v>22</v>
      </c>
      <c r="U36" s="159" t="s">
        <v>77</v>
      </c>
      <c r="V36" s="119"/>
      <c r="W36" s="119"/>
      <c r="X36" s="120"/>
      <c r="Y36" s="73"/>
      <c r="Z36" s="70"/>
      <c r="AA36" s="70"/>
      <c r="AB36" s="71"/>
      <c r="AC36" s="73"/>
      <c r="AD36" s="70"/>
      <c r="AE36" s="70"/>
      <c r="AF36" s="71"/>
    </row>
    <row r="37" spans="1:32" ht="18.75" customHeight="1">
      <c r="A37" s="64"/>
      <c r="B37" s="65"/>
      <c r="C37" s="109"/>
      <c r="D37" s="68"/>
      <c r="E37" s="57"/>
      <c r="F37" s="68"/>
      <c r="G37" s="142"/>
      <c r="H37" s="988"/>
      <c r="I37" s="116" t="s">
        <v>22</v>
      </c>
      <c r="J37" s="50" t="s">
        <v>78</v>
      </c>
      <c r="K37" s="122"/>
      <c r="L37" s="122"/>
      <c r="M37" s="122"/>
      <c r="N37" s="122"/>
      <c r="O37" s="115" t="s">
        <v>22</v>
      </c>
      <c r="P37" s="50" t="s">
        <v>79</v>
      </c>
      <c r="Q37" s="122"/>
      <c r="R37" s="122"/>
      <c r="S37" s="122"/>
      <c r="T37" s="122"/>
      <c r="U37" s="122"/>
      <c r="V37" s="122"/>
      <c r="W37" s="122"/>
      <c r="X37" s="123"/>
      <c r="Y37" s="73"/>
      <c r="Z37" s="70"/>
      <c r="AA37" s="70"/>
      <c r="AB37" s="71"/>
      <c r="AC37" s="73"/>
      <c r="AD37" s="70"/>
      <c r="AE37" s="70"/>
      <c r="AF37" s="71"/>
    </row>
    <row r="38" spans="1:32" ht="18.75" customHeight="1">
      <c r="A38" s="64"/>
      <c r="B38" s="65"/>
      <c r="C38" s="66"/>
      <c r="D38" s="67"/>
      <c r="E38" s="57"/>
      <c r="F38" s="68"/>
      <c r="G38" s="69"/>
      <c r="H38" s="649" t="s">
        <v>80</v>
      </c>
      <c r="I38" s="650" t="s">
        <v>22</v>
      </c>
      <c r="J38" s="651" t="s">
        <v>32</v>
      </c>
      <c r="K38" s="651"/>
      <c r="L38" s="652" t="s">
        <v>22</v>
      </c>
      <c r="M38" s="651" t="s">
        <v>81</v>
      </c>
      <c r="N38" s="651"/>
      <c r="O38" s="652" t="s">
        <v>22</v>
      </c>
      <c r="P38" s="651" t="s">
        <v>82</v>
      </c>
      <c r="Q38" s="651"/>
      <c r="R38" s="652" t="s">
        <v>22</v>
      </c>
      <c r="S38" s="651" t="s">
        <v>83</v>
      </c>
      <c r="T38" s="651"/>
      <c r="U38" s="653"/>
      <c r="V38" s="653"/>
      <c r="W38" s="653"/>
      <c r="X38" s="654"/>
      <c r="Y38" s="70"/>
      <c r="Z38" s="70"/>
      <c r="AA38" s="70"/>
      <c r="AB38" s="71"/>
      <c r="AC38" s="73"/>
      <c r="AD38" s="70"/>
      <c r="AE38" s="70"/>
      <c r="AF38" s="71"/>
    </row>
    <row r="39" spans="1:32" ht="18.75" customHeight="1">
      <c r="A39" s="64"/>
      <c r="B39" s="65"/>
      <c r="C39" s="66"/>
      <c r="D39" s="67"/>
      <c r="E39" s="57"/>
      <c r="F39" s="68"/>
      <c r="G39" s="69"/>
      <c r="H39" s="655" t="s">
        <v>84</v>
      </c>
      <c r="I39" s="656" t="s">
        <v>22</v>
      </c>
      <c r="J39" s="657" t="s">
        <v>85</v>
      </c>
      <c r="K39" s="657"/>
      <c r="L39" s="658" t="s">
        <v>22</v>
      </c>
      <c r="M39" s="657" t="s">
        <v>86</v>
      </c>
      <c r="N39" s="657"/>
      <c r="O39" s="658" t="s">
        <v>22</v>
      </c>
      <c r="P39" s="657" t="s">
        <v>87</v>
      </c>
      <c r="Q39" s="657"/>
      <c r="R39" s="658"/>
      <c r="S39" s="657"/>
      <c r="T39" s="657"/>
      <c r="U39" s="659"/>
      <c r="V39" s="659"/>
      <c r="W39" s="659"/>
      <c r="X39" s="660"/>
      <c r="Y39" s="70"/>
      <c r="Z39" s="70"/>
      <c r="AA39" s="70"/>
      <c r="AB39" s="71"/>
      <c r="AC39" s="73"/>
      <c r="AD39" s="70"/>
      <c r="AE39" s="70"/>
      <c r="AF39" s="71"/>
    </row>
    <row r="40" spans="1:32" ht="21.6" customHeight="1">
      <c r="A40" s="82"/>
      <c r="B40" s="83"/>
      <c r="C40" s="84"/>
      <c r="D40" s="85"/>
      <c r="E40" s="86"/>
      <c r="F40" s="87"/>
      <c r="G40" s="88"/>
      <c r="H40" s="661" t="s">
        <v>88</v>
      </c>
      <c r="I40" s="662" t="s">
        <v>22</v>
      </c>
      <c r="J40" s="663" t="s">
        <v>32</v>
      </c>
      <c r="K40" s="663"/>
      <c r="L40" s="664" t="s">
        <v>22</v>
      </c>
      <c r="M40" s="663" t="s">
        <v>42</v>
      </c>
      <c r="N40" s="663"/>
      <c r="O40" s="663"/>
      <c r="P40" s="663"/>
      <c r="Q40" s="665"/>
      <c r="R40" s="665"/>
      <c r="S40" s="665"/>
      <c r="T40" s="665"/>
      <c r="U40" s="665"/>
      <c r="V40" s="665"/>
      <c r="W40" s="665"/>
      <c r="X40" s="666"/>
      <c r="Y40" s="92"/>
      <c r="Z40" s="92"/>
      <c r="AA40" s="92"/>
      <c r="AB40" s="93"/>
      <c r="AC40" s="91"/>
      <c r="AD40" s="92"/>
      <c r="AE40" s="92"/>
      <c r="AF40" s="93"/>
    </row>
    <row r="41" spans="1:32" ht="20.25" customHeight="1"/>
    <row r="42" spans="1:32" ht="20.25" customHeight="1"/>
    <row r="43" spans="1:32" s="594" customFormat="1" ht="20.25" customHeight="1">
      <c r="A43" s="144"/>
      <c r="B43" s="144"/>
      <c r="G43" s="119"/>
    </row>
    <row r="44" spans="1:32" s="594" customFormat="1" ht="20.25" customHeight="1">
      <c r="A44" s="144"/>
      <c r="B44" s="144"/>
      <c r="G44" s="119"/>
    </row>
    <row r="45" spans="1:32" s="594" customFormat="1" ht="20.25" customHeight="1">
      <c r="A45" s="144"/>
      <c r="B45" s="144"/>
      <c r="G45" s="119"/>
    </row>
    <row r="46" spans="1:32" ht="20.25" customHeight="1">
      <c r="A46" s="989" t="s">
        <v>89</v>
      </c>
      <c r="B46" s="989"/>
      <c r="C46" s="989"/>
      <c r="D46" s="989"/>
      <c r="E46" s="989"/>
      <c r="F46" s="989"/>
      <c r="G46" s="989"/>
      <c r="H46" s="989"/>
      <c r="I46" s="989"/>
      <c r="J46" s="989"/>
      <c r="K46" s="989"/>
      <c r="L46" s="989"/>
      <c r="M46" s="989"/>
      <c r="N46" s="989"/>
      <c r="O46" s="989"/>
      <c r="P46" s="989"/>
      <c r="Q46" s="989"/>
      <c r="R46" s="989"/>
      <c r="S46" s="989"/>
      <c r="T46" s="989"/>
      <c r="U46" s="989"/>
      <c r="V46" s="989"/>
      <c r="W46" s="989"/>
      <c r="X46" s="989"/>
      <c r="Y46" s="989"/>
      <c r="Z46" s="989"/>
      <c r="AA46" s="989"/>
      <c r="AB46" s="989"/>
      <c r="AC46" s="989"/>
      <c r="AD46" s="989"/>
      <c r="AE46" s="989"/>
      <c r="AF46" s="989"/>
    </row>
    <row r="47" spans="1:32" ht="20.25" customHeight="1"/>
    <row r="48" spans="1:32" ht="30" customHeight="1">
      <c r="S48" s="990" t="s">
        <v>90</v>
      </c>
      <c r="T48" s="991"/>
      <c r="U48" s="991"/>
      <c r="V48" s="992"/>
      <c r="W48" s="990"/>
      <c r="X48" s="991"/>
      <c r="Y48" s="991"/>
      <c r="Z48" s="991"/>
      <c r="AA48" s="991"/>
      <c r="AB48" s="991"/>
      <c r="AC48" s="991"/>
      <c r="AD48" s="991"/>
      <c r="AE48" s="991"/>
      <c r="AF48" s="992"/>
    </row>
    <row r="49" spans="1:32" ht="20.25" customHeight="1">
      <c r="A49" s="162"/>
      <c r="B49" s="162"/>
      <c r="C49" s="149"/>
      <c r="D49" s="149"/>
      <c r="E49" s="149"/>
      <c r="F49" s="149"/>
      <c r="G49" s="138"/>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row>
    <row r="50" spans="1:32" ht="18" customHeight="1">
      <c r="A50" s="990" t="s">
        <v>14</v>
      </c>
      <c r="B50" s="991"/>
      <c r="C50" s="992"/>
      <c r="D50" s="990" t="s">
        <v>15</v>
      </c>
      <c r="E50" s="992"/>
      <c r="F50" s="993" t="s">
        <v>16</v>
      </c>
      <c r="G50" s="994"/>
      <c r="H50" s="990" t="s">
        <v>91</v>
      </c>
      <c r="I50" s="991"/>
      <c r="J50" s="991"/>
      <c r="K50" s="991"/>
      <c r="L50" s="991"/>
      <c r="M50" s="991"/>
      <c r="N50" s="991"/>
      <c r="O50" s="991"/>
      <c r="P50" s="991"/>
      <c r="Q50" s="991"/>
      <c r="R50" s="991"/>
      <c r="S50" s="991"/>
      <c r="T50" s="991"/>
      <c r="U50" s="991"/>
      <c r="V50" s="991"/>
      <c r="W50" s="991"/>
      <c r="X50" s="991"/>
      <c r="Y50" s="991"/>
      <c r="Z50" s="991"/>
      <c r="AA50" s="991"/>
      <c r="AB50" s="991"/>
      <c r="AC50" s="991"/>
      <c r="AD50" s="991"/>
      <c r="AE50" s="991"/>
      <c r="AF50" s="992"/>
    </row>
    <row r="51" spans="1:32" ht="18.75" customHeight="1">
      <c r="A51" s="978" t="s">
        <v>20</v>
      </c>
      <c r="B51" s="979"/>
      <c r="C51" s="980"/>
      <c r="D51" s="145"/>
      <c r="E51" s="103"/>
      <c r="F51" s="60"/>
      <c r="G51" s="153"/>
      <c r="H51" s="984" t="s">
        <v>21</v>
      </c>
      <c r="I51" s="136" t="s">
        <v>22</v>
      </c>
      <c r="J51" s="53" t="s">
        <v>23</v>
      </c>
      <c r="K51" s="53"/>
      <c r="L51" s="53"/>
      <c r="M51" s="117" t="s">
        <v>22</v>
      </c>
      <c r="N51" s="53" t="s">
        <v>24</v>
      </c>
      <c r="O51" s="53"/>
      <c r="P51" s="53"/>
      <c r="Q51" s="117" t="s">
        <v>22</v>
      </c>
      <c r="R51" s="53" t="s">
        <v>25</v>
      </c>
      <c r="S51" s="53"/>
      <c r="T51" s="53"/>
      <c r="U51" s="117" t="s">
        <v>22</v>
      </c>
      <c r="V51" s="53" t="s">
        <v>26</v>
      </c>
      <c r="W51" s="53"/>
      <c r="X51" s="53"/>
      <c r="Y51" s="53"/>
      <c r="Z51" s="53"/>
      <c r="AA51" s="53"/>
      <c r="AB51" s="53"/>
      <c r="AC51" s="53"/>
      <c r="AD51" s="53"/>
      <c r="AE51" s="53"/>
      <c r="AF51" s="62"/>
    </row>
    <row r="52" spans="1:32" ht="18.75" customHeight="1">
      <c r="A52" s="981"/>
      <c r="B52" s="982"/>
      <c r="C52" s="983"/>
      <c r="D52" s="146"/>
      <c r="E52" s="104"/>
      <c r="F52" s="85"/>
      <c r="G52" s="139"/>
      <c r="H52" s="985"/>
      <c r="I52" s="152" t="s">
        <v>22</v>
      </c>
      <c r="J52" s="147" t="s">
        <v>27</v>
      </c>
      <c r="K52" s="147"/>
      <c r="L52" s="147"/>
      <c r="M52" s="137" t="s">
        <v>22</v>
      </c>
      <c r="N52" s="147" t="s">
        <v>28</v>
      </c>
      <c r="O52" s="147"/>
      <c r="P52" s="147"/>
      <c r="Q52" s="137" t="s">
        <v>22</v>
      </c>
      <c r="R52" s="147" t="s">
        <v>29</v>
      </c>
      <c r="S52" s="147"/>
      <c r="T52" s="147"/>
      <c r="U52" s="137" t="s">
        <v>22</v>
      </c>
      <c r="V52" s="147" t="s">
        <v>30</v>
      </c>
      <c r="W52" s="147"/>
      <c r="X52" s="147"/>
      <c r="Y52" s="149"/>
      <c r="Z52" s="149"/>
      <c r="AA52" s="149"/>
      <c r="AB52" s="149"/>
      <c r="AC52" s="149"/>
      <c r="AD52" s="149"/>
      <c r="AE52" s="149"/>
      <c r="AF52" s="104"/>
    </row>
    <row r="53" spans="1:32" ht="19.5" customHeight="1">
      <c r="A53" s="64"/>
      <c r="B53" s="65"/>
      <c r="C53" s="66"/>
      <c r="D53" s="67"/>
      <c r="E53" s="57"/>
      <c r="F53" s="68"/>
      <c r="G53" s="69"/>
      <c r="H53" s="639" t="s">
        <v>36</v>
      </c>
      <c r="I53" s="640" t="s">
        <v>22</v>
      </c>
      <c r="J53" s="641" t="s">
        <v>37</v>
      </c>
      <c r="K53" s="642"/>
      <c r="L53" s="643"/>
      <c r="M53" s="644" t="s">
        <v>22</v>
      </c>
      <c r="N53" s="641" t="s">
        <v>38</v>
      </c>
      <c r="O53" s="644"/>
      <c r="P53" s="641"/>
      <c r="Q53" s="645"/>
      <c r="R53" s="645"/>
      <c r="S53" s="645"/>
      <c r="T53" s="645"/>
      <c r="U53" s="645"/>
      <c r="V53" s="645"/>
      <c r="W53" s="645"/>
      <c r="X53" s="645"/>
      <c r="Y53" s="645"/>
      <c r="Z53" s="645"/>
      <c r="AA53" s="645"/>
      <c r="AB53" s="645"/>
      <c r="AC53" s="645"/>
      <c r="AD53" s="645"/>
      <c r="AE53" s="645"/>
      <c r="AF53" s="647"/>
    </row>
    <row r="54" spans="1:32" ht="19.5" customHeight="1">
      <c r="A54" s="64"/>
      <c r="B54" s="65"/>
      <c r="C54" s="66"/>
      <c r="D54" s="67"/>
      <c r="E54" s="57"/>
      <c r="F54" s="68"/>
      <c r="G54" s="69"/>
      <c r="H54" s="648" t="s">
        <v>40</v>
      </c>
      <c r="I54" s="640" t="s">
        <v>22</v>
      </c>
      <c r="J54" s="641" t="s">
        <v>37</v>
      </c>
      <c r="K54" s="642"/>
      <c r="L54" s="643"/>
      <c r="M54" s="644" t="s">
        <v>22</v>
      </c>
      <c r="N54" s="641" t="s">
        <v>38</v>
      </c>
      <c r="O54" s="644"/>
      <c r="P54" s="641"/>
      <c r="Q54" s="645"/>
      <c r="R54" s="645"/>
      <c r="S54" s="645"/>
      <c r="T54" s="645"/>
      <c r="U54" s="645"/>
      <c r="V54" s="645"/>
      <c r="W54" s="645"/>
      <c r="X54" s="645"/>
      <c r="Y54" s="645"/>
      <c r="Z54" s="645"/>
      <c r="AA54" s="645"/>
      <c r="AB54" s="645"/>
      <c r="AC54" s="645"/>
      <c r="AD54" s="645"/>
      <c r="AE54" s="645"/>
      <c r="AF54" s="647"/>
    </row>
    <row r="55" spans="1:32" ht="18.75" customHeight="1">
      <c r="A55" s="64"/>
      <c r="B55" s="65"/>
      <c r="C55" s="109"/>
      <c r="D55" s="68"/>
      <c r="E55" s="57"/>
      <c r="F55" s="68"/>
      <c r="G55" s="142"/>
      <c r="H55" s="164" t="s">
        <v>31</v>
      </c>
      <c r="I55" s="121" t="s">
        <v>22</v>
      </c>
      <c r="J55" s="78" t="s">
        <v>32</v>
      </c>
      <c r="K55" s="78"/>
      <c r="L55" s="114"/>
      <c r="M55" s="135" t="s">
        <v>22</v>
      </c>
      <c r="N55" s="78" t="s">
        <v>33</v>
      </c>
      <c r="O55" s="78"/>
      <c r="P55" s="114"/>
      <c r="Q55" s="135" t="s">
        <v>22</v>
      </c>
      <c r="R55" s="72" t="s">
        <v>34</v>
      </c>
      <c r="S55" s="72"/>
      <c r="T55" s="72"/>
      <c r="U55" s="72"/>
      <c r="V55" s="78"/>
      <c r="W55" s="78"/>
      <c r="X55" s="78"/>
      <c r="Y55" s="78"/>
      <c r="Z55" s="78"/>
      <c r="AA55" s="78"/>
      <c r="AB55" s="78"/>
      <c r="AC55" s="78"/>
      <c r="AD55" s="78"/>
      <c r="AE55" s="78"/>
      <c r="AF55" s="79"/>
    </row>
    <row r="56" spans="1:32" ht="18.75" customHeight="1">
      <c r="A56" s="64"/>
      <c r="B56" s="65"/>
      <c r="C56" s="109"/>
      <c r="D56" s="68"/>
      <c r="E56" s="57"/>
      <c r="F56" s="68"/>
      <c r="G56" s="142"/>
      <c r="H56" s="94" t="s">
        <v>92</v>
      </c>
      <c r="I56" s="124" t="s">
        <v>22</v>
      </c>
      <c r="J56" s="75" t="s">
        <v>44</v>
      </c>
      <c r="K56" s="125"/>
      <c r="L56" s="97"/>
      <c r="M56" s="126" t="s">
        <v>22</v>
      </c>
      <c r="N56" s="75" t="s">
        <v>45</v>
      </c>
      <c r="O56" s="127"/>
      <c r="P56" s="127"/>
      <c r="Q56" s="127"/>
      <c r="R56" s="75"/>
      <c r="S56" s="75"/>
      <c r="T56" s="75"/>
      <c r="U56" s="75"/>
      <c r="V56" s="75"/>
      <c r="W56" s="75"/>
      <c r="X56" s="75"/>
      <c r="Y56" s="75"/>
      <c r="Z56" s="75"/>
      <c r="AA56" s="75"/>
      <c r="AB56" s="75"/>
      <c r="AC56" s="75"/>
      <c r="AD56" s="75"/>
      <c r="AE56" s="75"/>
      <c r="AF56" s="76"/>
    </row>
    <row r="57" spans="1:32" ht="18.75" customHeight="1">
      <c r="A57" s="64"/>
      <c r="B57" s="65"/>
      <c r="C57" s="109"/>
      <c r="D57" s="68"/>
      <c r="E57" s="57"/>
      <c r="F57" s="68"/>
      <c r="G57" s="142"/>
      <c r="H57" s="970" t="s">
        <v>46</v>
      </c>
      <c r="I57" s="972" t="s">
        <v>22</v>
      </c>
      <c r="J57" s="974" t="s">
        <v>32</v>
      </c>
      <c r="K57" s="974"/>
      <c r="L57" s="976" t="s">
        <v>22</v>
      </c>
      <c r="M57" s="974" t="s">
        <v>42</v>
      </c>
      <c r="N57" s="974"/>
      <c r="O57" s="77"/>
      <c r="P57" s="77"/>
      <c r="Q57" s="77"/>
      <c r="R57" s="77"/>
      <c r="S57" s="77"/>
      <c r="T57" s="77"/>
      <c r="U57" s="77"/>
      <c r="V57" s="77"/>
      <c r="W57" s="77"/>
      <c r="X57" s="77"/>
      <c r="Y57" s="77"/>
      <c r="Z57" s="77"/>
      <c r="AA57" s="77"/>
      <c r="AB57" s="77"/>
      <c r="AC57" s="77"/>
      <c r="AD57" s="77"/>
      <c r="AE57" s="77"/>
      <c r="AF57" s="80"/>
    </row>
    <row r="58" spans="1:32" ht="18.75" customHeight="1">
      <c r="A58" s="64"/>
      <c r="B58" s="65"/>
      <c r="C58" s="109"/>
      <c r="D58" s="68"/>
      <c r="E58" s="57"/>
      <c r="F58" s="68"/>
      <c r="G58" s="142"/>
      <c r="H58" s="971"/>
      <c r="I58" s="973"/>
      <c r="J58" s="975"/>
      <c r="K58" s="975"/>
      <c r="L58" s="977"/>
      <c r="M58" s="975"/>
      <c r="N58" s="975"/>
      <c r="O58" s="78"/>
      <c r="P58" s="78"/>
      <c r="Q58" s="78"/>
      <c r="R58" s="78"/>
      <c r="S58" s="78"/>
      <c r="T58" s="78"/>
      <c r="U58" s="78"/>
      <c r="V58" s="78"/>
      <c r="W58" s="78"/>
      <c r="X58" s="78"/>
      <c r="Y58" s="78"/>
      <c r="Z58" s="78"/>
      <c r="AA58" s="78"/>
      <c r="AB58" s="78"/>
      <c r="AC58" s="78"/>
      <c r="AD58" s="78"/>
      <c r="AE58" s="78"/>
      <c r="AF58" s="79"/>
    </row>
    <row r="59" spans="1:32" ht="18.75" customHeight="1">
      <c r="A59" s="64"/>
      <c r="B59" s="65"/>
      <c r="C59" s="109"/>
      <c r="D59" s="68"/>
      <c r="E59" s="57"/>
      <c r="F59" s="68"/>
      <c r="G59" s="142"/>
      <c r="H59" s="970" t="s">
        <v>47</v>
      </c>
      <c r="I59" s="972" t="s">
        <v>22</v>
      </c>
      <c r="J59" s="974" t="s">
        <v>32</v>
      </c>
      <c r="K59" s="974"/>
      <c r="L59" s="976" t="s">
        <v>22</v>
      </c>
      <c r="M59" s="974" t="s">
        <v>42</v>
      </c>
      <c r="N59" s="974"/>
      <c r="O59" s="77"/>
      <c r="P59" s="77"/>
      <c r="Q59" s="77"/>
      <c r="R59" s="77"/>
      <c r="S59" s="77"/>
      <c r="T59" s="77"/>
      <c r="U59" s="77"/>
      <c r="V59" s="77"/>
      <c r="W59" s="77"/>
      <c r="X59" s="77"/>
      <c r="Y59" s="77"/>
      <c r="Z59" s="77"/>
      <c r="AA59" s="77"/>
      <c r="AB59" s="77"/>
      <c r="AC59" s="77"/>
      <c r="AD59" s="77"/>
      <c r="AE59" s="77"/>
      <c r="AF59" s="80"/>
    </row>
    <row r="60" spans="1:32" ht="18.75" customHeight="1">
      <c r="A60" s="64"/>
      <c r="B60" s="65"/>
      <c r="C60" s="109"/>
      <c r="D60" s="68"/>
      <c r="E60" s="57"/>
      <c r="F60" s="68"/>
      <c r="G60" s="142"/>
      <c r="H60" s="971"/>
      <c r="I60" s="973"/>
      <c r="J60" s="975"/>
      <c r="K60" s="975"/>
      <c r="L60" s="977"/>
      <c r="M60" s="975"/>
      <c r="N60" s="975"/>
      <c r="O60" s="78"/>
      <c r="P60" s="78"/>
      <c r="Q60" s="78"/>
      <c r="R60" s="78"/>
      <c r="S60" s="78"/>
      <c r="T60" s="78"/>
      <c r="U60" s="78"/>
      <c r="V60" s="78"/>
      <c r="W60" s="78"/>
      <c r="X60" s="78"/>
      <c r="Y60" s="78"/>
      <c r="Z60" s="78"/>
      <c r="AA60" s="78"/>
      <c r="AB60" s="78"/>
      <c r="AC60" s="78"/>
      <c r="AD60" s="78"/>
      <c r="AE60" s="78"/>
      <c r="AF60" s="79"/>
    </row>
    <row r="61" spans="1:32" ht="18.75" customHeight="1">
      <c r="A61" s="64"/>
      <c r="B61" s="65"/>
      <c r="C61" s="109"/>
      <c r="D61" s="68"/>
      <c r="E61" s="57"/>
      <c r="F61" s="68"/>
      <c r="G61" s="142"/>
      <c r="H61" s="970" t="s">
        <v>48</v>
      </c>
      <c r="I61" s="972" t="s">
        <v>22</v>
      </c>
      <c r="J61" s="974" t="s">
        <v>32</v>
      </c>
      <c r="K61" s="974"/>
      <c r="L61" s="976" t="s">
        <v>22</v>
      </c>
      <c r="M61" s="974" t="s">
        <v>42</v>
      </c>
      <c r="N61" s="974"/>
      <c r="O61" s="77"/>
      <c r="P61" s="77"/>
      <c r="Q61" s="77"/>
      <c r="R61" s="77"/>
      <c r="S61" s="77"/>
      <c r="T61" s="77"/>
      <c r="U61" s="77"/>
      <c r="V61" s="77"/>
      <c r="W61" s="77"/>
      <c r="X61" s="77"/>
      <c r="Y61" s="77"/>
      <c r="Z61" s="77"/>
      <c r="AA61" s="77"/>
      <c r="AB61" s="77"/>
      <c r="AC61" s="77"/>
      <c r="AD61" s="77"/>
      <c r="AE61" s="77"/>
      <c r="AF61" s="80"/>
    </row>
    <row r="62" spans="1:32" ht="18.75" customHeight="1">
      <c r="A62" s="64"/>
      <c r="B62" s="65"/>
      <c r="C62" s="109"/>
      <c r="D62" s="68"/>
      <c r="E62" s="57"/>
      <c r="F62" s="68"/>
      <c r="G62" s="142"/>
      <c r="H62" s="971"/>
      <c r="I62" s="973"/>
      <c r="J62" s="975"/>
      <c r="K62" s="975"/>
      <c r="L62" s="977"/>
      <c r="M62" s="975"/>
      <c r="N62" s="975"/>
      <c r="O62" s="78"/>
      <c r="P62" s="78"/>
      <c r="Q62" s="78"/>
      <c r="R62" s="78"/>
      <c r="S62" s="78"/>
      <c r="T62" s="78"/>
      <c r="U62" s="78"/>
      <c r="V62" s="78"/>
      <c r="W62" s="78"/>
      <c r="X62" s="78"/>
      <c r="Y62" s="78"/>
      <c r="Z62" s="78"/>
      <c r="AA62" s="78"/>
      <c r="AB62" s="78"/>
      <c r="AC62" s="78"/>
      <c r="AD62" s="78"/>
      <c r="AE62" s="78"/>
      <c r="AF62" s="79"/>
    </row>
    <row r="63" spans="1:32" ht="18.75" customHeight="1">
      <c r="A63" s="64"/>
      <c r="B63" s="65"/>
      <c r="C63" s="109"/>
      <c r="D63" s="68"/>
      <c r="E63" s="57"/>
      <c r="F63" s="68"/>
      <c r="G63" s="142"/>
      <c r="H63" s="970" t="s">
        <v>49</v>
      </c>
      <c r="I63" s="972" t="s">
        <v>22</v>
      </c>
      <c r="J63" s="974" t="s">
        <v>32</v>
      </c>
      <c r="K63" s="974"/>
      <c r="L63" s="976" t="s">
        <v>22</v>
      </c>
      <c r="M63" s="974" t="s">
        <v>42</v>
      </c>
      <c r="N63" s="974"/>
      <c r="O63" s="77"/>
      <c r="P63" s="77"/>
      <c r="Q63" s="77"/>
      <c r="R63" s="77"/>
      <c r="S63" s="77"/>
      <c r="T63" s="77"/>
      <c r="U63" s="77"/>
      <c r="V63" s="77"/>
      <c r="W63" s="77"/>
      <c r="X63" s="77"/>
      <c r="Y63" s="77"/>
      <c r="Z63" s="77"/>
      <c r="AA63" s="77"/>
      <c r="AB63" s="77"/>
      <c r="AC63" s="77"/>
      <c r="AD63" s="77"/>
      <c r="AE63" s="77"/>
      <c r="AF63" s="80"/>
    </row>
    <row r="64" spans="1:32" ht="18.75" customHeight="1">
      <c r="A64" s="64"/>
      <c r="B64" s="65"/>
      <c r="C64" s="109"/>
      <c r="D64" s="68"/>
      <c r="E64" s="57"/>
      <c r="F64" s="68"/>
      <c r="G64" s="142"/>
      <c r="H64" s="971"/>
      <c r="I64" s="973"/>
      <c r="J64" s="975"/>
      <c r="K64" s="975"/>
      <c r="L64" s="977"/>
      <c r="M64" s="975"/>
      <c r="N64" s="975"/>
      <c r="O64" s="78"/>
      <c r="P64" s="78"/>
      <c r="Q64" s="78"/>
      <c r="R64" s="78"/>
      <c r="S64" s="78"/>
      <c r="T64" s="78"/>
      <c r="U64" s="78"/>
      <c r="V64" s="78"/>
      <c r="W64" s="78"/>
      <c r="X64" s="78"/>
      <c r="Y64" s="78"/>
      <c r="Z64" s="78"/>
      <c r="AA64" s="78"/>
      <c r="AB64" s="78"/>
      <c r="AC64" s="78"/>
      <c r="AD64" s="78"/>
      <c r="AE64" s="78"/>
      <c r="AF64" s="79"/>
    </row>
    <row r="65" spans="1:32" ht="18.75" customHeight="1">
      <c r="A65" s="116" t="s">
        <v>22</v>
      </c>
      <c r="B65" s="65">
        <v>78</v>
      </c>
      <c r="C65" s="109" t="s">
        <v>93</v>
      </c>
      <c r="D65" s="116" t="s">
        <v>22</v>
      </c>
      <c r="E65" s="57" t="s">
        <v>94</v>
      </c>
      <c r="F65" s="68"/>
      <c r="G65" s="142"/>
      <c r="H65" s="94" t="s">
        <v>50</v>
      </c>
      <c r="I65" s="124" t="s">
        <v>22</v>
      </c>
      <c r="J65" s="75" t="s">
        <v>32</v>
      </c>
      <c r="K65" s="125"/>
      <c r="L65" s="126" t="s">
        <v>22</v>
      </c>
      <c r="M65" s="75" t="s">
        <v>42</v>
      </c>
      <c r="N65" s="97"/>
      <c r="O65" s="75"/>
      <c r="P65" s="75"/>
      <c r="Q65" s="75"/>
      <c r="R65" s="75"/>
      <c r="S65" s="75"/>
      <c r="T65" s="75"/>
      <c r="U65" s="75"/>
      <c r="V65" s="75"/>
      <c r="W65" s="75"/>
      <c r="X65" s="75"/>
      <c r="Y65" s="75"/>
      <c r="Z65" s="75"/>
      <c r="AA65" s="75"/>
      <c r="AB65" s="75"/>
      <c r="AC65" s="75"/>
      <c r="AD65" s="75"/>
      <c r="AE65" s="75"/>
      <c r="AF65" s="76"/>
    </row>
    <row r="66" spans="1:32" ht="18.75" customHeight="1">
      <c r="A66" s="64"/>
      <c r="B66" s="65"/>
      <c r="C66" s="109"/>
      <c r="D66" s="68"/>
      <c r="E66" s="57"/>
      <c r="F66" s="68"/>
      <c r="G66" s="142"/>
      <c r="H66" s="81" t="s">
        <v>51</v>
      </c>
      <c r="I66" s="124" t="s">
        <v>22</v>
      </c>
      <c r="J66" s="75" t="s">
        <v>32</v>
      </c>
      <c r="K66" s="75"/>
      <c r="L66" s="126" t="s">
        <v>22</v>
      </c>
      <c r="M66" s="75" t="s">
        <v>52</v>
      </c>
      <c r="N66" s="75"/>
      <c r="O66" s="126" t="s">
        <v>22</v>
      </c>
      <c r="P66" s="75" t="s">
        <v>53</v>
      </c>
      <c r="Q66" s="97"/>
      <c r="R66" s="97"/>
      <c r="S66" s="140"/>
      <c r="T66" s="140"/>
      <c r="U66" s="140"/>
      <c r="V66" s="140"/>
      <c r="W66" s="140"/>
      <c r="X66" s="140"/>
      <c r="Y66" s="140"/>
      <c r="Z66" s="140"/>
      <c r="AA66" s="140"/>
      <c r="AB66" s="140"/>
      <c r="AC66" s="140"/>
      <c r="AD66" s="140"/>
      <c r="AE66" s="140"/>
      <c r="AF66" s="165"/>
    </row>
    <row r="67" spans="1:32" ht="18.75" customHeight="1">
      <c r="A67" s="64"/>
      <c r="B67" s="65"/>
      <c r="C67" s="109"/>
      <c r="D67" s="68"/>
      <c r="E67" s="57"/>
      <c r="F67" s="68"/>
      <c r="G67" s="142"/>
      <c r="H67" s="81" t="s">
        <v>54</v>
      </c>
      <c r="I67" s="124" t="s">
        <v>22</v>
      </c>
      <c r="J67" s="75" t="s">
        <v>32</v>
      </c>
      <c r="K67" s="125"/>
      <c r="L67" s="126" t="s">
        <v>22</v>
      </c>
      <c r="M67" s="75" t="s">
        <v>42</v>
      </c>
      <c r="N67" s="97"/>
      <c r="O67" s="75"/>
      <c r="P67" s="75"/>
      <c r="Q67" s="75"/>
      <c r="R67" s="75"/>
      <c r="S67" s="75"/>
      <c r="T67" s="75"/>
      <c r="U67" s="75"/>
      <c r="V67" s="75"/>
      <c r="W67" s="75"/>
      <c r="X67" s="75"/>
      <c r="Y67" s="75"/>
      <c r="Z67" s="75"/>
      <c r="AA67" s="75"/>
      <c r="AB67" s="75"/>
      <c r="AC67" s="75"/>
      <c r="AD67" s="75"/>
      <c r="AE67" s="75"/>
      <c r="AF67" s="76"/>
    </row>
    <row r="68" spans="1:32" ht="18.75" customHeight="1">
      <c r="A68" s="64"/>
      <c r="B68" s="65"/>
      <c r="C68" s="109"/>
      <c r="D68" s="68"/>
      <c r="E68" s="57"/>
      <c r="F68" s="68"/>
      <c r="G68" s="142"/>
      <c r="H68" s="81" t="s">
        <v>58</v>
      </c>
      <c r="I68" s="124" t="s">
        <v>22</v>
      </c>
      <c r="J68" s="75" t="s">
        <v>32</v>
      </c>
      <c r="K68" s="75"/>
      <c r="L68" s="126" t="s">
        <v>22</v>
      </c>
      <c r="M68" s="75" t="s">
        <v>59</v>
      </c>
      <c r="N68" s="75"/>
      <c r="O68" s="126" t="s">
        <v>22</v>
      </c>
      <c r="P68" s="75" t="s">
        <v>60</v>
      </c>
      <c r="Q68" s="97"/>
      <c r="R68" s="97"/>
      <c r="S68" s="97"/>
      <c r="T68" s="75"/>
      <c r="U68" s="75"/>
      <c r="V68" s="75"/>
      <c r="W68" s="75"/>
      <c r="X68" s="75"/>
      <c r="Y68" s="75"/>
      <c r="Z68" s="75"/>
      <c r="AA68" s="75"/>
      <c r="AB68" s="75"/>
      <c r="AC68" s="75"/>
      <c r="AD68" s="75"/>
      <c r="AE68" s="75"/>
      <c r="AF68" s="76"/>
    </row>
    <row r="69" spans="1:32" ht="18.75" customHeight="1">
      <c r="A69" s="64"/>
      <c r="B69" s="65"/>
      <c r="C69" s="109"/>
      <c r="D69" s="68"/>
      <c r="E69" s="57"/>
      <c r="F69" s="68"/>
      <c r="G69" s="142"/>
      <c r="H69" s="81" t="s">
        <v>62</v>
      </c>
      <c r="I69" s="124" t="s">
        <v>22</v>
      </c>
      <c r="J69" s="75" t="s">
        <v>32</v>
      </c>
      <c r="K69" s="75"/>
      <c r="L69" s="126" t="s">
        <v>22</v>
      </c>
      <c r="M69" s="75" t="s">
        <v>63</v>
      </c>
      <c r="N69" s="75"/>
      <c r="O69" s="75"/>
      <c r="P69" s="126" t="s">
        <v>22</v>
      </c>
      <c r="Q69" s="75" t="s">
        <v>64</v>
      </c>
      <c r="R69" s="75"/>
      <c r="S69" s="75"/>
      <c r="T69" s="75"/>
      <c r="U69" s="75"/>
      <c r="V69" s="75"/>
      <c r="W69" s="75"/>
      <c r="X69" s="75"/>
      <c r="Y69" s="75"/>
      <c r="Z69" s="75"/>
      <c r="AA69" s="75"/>
      <c r="AB69" s="75"/>
      <c r="AC69" s="75"/>
      <c r="AD69" s="75"/>
      <c r="AE69" s="75"/>
      <c r="AF69" s="76"/>
    </row>
    <row r="70" spans="1:32" ht="18.75" customHeight="1">
      <c r="A70" s="64"/>
      <c r="B70" s="65"/>
      <c r="C70" s="109"/>
      <c r="D70" s="68"/>
      <c r="E70" s="57"/>
      <c r="F70" s="68"/>
      <c r="G70" s="142"/>
      <c r="H70" s="163" t="s">
        <v>66</v>
      </c>
      <c r="I70" s="124" t="s">
        <v>22</v>
      </c>
      <c r="J70" s="75" t="s">
        <v>32</v>
      </c>
      <c r="K70" s="125"/>
      <c r="L70" s="126" t="s">
        <v>22</v>
      </c>
      <c r="M70" s="75" t="s">
        <v>42</v>
      </c>
      <c r="N70" s="97"/>
      <c r="O70" s="75"/>
      <c r="P70" s="75"/>
      <c r="Q70" s="75"/>
      <c r="R70" s="75"/>
      <c r="S70" s="75"/>
      <c r="T70" s="75"/>
      <c r="U70" s="75"/>
      <c r="V70" s="75"/>
      <c r="W70" s="75"/>
      <c r="X70" s="75"/>
      <c r="Y70" s="75"/>
      <c r="Z70" s="75"/>
      <c r="AA70" s="75"/>
      <c r="AB70" s="75"/>
      <c r="AC70" s="75"/>
      <c r="AD70" s="75"/>
      <c r="AE70" s="75"/>
      <c r="AF70" s="76"/>
    </row>
    <row r="71" spans="1:32" ht="18.75" customHeight="1">
      <c r="A71" s="64"/>
      <c r="B71" s="65"/>
      <c r="C71" s="109"/>
      <c r="D71" s="68"/>
      <c r="E71" s="57"/>
      <c r="F71" s="68"/>
      <c r="G71" s="142"/>
      <c r="H71" s="94" t="s">
        <v>67</v>
      </c>
      <c r="I71" s="124" t="s">
        <v>22</v>
      </c>
      <c r="J71" s="75" t="s">
        <v>32</v>
      </c>
      <c r="K71" s="125"/>
      <c r="L71" s="126" t="s">
        <v>22</v>
      </c>
      <c r="M71" s="75" t="s">
        <v>42</v>
      </c>
      <c r="N71" s="97"/>
      <c r="O71" s="75"/>
      <c r="P71" s="75"/>
      <c r="Q71" s="75"/>
      <c r="R71" s="75"/>
      <c r="S71" s="75"/>
      <c r="T71" s="75"/>
      <c r="U71" s="75"/>
      <c r="V71" s="75"/>
      <c r="W71" s="75"/>
      <c r="X71" s="75"/>
      <c r="Y71" s="75"/>
      <c r="Z71" s="75"/>
      <c r="AA71" s="75"/>
      <c r="AB71" s="75"/>
      <c r="AC71" s="75"/>
      <c r="AD71" s="75"/>
      <c r="AE71" s="75"/>
      <c r="AF71" s="76"/>
    </row>
    <row r="72" spans="1:32" ht="18.75" customHeight="1">
      <c r="A72" s="64"/>
      <c r="B72" s="65"/>
      <c r="C72" s="109"/>
      <c r="D72" s="68"/>
      <c r="E72" s="57"/>
      <c r="F72" s="68"/>
      <c r="G72" s="142"/>
      <c r="H72" s="94" t="s">
        <v>68</v>
      </c>
      <c r="I72" s="124" t="s">
        <v>22</v>
      </c>
      <c r="J72" s="75" t="s">
        <v>32</v>
      </c>
      <c r="K72" s="125"/>
      <c r="L72" s="126" t="s">
        <v>22</v>
      </c>
      <c r="M72" s="75" t="s">
        <v>42</v>
      </c>
      <c r="N72" s="97"/>
      <c r="O72" s="75"/>
      <c r="P72" s="75"/>
      <c r="Q72" s="75"/>
      <c r="R72" s="75"/>
      <c r="S72" s="75"/>
      <c r="T72" s="75"/>
      <c r="U72" s="75"/>
      <c r="V72" s="75"/>
      <c r="W72" s="75"/>
      <c r="X72" s="75"/>
      <c r="Y72" s="75"/>
      <c r="Z72" s="75"/>
      <c r="AA72" s="75"/>
      <c r="AB72" s="75"/>
      <c r="AC72" s="75"/>
      <c r="AD72" s="75"/>
      <c r="AE72" s="75"/>
      <c r="AF72" s="76"/>
    </row>
    <row r="73" spans="1:32" ht="18.75" customHeight="1">
      <c r="A73" s="64"/>
      <c r="B73" s="65"/>
      <c r="C73" s="109"/>
      <c r="D73" s="68"/>
      <c r="E73" s="57"/>
      <c r="F73" s="68"/>
      <c r="G73" s="142"/>
      <c r="H73" s="56" t="s">
        <v>69</v>
      </c>
      <c r="I73" s="124" t="s">
        <v>22</v>
      </c>
      <c r="J73" s="75" t="s">
        <v>32</v>
      </c>
      <c r="K73" s="125"/>
      <c r="L73" s="126" t="s">
        <v>22</v>
      </c>
      <c r="M73" s="75" t="s">
        <v>42</v>
      </c>
      <c r="N73" s="97"/>
      <c r="O73" s="75"/>
      <c r="P73" s="75"/>
      <c r="Q73" s="75"/>
      <c r="R73" s="75"/>
      <c r="S73" s="75"/>
      <c r="T73" s="75"/>
      <c r="U73" s="75"/>
      <c r="V73" s="75"/>
      <c r="W73" s="75"/>
      <c r="X73" s="75"/>
      <c r="Y73" s="75"/>
      <c r="Z73" s="75"/>
      <c r="AA73" s="75"/>
      <c r="AB73" s="75"/>
      <c r="AC73" s="75"/>
      <c r="AD73" s="75"/>
      <c r="AE73" s="75"/>
      <c r="AF73" s="76"/>
    </row>
    <row r="74" spans="1:32" ht="18.75" customHeight="1">
      <c r="A74" s="64"/>
      <c r="B74" s="65"/>
      <c r="C74" s="109"/>
      <c r="D74" s="68"/>
      <c r="E74" s="57"/>
      <c r="F74" s="68"/>
      <c r="G74" s="142"/>
      <c r="H74" s="81" t="s">
        <v>70</v>
      </c>
      <c r="I74" s="124" t="s">
        <v>22</v>
      </c>
      <c r="J74" s="75" t="s">
        <v>32</v>
      </c>
      <c r="K74" s="125"/>
      <c r="L74" s="126" t="s">
        <v>22</v>
      </c>
      <c r="M74" s="75" t="s">
        <v>42</v>
      </c>
      <c r="N74" s="97"/>
      <c r="O74" s="75"/>
      <c r="P74" s="75"/>
      <c r="Q74" s="75"/>
      <c r="R74" s="75"/>
      <c r="S74" s="75"/>
      <c r="T74" s="75"/>
      <c r="U74" s="75"/>
      <c r="V74" s="75"/>
      <c r="W74" s="75"/>
      <c r="X74" s="75"/>
      <c r="Y74" s="75"/>
      <c r="Z74" s="75"/>
      <c r="AA74" s="75"/>
      <c r="AB74" s="75"/>
      <c r="AC74" s="75"/>
      <c r="AD74" s="75"/>
      <c r="AE74" s="75"/>
      <c r="AF74" s="76"/>
    </row>
    <row r="75" spans="1:32" ht="18.75" customHeight="1">
      <c r="A75" s="82"/>
      <c r="B75" s="83"/>
      <c r="C75" s="154"/>
      <c r="D75" s="87"/>
      <c r="E75" s="86"/>
      <c r="F75" s="87"/>
      <c r="G75" s="141"/>
      <c r="H75" s="158" t="s">
        <v>71</v>
      </c>
      <c r="I75" s="131" t="s">
        <v>22</v>
      </c>
      <c r="J75" s="89" t="s">
        <v>32</v>
      </c>
      <c r="K75" s="143"/>
      <c r="L75" s="132" t="s">
        <v>22</v>
      </c>
      <c r="M75" s="89" t="s">
        <v>42</v>
      </c>
      <c r="N75" s="155"/>
      <c r="O75" s="89"/>
      <c r="P75" s="89"/>
      <c r="Q75" s="89"/>
      <c r="R75" s="89"/>
      <c r="S75" s="89"/>
      <c r="T75" s="89"/>
      <c r="U75" s="89"/>
      <c r="V75" s="89"/>
      <c r="W75" s="89"/>
      <c r="X75" s="89"/>
      <c r="Y75" s="89"/>
      <c r="Z75" s="89"/>
      <c r="AA75" s="89"/>
      <c r="AB75" s="89"/>
      <c r="AC75" s="89"/>
      <c r="AD75" s="89"/>
      <c r="AE75" s="89"/>
      <c r="AF75" s="90"/>
    </row>
    <row r="76" spans="1:32" ht="8.25" customHeight="1">
      <c r="C76" s="56"/>
      <c r="D76" s="56"/>
    </row>
    <row r="77" spans="1:32" ht="20.25" customHeight="1">
      <c r="A77" s="150"/>
      <c r="B77" s="150"/>
      <c r="C77" s="56" t="s">
        <v>95</v>
      </c>
      <c r="D77" s="56"/>
      <c r="E77" s="151"/>
      <c r="F77" s="151"/>
      <c r="G77" s="156"/>
      <c r="H77" s="151"/>
      <c r="I77" s="151"/>
      <c r="J77" s="151"/>
      <c r="K77" s="151"/>
      <c r="L77" s="151"/>
      <c r="M77" s="151"/>
      <c r="N77" s="151"/>
      <c r="O77" s="151"/>
      <c r="P77" s="151"/>
      <c r="Q77" s="151"/>
      <c r="R77" s="151"/>
      <c r="S77" s="151"/>
      <c r="T77" s="151"/>
      <c r="U77" s="151"/>
      <c r="V77" s="151"/>
    </row>
    <row r="78" spans="1:32" ht="10.15" customHeight="1"/>
    <row r="79" spans="1:32" s="594" customFormat="1" ht="10.15" customHeight="1">
      <c r="A79" s="144"/>
      <c r="B79" s="144"/>
      <c r="G79" s="119"/>
    </row>
    <row r="80" spans="1:32" s="594" customFormat="1" ht="10.15" customHeight="1">
      <c r="A80" s="144"/>
      <c r="B80" s="144"/>
      <c r="G80" s="119"/>
    </row>
    <row r="81" spans="1:7" s="594" customFormat="1" ht="10.15" customHeight="1">
      <c r="A81" s="144"/>
      <c r="B81" s="144"/>
      <c r="G81" s="119"/>
    </row>
    <row r="82" spans="1:7" ht="20.25" customHeight="1"/>
    <row r="83" spans="1:7" ht="20.25" customHeight="1"/>
    <row r="84" spans="1:7" ht="20.25" customHeight="1"/>
    <row r="85" spans="1:7" ht="20.25" customHeight="1"/>
    <row r="86" spans="1:7" ht="20.25" customHeight="1"/>
    <row r="87" spans="1:7" ht="20.25" customHeight="1"/>
    <row r="88" spans="1:7" ht="20.25" customHeight="1"/>
    <row r="89" spans="1:7" ht="20.25" customHeight="1"/>
    <row r="90" spans="1:7" ht="20.25" customHeight="1"/>
    <row r="91" spans="1:7" ht="20.25" customHeight="1"/>
    <row r="92" spans="1:7" ht="20.25" customHeight="1"/>
    <row r="93" spans="1:7" ht="20.25" customHeight="1"/>
    <row r="94" spans="1:7" ht="20.25" customHeight="1"/>
    <row r="95" spans="1:7" ht="20.25" customHeight="1"/>
    <row r="96" spans="1:7"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sheetData>
  <mergeCells count="65">
    <mergeCell ref="A2:AF2"/>
    <mergeCell ref="S4:V4"/>
    <mergeCell ref="A6:C6"/>
    <mergeCell ref="D6:E6"/>
    <mergeCell ref="F6:G6"/>
    <mergeCell ref="H6:X6"/>
    <mergeCell ref="Y6:AB6"/>
    <mergeCell ref="AC6:AF6"/>
    <mergeCell ref="W4:AF4"/>
    <mergeCell ref="A7:C8"/>
    <mergeCell ref="H7:H8"/>
    <mergeCell ref="Y7:AB8"/>
    <mergeCell ref="AC7:AF8"/>
    <mergeCell ref="H12:H14"/>
    <mergeCell ref="I12:I14"/>
    <mergeCell ref="J12:K14"/>
    <mergeCell ref="L12:L14"/>
    <mergeCell ref="M12:N14"/>
    <mergeCell ref="H16:H17"/>
    <mergeCell ref="I16:I17"/>
    <mergeCell ref="J16:K17"/>
    <mergeCell ref="L16:L17"/>
    <mergeCell ref="M16:N17"/>
    <mergeCell ref="H18:H19"/>
    <mergeCell ref="I18:I19"/>
    <mergeCell ref="J18:K19"/>
    <mergeCell ref="L18:L19"/>
    <mergeCell ref="M18:N19"/>
    <mergeCell ref="J20:K20"/>
    <mergeCell ref="M20:N20"/>
    <mergeCell ref="H21:H22"/>
    <mergeCell ref="I21:I22"/>
    <mergeCell ref="J21:K22"/>
    <mergeCell ref="L21:L22"/>
    <mergeCell ref="M21:N22"/>
    <mergeCell ref="H35:H37"/>
    <mergeCell ref="A46:AF46"/>
    <mergeCell ref="S48:V48"/>
    <mergeCell ref="A50:C50"/>
    <mergeCell ref="D50:E50"/>
    <mergeCell ref="F50:G50"/>
    <mergeCell ref="H50:AF50"/>
    <mergeCell ref="W48:AF48"/>
    <mergeCell ref="A51:C52"/>
    <mergeCell ref="H51:H52"/>
    <mergeCell ref="H57:H58"/>
    <mergeCell ref="I57:I58"/>
    <mergeCell ref="J57:K58"/>
    <mergeCell ref="L57:L58"/>
    <mergeCell ref="M57:N58"/>
    <mergeCell ref="H59:H60"/>
    <mergeCell ref="I59:I60"/>
    <mergeCell ref="J59:K60"/>
    <mergeCell ref="L59:L60"/>
    <mergeCell ref="M59:N60"/>
    <mergeCell ref="H61:H62"/>
    <mergeCell ref="I61:I62"/>
    <mergeCell ref="J61:K62"/>
    <mergeCell ref="L61:L62"/>
    <mergeCell ref="M61:N62"/>
    <mergeCell ref="H63:H64"/>
    <mergeCell ref="I63:I64"/>
    <mergeCell ref="J63:K64"/>
    <mergeCell ref="L63:L64"/>
    <mergeCell ref="M63:N64"/>
  </mergeCells>
  <phoneticPr fontId="2"/>
  <dataValidations count="1">
    <dataValidation type="list" allowBlank="1" showInputMessage="1" showErrorMessage="1" sqref="U7:U8 Q51:Q52 U51:U52 Q55 O66 O68 P69 D65 A65 I15:I40 L16:L35 M7:M11 M51:M56 T36 Q7:Q9 M15 O24 O27 P28 R35 A27 O10:O11 D27:D29 L12 N36 L38:L40 AC26 Y26 Y9:Y11 AC9:AC11 R38:R39 O37:O39 L57:L75 I7:I12 I51:I75 O53:O54">
      <formula1>"□,■"</formula1>
    </dataValidation>
  </dataValidations>
  <pageMargins left="0.70866141732283472" right="0.70866141732283472" top="0.74803149606299213" bottom="0.74803149606299213" header="0.31496062992125984" footer="0.31496062992125984"/>
  <pageSetup paperSize="9" scale="46" fitToHeight="0" orientation="landscape" r:id="rId1"/>
  <headerFooter>
    <oddHeader>&amp;R&amp;A</oddHeader>
  </headerFooter>
  <rowBreaks count="2" manualBreakCount="2">
    <brk id="43" max="32" man="1"/>
    <brk id="98"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F969"/>
  <sheetViews>
    <sheetView view="pageBreakPreview" zoomScaleNormal="100" zoomScaleSheetLayoutView="100" workbookViewId="0">
      <selection activeCell="O18" sqref="O18:AF18"/>
    </sheetView>
  </sheetViews>
  <sheetFormatPr defaultColWidth="4" defaultRowHeight="17.25"/>
  <cols>
    <col min="1" max="1" width="1.5" style="733" customWidth="1"/>
    <col min="2" max="12" width="3.25" style="733" customWidth="1"/>
    <col min="13" max="13" width="13" style="733" customWidth="1"/>
    <col min="14" max="14" width="4.125" style="733" bestFit="1" customWidth="1"/>
    <col min="15" max="32" width="3.25" style="733" customWidth="1"/>
    <col min="33" max="33" width="1.5" style="733" customWidth="1"/>
    <col min="34" max="36" width="3.25" style="733" customWidth="1"/>
    <col min="37" max="16384" width="4" style="733"/>
  </cols>
  <sheetData>
    <row r="4" spans="1:32">
      <c r="W4" s="734" t="s">
        <v>205</v>
      </c>
      <c r="X4" s="1014"/>
      <c r="Y4" s="1014"/>
      <c r="Z4" s="735" t="s">
        <v>206</v>
      </c>
      <c r="AA4" s="1014"/>
      <c r="AB4" s="1014"/>
      <c r="AC4" s="735" t="s">
        <v>216</v>
      </c>
      <c r="AD4" s="1014"/>
      <c r="AE4" s="1014"/>
      <c r="AF4" s="735" t="s">
        <v>654</v>
      </c>
    </row>
    <row r="5" spans="1:32">
      <c r="B5" s="1013" t="s">
        <v>789</v>
      </c>
      <c r="C5" s="1013"/>
      <c r="D5" s="1013"/>
      <c r="E5" s="1013"/>
      <c r="F5" s="1013"/>
      <c r="G5" s="1014" t="s">
        <v>790</v>
      </c>
      <c r="H5" s="1014"/>
      <c r="I5" s="1014"/>
      <c r="J5" s="1014"/>
      <c r="K5" s="735"/>
    </row>
    <row r="6" spans="1:32">
      <c r="B6" s="735"/>
      <c r="C6" s="735"/>
      <c r="D6" s="735"/>
      <c r="E6" s="735"/>
      <c r="F6" s="735"/>
      <c r="G6" s="735"/>
      <c r="H6" s="735"/>
      <c r="I6" s="735"/>
      <c r="J6" s="735"/>
      <c r="K6" s="735"/>
    </row>
    <row r="7" spans="1:32">
      <c r="S7" s="734" t="s">
        <v>140</v>
      </c>
      <c r="T7" s="1013"/>
      <c r="U7" s="1013"/>
      <c r="V7" s="1013"/>
      <c r="W7" s="1013"/>
      <c r="X7" s="1013"/>
      <c r="Y7" s="1013"/>
      <c r="Z7" s="1013"/>
      <c r="AA7" s="1013"/>
      <c r="AB7" s="1013"/>
      <c r="AC7" s="1013"/>
      <c r="AD7" s="1013"/>
      <c r="AE7" s="1013"/>
      <c r="AF7" s="1013"/>
    </row>
    <row r="9" spans="1:32" ht="20.25" customHeight="1">
      <c r="B9" s="1015" t="s">
        <v>791</v>
      </c>
      <c r="C9" s="1015"/>
      <c r="D9" s="1015"/>
      <c r="E9" s="1015"/>
      <c r="F9" s="1015"/>
      <c r="G9" s="1015"/>
      <c r="H9" s="1015"/>
      <c r="I9" s="1015"/>
      <c r="J9" s="1015"/>
      <c r="K9" s="1015"/>
      <c r="L9" s="1015"/>
      <c r="M9" s="1015"/>
      <c r="N9" s="1015"/>
      <c r="O9" s="1015"/>
      <c r="P9" s="1015"/>
      <c r="Q9" s="1015"/>
      <c r="R9" s="1015"/>
      <c r="S9" s="1015"/>
      <c r="T9" s="1015"/>
      <c r="U9" s="1015"/>
      <c r="V9" s="1015"/>
      <c r="W9" s="1015"/>
      <c r="X9" s="1015"/>
      <c r="Y9" s="1015"/>
      <c r="Z9" s="1015"/>
      <c r="AA9" s="1015"/>
      <c r="AB9" s="1015"/>
      <c r="AC9" s="1015"/>
      <c r="AD9" s="1015"/>
      <c r="AE9" s="1015"/>
      <c r="AF9" s="1015"/>
    </row>
    <row r="10" spans="1:32" ht="20.25" customHeight="1">
      <c r="B10" s="1015"/>
      <c r="C10" s="1015"/>
      <c r="D10" s="1015"/>
      <c r="E10" s="1015"/>
      <c r="F10" s="1015"/>
      <c r="G10" s="1015"/>
      <c r="H10" s="1015"/>
      <c r="I10" s="1015"/>
      <c r="J10" s="1015"/>
      <c r="K10" s="1015"/>
      <c r="L10" s="1015"/>
      <c r="M10" s="1015"/>
      <c r="N10" s="1015"/>
      <c r="O10" s="1015"/>
      <c r="P10" s="1015"/>
      <c r="Q10" s="1015"/>
      <c r="R10" s="1015"/>
      <c r="S10" s="1015"/>
      <c r="T10" s="1015"/>
      <c r="U10" s="1015"/>
      <c r="V10" s="1015"/>
      <c r="W10" s="1015"/>
      <c r="X10" s="1015"/>
      <c r="Y10" s="1015"/>
      <c r="Z10" s="1015"/>
      <c r="AA10" s="1015"/>
      <c r="AB10" s="1015"/>
      <c r="AC10" s="1015"/>
      <c r="AD10" s="1015"/>
      <c r="AE10" s="1015"/>
      <c r="AF10" s="1015"/>
    </row>
    <row r="11" spans="1:32">
      <c r="B11" s="736"/>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row>
    <row r="12" spans="1:32">
      <c r="A12" s="733" t="s">
        <v>792</v>
      </c>
    </row>
    <row r="14" spans="1:32" ht="36" customHeight="1">
      <c r="R14" s="1016" t="s">
        <v>141</v>
      </c>
      <c r="S14" s="1017"/>
      <c r="T14" s="1017"/>
      <c r="U14" s="1017"/>
      <c r="V14" s="1018"/>
      <c r="W14" s="1016"/>
      <c r="X14" s="1017"/>
      <c r="Y14" s="1017"/>
      <c r="Z14" s="1017"/>
      <c r="AA14" s="1017"/>
      <c r="AB14" s="1017"/>
      <c r="AC14" s="1017"/>
      <c r="AD14" s="1017"/>
      <c r="AE14" s="1017"/>
      <c r="AF14" s="1018"/>
    </row>
    <row r="15" spans="1:32" ht="13.5" customHeight="1"/>
    <row r="16" spans="1:32" s="737" customFormat="1" ht="34.5" customHeight="1">
      <c r="B16" s="1016" t="s">
        <v>142</v>
      </c>
      <c r="C16" s="1017"/>
      <c r="D16" s="1017"/>
      <c r="E16" s="1017"/>
      <c r="F16" s="1017"/>
      <c r="G16" s="1017"/>
      <c r="H16" s="1017"/>
      <c r="I16" s="1017"/>
      <c r="J16" s="1017"/>
      <c r="K16" s="1017"/>
      <c r="L16" s="1018"/>
      <c r="M16" s="1017" t="s">
        <v>793</v>
      </c>
      <c r="N16" s="1018"/>
      <c r="O16" s="1016" t="s">
        <v>143</v>
      </c>
      <c r="P16" s="1017"/>
      <c r="Q16" s="1017"/>
      <c r="R16" s="1017"/>
      <c r="S16" s="1017"/>
      <c r="T16" s="1017"/>
      <c r="U16" s="1017"/>
      <c r="V16" s="1017"/>
      <c r="W16" s="1017"/>
      <c r="X16" s="1017"/>
      <c r="Y16" s="1017"/>
      <c r="Z16" s="1017"/>
      <c r="AA16" s="1017"/>
      <c r="AB16" s="1017"/>
      <c r="AC16" s="1017"/>
      <c r="AD16" s="1017"/>
      <c r="AE16" s="1017"/>
      <c r="AF16" s="1018"/>
    </row>
    <row r="17" spans="2:32" s="737" customFormat="1" ht="19.5" customHeight="1">
      <c r="B17" s="1019" t="s">
        <v>794</v>
      </c>
      <c r="C17" s="1020"/>
      <c r="D17" s="1020"/>
      <c r="E17" s="1020"/>
      <c r="F17" s="1020"/>
      <c r="G17" s="1020"/>
      <c r="H17" s="1020"/>
      <c r="I17" s="1020"/>
      <c r="J17" s="1020"/>
      <c r="K17" s="1020"/>
      <c r="L17" s="1021"/>
      <c r="M17" s="738" t="s">
        <v>795</v>
      </c>
      <c r="N17" s="739" t="s">
        <v>796</v>
      </c>
      <c r="O17" s="1028" t="s">
        <v>797</v>
      </c>
      <c r="P17" s="1029"/>
      <c r="Q17" s="1029"/>
      <c r="R17" s="1029"/>
      <c r="S17" s="1029"/>
      <c r="T17" s="1029"/>
      <c r="U17" s="1029"/>
      <c r="V17" s="1029"/>
      <c r="W17" s="1029"/>
      <c r="X17" s="1029"/>
      <c r="Y17" s="1029"/>
      <c r="Z17" s="1029"/>
      <c r="AA17" s="1029"/>
      <c r="AB17" s="1029"/>
      <c r="AC17" s="1029"/>
      <c r="AD17" s="1029"/>
      <c r="AE17" s="1029"/>
      <c r="AF17" s="1030"/>
    </row>
    <row r="18" spans="2:32" s="737" customFormat="1" ht="19.5" customHeight="1">
      <c r="B18" s="1022"/>
      <c r="C18" s="1023"/>
      <c r="D18" s="1023"/>
      <c r="E18" s="1023"/>
      <c r="F18" s="1023"/>
      <c r="G18" s="1023"/>
      <c r="H18" s="1023"/>
      <c r="I18" s="1023"/>
      <c r="J18" s="1023"/>
      <c r="K18" s="1023"/>
      <c r="L18" s="1024"/>
      <c r="M18" s="740"/>
      <c r="N18" s="741" t="s">
        <v>796</v>
      </c>
      <c r="O18" s="1028"/>
      <c r="P18" s="1029"/>
      <c r="Q18" s="1029"/>
      <c r="R18" s="1029"/>
      <c r="S18" s="1029"/>
      <c r="T18" s="1029"/>
      <c r="U18" s="1029"/>
      <c r="V18" s="1029"/>
      <c r="W18" s="1029"/>
      <c r="X18" s="1029"/>
      <c r="Y18" s="1029"/>
      <c r="Z18" s="1029"/>
      <c r="AA18" s="1029"/>
      <c r="AB18" s="1029"/>
      <c r="AC18" s="1029"/>
      <c r="AD18" s="1029"/>
      <c r="AE18" s="1029"/>
      <c r="AF18" s="1030"/>
    </row>
    <row r="19" spans="2:32" s="737" customFormat="1" ht="19.5" customHeight="1">
      <c r="B19" s="1025"/>
      <c r="C19" s="1026"/>
      <c r="D19" s="1026"/>
      <c r="E19" s="1026"/>
      <c r="F19" s="1026"/>
      <c r="G19" s="1026"/>
      <c r="H19" s="1026"/>
      <c r="I19" s="1026"/>
      <c r="J19" s="1026"/>
      <c r="K19" s="1026"/>
      <c r="L19" s="1027"/>
      <c r="M19" s="740"/>
      <c r="N19" s="741" t="s">
        <v>796</v>
      </c>
      <c r="O19" s="1028"/>
      <c r="P19" s="1029"/>
      <c r="Q19" s="1029"/>
      <c r="R19" s="1029"/>
      <c r="S19" s="1029"/>
      <c r="T19" s="1029"/>
      <c r="U19" s="1029"/>
      <c r="V19" s="1029"/>
      <c r="W19" s="1029"/>
      <c r="X19" s="1029"/>
      <c r="Y19" s="1029"/>
      <c r="Z19" s="1029"/>
      <c r="AA19" s="1029"/>
      <c r="AB19" s="1029"/>
      <c r="AC19" s="1029"/>
      <c r="AD19" s="1029"/>
      <c r="AE19" s="1029"/>
      <c r="AF19" s="1030"/>
    </row>
    <row r="20" spans="2:32" s="737" customFormat="1" ht="19.5" customHeight="1">
      <c r="B20" s="1019" t="s">
        <v>798</v>
      </c>
      <c r="C20" s="1020"/>
      <c r="D20" s="1020"/>
      <c r="E20" s="1020"/>
      <c r="F20" s="1020"/>
      <c r="G20" s="1020"/>
      <c r="H20" s="1020"/>
      <c r="I20" s="1020"/>
      <c r="J20" s="1020"/>
      <c r="K20" s="1020"/>
      <c r="L20" s="1021"/>
      <c r="M20" s="740"/>
      <c r="N20" s="742" t="s">
        <v>796</v>
      </c>
      <c r="O20" s="1028"/>
      <c r="P20" s="1029"/>
      <c r="Q20" s="1029"/>
      <c r="R20" s="1029"/>
      <c r="S20" s="1029"/>
      <c r="T20" s="1029"/>
      <c r="U20" s="1029"/>
      <c r="V20" s="1029"/>
      <c r="W20" s="1029"/>
      <c r="X20" s="1029"/>
      <c r="Y20" s="1029"/>
      <c r="Z20" s="1029"/>
      <c r="AA20" s="1029"/>
      <c r="AB20" s="1029"/>
      <c r="AC20" s="1029"/>
      <c r="AD20" s="1029"/>
      <c r="AE20" s="1029"/>
      <c r="AF20" s="1030"/>
    </row>
    <row r="21" spans="2:32" s="737" customFormat="1" ht="19.5" customHeight="1">
      <c r="B21" s="1022"/>
      <c r="C21" s="1023"/>
      <c r="D21" s="1023"/>
      <c r="E21" s="1023"/>
      <c r="F21" s="1023"/>
      <c r="G21" s="1023"/>
      <c r="H21" s="1023"/>
      <c r="I21" s="1023"/>
      <c r="J21" s="1023"/>
      <c r="K21" s="1023"/>
      <c r="L21" s="1024"/>
      <c r="M21" s="740"/>
      <c r="N21" s="742" t="s">
        <v>796</v>
      </c>
      <c r="O21" s="1028"/>
      <c r="P21" s="1029"/>
      <c r="Q21" s="1029"/>
      <c r="R21" s="1029"/>
      <c r="S21" s="1029"/>
      <c r="T21" s="1029"/>
      <c r="U21" s="1029"/>
      <c r="V21" s="1029"/>
      <c r="W21" s="1029"/>
      <c r="X21" s="1029"/>
      <c r="Y21" s="1029"/>
      <c r="Z21" s="1029"/>
      <c r="AA21" s="1029"/>
      <c r="AB21" s="1029"/>
      <c r="AC21" s="1029"/>
      <c r="AD21" s="1029"/>
      <c r="AE21" s="1029"/>
      <c r="AF21" s="1030"/>
    </row>
    <row r="22" spans="2:32" s="737" customFormat="1" ht="19.5" customHeight="1">
      <c r="B22" s="1025"/>
      <c r="C22" s="1026"/>
      <c r="D22" s="1026"/>
      <c r="E22" s="1026"/>
      <c r="F22" s="1026"/>
      <c r="G22" s="1026"/>
      <c r="H22" s="1026"/>
      <c r="I22" s="1026"/>
      <c r="J22" s="1026"/>
      <c r="K22" s="1026"/>
      <c r="L22" s="1027"/>
      <c r="M22" s="743"/>
      <c r="N22" s="744" t="s">
        <v>796</v>
      </c>
      <c r="O22" s="1028"/>
      <c r="P22" s="1029"/>
      <c r="Q22" s="1029"/>
      <c r="R22" s="1029"/>
      <c r="S22" s="1029"/>
      <c r="T22" s="1029"/>
      <c r="U22" s="1029"/>
      <c r="V22" s="1029"/>
      <c r="W22" s="1029"/>
      <c r="X22" s="1029"/>
      <c r="Y22" s="1029"/>
      <c r="Z22" s="1029"/>
      <c r="AA22" s="1029"/>
      <c r="AB22" s="1029"/>
      <c r="AC22" s="1029"/>
      <c r="AD22" s="1029"/>
      <c r="AE22" s="1029"/>
      <c r="AF22" s="1030"/>
    </row>
    <row r="23" spans="2:32" s="737" customFormat="1" ht="19.5" customHeight="1">
      <c r="B23" s="1019" t="s">
        <v>144</v>
      </c>
      <c r="C23" s="1020"/>
      <c r="D23" s="1020"/>
      <c r="E23" s="1020"/>
      <c r="F23" s="1020"/>
      <c r="G23" s="1020"/>
      <c r="H23" s="1020"/>
      <c r="I23" s="1020"/>
      <c r="J23" s="1020"/>
      <c r="K23" s="1020"/>
      <c r="L23" s="1021"/>
      <c r="M23" s="740"/>
      <c r="N23" s="742" t="s">
        <v>796</v>
      </c>
      <c r="O23" s="1028"/>
      <c r="P23" s="1029"/>
      <c r="Q23" s="1029"/>
      <c r="R23" s="1029"/>
      <c r="S23" s="1029"/>
      <c r="T23" s="1029"/>
      <c r="U23" s="1029"/>
      <c r="V23" s="1029"/>
      <c r="W23" s="1029"/>
      <c r="X23" s="1029"/>
      <c r="Y23" s="1029"/>
      <c r="Z23" s="1029"/>
      <c r="AA23" s="1029"/>
      <c r="AB23" s="1029"/>
      <c r="AC23" s="1029"/>
      <c r="AD23" s="1029"/>
      <c r="AE23" s="1029"/>
      <c r="AF23" s="1030"/>
    </row>
    <row r="24" spans="2:32" s="737" customFormat="1" ht="19.5" customHeight="1">
      <c r="B24" s="1022"/>
      <c r="C24" s="1023"/>
      <c r="D24" s="1023"/>
      <c r="E24" s="1023"/>
      <c r="F24" s="1023"/>
      <c r="G24" s="1023"/>
      <c r="H24" s="1023"/>
      <c r="I24" s="1023"/>
      <c r="J24" s="1023"/>
      <c r="K24" s="1023"/>
      <c r="L24" s="1024"/>
      <c r="M24" s="740"/>
      <c r="N24" s="742" t="s">
        <v>796</v>
      </c>
      <c r="O24" s="1028"/>
      <c r="P24" s="1029"/>
      <c r="Q24" s="1029"/>
      <c r="R24" s="1029"/>
      <c r="S24" s="1029"/>
      <c r="T24" s="1029"/>
      <c r="U24" s="1029"/>
      <c r="V24" s="1029"/>
      <c r="W24" s="1029"/>
      <c r="X24" s="1029"/>
      <c r="Y24" s="1029"/>
      <c r="Z24" s="1029"/>
      <c r="AA24" s="1029"/>
      <c r="AB24" s="1029"/>
      <c r="AC24" s="1029"/>
      <c r="AD24" s="1029"/>
      <c r="AE24" s="1029"/>
      <c r="AF24" s="1030"/>
    </row>
    <row r="25" spans="2:32" s="737" customFormat="1" ht="19.5" customHeight="1">
      <c r="B25" s="1025"/>
      <c r="C25" s="1026"/>
      <c r="D25" s="1026"/>
      <c r="E25" s="1026"/>
      <c r="F25" s="1026"/>
      <c r="G25" s="1026"/>
      <c r="H25" s="1026"/>
      <c r="I25" s="1026"/>
      <c r="J25" s="1026"/>
      <c r="K25" s="1026"/>
      <c r="L25" s="1027"/>
      <c r="M25" s="743"/>
      <c r="N25" s="744" t="s">
        <v>796</v>
      </c>
      <c r="O25" s="1028"/>
      <c r="P25" s="1029"/>
      <c r="Q25" s="1029"/>
      <c r="R25" s="1029"/>
      <c r="S25" s="1029"/>
      <c r="T25" s="1029"/>
      <c r="U25" s="1029"/>
      <c r="V25" s="1029"/>
      <c r="W25" s="1029"/>
      <c r="X25" s="1029"/>
      <c r="Y25" s="1029"/>
      <c r="Z25" s="1029"/>
      <c r="AA25" s="1029"/>
      <c r="AB25" s="1029"/>
      <c r="AC25" s="1029"/>
      <c r="AD25" s="1029"/>
      <c r="AE25" s="1029"/>
      <c r="AF25" s="1030"/>
    </row>
    <row r="26" spans="2:32" s="737" customFormat="1" ht="19.5" customHeight="1">
      <c r="B26" s="1019" t="s">
        <v>145</v>
      </c>
      <c r="C26" s="1020"/>
      <c r="D26" s="1020"/>
      <c r="E26" s="1020"/>
      <c r="F26" s="1020"/>
      <c r="G26" s="1020"/>
      <c r="H26" s="1020"/>
      <c r="I26" s="1020"/>
      <c r="J26" s="1020"/>
      <c r="K26" s="1020"/>
      <c r="L26" s="1021"/>
      <c r="M26" s="740"/>
      <c r="N26" s="742" t="s">
        <v>796</v>
      </c>
      <c r="O26" s="1028"/>
      <c r="P26" s="1029"/>
      <c r="Q26" s="1029"/>
      <c r="R26" s="1029"/>
      <c r="S26" s="1029"/>
      <c r="T26" s="1029"/>
      <c r="U26" s="1029"/>
      <c r="V26" s="1029"/>
      <c r="W26" s="1029"/>
      <c r="X26" s="1029"/>
      <c r="Y26" s="1029"/>
      <c r="Z26" s="1029"/>
      <c r="AA26" s="1029"/>
      <c r="AB26" s="1029"/>
      <c r="AC26" s="1029"/>
      <c r="AD26" s="1029"/>
      <c r="AE26" s="1029"/>
      <c r="AF26" s="1030"/>
    </row>
    <row r="27" spans="2:32" s="737" customFormat="1" ht="19.5" customHeight="1">
      <c r="B27" s="1031"/>
      <c r="C27" s="1015"/>
      <c r="D27" s="1015"/>
      <c r="E27" s="1015"/>
      <c r="F27" s="1015"/>
      <c r="G27" s="1015"/>
      <c r="H27" s="1015"/>
      <c r="I27" s="1015"/>
      <c r="J27" s="1015"/>
      <c r="K27" s="1015"/>
      <c r="L27" s="1032"/>
      <c r="M27" s="740"/>
      <c r="N27" s="742" t="s">
        <v>796</v>
      </c>
      <c r="O27" s="1028"/>
      <c r="P27" s="1029"/>
      <c r="Q27" s="1029"/>
      <c r="R27" s="1029"/>
      <c r="S27" s="1029"/>
      <c r="T27" s="1029"/>
      <c r="U27" s="1029"/>
      <c r="V27" s="1029"/>
      <c r="W27" s="1029"/>
      <c r="X27" s="1029"/>
      <c r="Y27" s="1029"/>
      <c r="Z27" s="1029"/>
      <c r="AA27" s="1029"/>
      <c r="AB27" s="1029"/>
      <c r="AC27" s="1029"/>
      <c r="AD27" s="1029"/>
      <c r="AE27" s="1029"/>
      <c r="AF27" s="1030"/>
    </row>
    <row r="28" spans="2:32" s="737" customFormat="1" ht="19.5" customHeight="1">
      <c r="B28" s="1033"/>
      <c r="C28" s="1034"/>
      <c r="D28" s="1034"/>
      <c r="E28" s="1034"/>
      <c r="F28" s="1034"/>
      <c r="G28" s="1034"/>
      <c r="H28" s="1034"/>
      <c r="I28" s="1034"/>
      <c r="J28" s="1034"/>
      <c r="K28" s="1034"/>
      <c r="L28" s="1035"/>
      <c r="M28" s="743"/>
      <c r="N28" s="744" t="s">
        <v>796</v>
      </c>
      <c r="O28" s="1028"/>
      <c r="P28" s="1029"/>
      <c r="Q28" s="1029"/>
      <c r="R28" s="1029"/>
      <c r="S28" s="1029"/>
      <c r="T28" s="1029"/>
      <c r="U28" s="1029"/>
      <c r="V28" s="1029"/>
      <c r="W28" s="1029"/>
      <c r="X28" s="1029"/>
      <c r="Y28" s="1029"/>
      <c r="Z28" s="1029"/>
      <c r="AA28" s="1029"/>
      <c r="AB28" s="1029"/>
      <c r="AC28" s="1029"/>
      <c r="AD28" s="1029"/>
      <c r="AE28" s="1029"/>
      <c r="AF28" s="1030"/>
    </row>
    <row r="29" spans="2:32" s="737" customFormat="1" ht="19.5" customHeight="1">
      <c r="B29" s="1019" t="s">
        <v>146</v>
      </c>
      <c r="C29" s="1020"/>
      <c r="D29" s="1020"/>
      <c r="E29" s="1020"/>
      <c r="F29" s="1020"/>
      <c r="G29" s="1020"/>
      <c r="H29" s="1020"/>
      <c r="I29" s="1020"/>
      <c r="J29" s="1020"/>
      <c r="K29" s="1020"/>
      <c r="L29" s="1021"/>
      <c r="M29" s="740"/>
      <c r="N29" s="742" t="s">
        <v>796</v>
      </c>
      <c r="O29" s="1028"/>
      <c r="P29" s="1029"/>
      <c r="Q29" s="1029"/>
      <c r="R29" s="1029"/>
      <c r="S29" s="1029"/>
      <c r="T29" s="1029"/>
      <c r="U29" s="1029"/>
      <c r="V29" s="1029"/>
      <c r="W29" s="1029"/>
      <c r="X29" s="1029"/>
      <c r="Y29" s="1029"/>
      <c r="Z29" s="1029"/>
      <c r="AA29" s="1029"/>
      <c r="AB29" s="1029"/>
      <c r="AC29" s="1029"/>
      <c r="AD29" s="1029"/>
      <c r="AE29" s="1029"/>
      <c r="AF29" s="1030"/>
    </row>
    <row r="30" spans="2:32" s="737" customFormat="1" ht="19.5" customHeight="1">
      <c r="B30" s="1022"/>
      <c r="C30" s="1023"/>
      <c r="D30" s="1023"/>
      <c r="E30" s="1023"/>
      <c r="F30" s="1023"/>
      <c r="G30" s="1023"/>
      <c r="H30" s="1023"/>
      <c r="I30" s="1023"/>
      <c r="J30" s="1023"/>
      <c r="K30" s="1023"/>
      <c r="L30" s="1024"/>
      <c r="M30" s="740"/>
      <c r="N30" s="742" t="s">
        <v>796</v>
      </c>
      <c r="O30" s="1028"/>
      <c r="P30" s="1029"/>
      <c r="Q30" s="1029"/>
      <c r="R30" s="1029"/>
      <c r="S30" s="1029"/>
      <c r="T30" s="1029"/>
      <c r="U30" s="1029"/>
      <c r="V30" s="1029"/>
      <c r="W30" s="1029"/>
      <c r="X30" s="1029"/>
      <c r="Y30" s="1029"/>
      <c r="Z30" s="1029"/>
      <c r="AA30" s="1029"/>
      <c r="AB30" s="1029"/>
      <c r="AC30" s="1029"/>
      <c r="AD30" s="1029"/>
      <c r="AE30" s="1029"/>
      <c r="AF30" s="1030"/>
    </row>
    <row r="31" spans="2:32" s="737" customFormat="1" ht="19.5" customHeight="1">
      <c r="B31" s="1025"/>
      <c r="C31" s="1026"/>
      <c r="D31" s="1026"/>
      <c r="E31" s="1026"/>
      <c r="F31" s="1026"/>
      <c r="G31" s="1026"/>
      <c r="H31" s="1026"/>
      <c r="I31" s="1026"/>
      <c r="J31" s="1026"/>
      <c r="K31" s="1026"/>
      <c r="L31" s="1027"/>
      <c r="M31" s="743"/>
      <c r="N31" s="744" t="s">
        <v>796</v>
      </c>
      <c r="O31" s="1028"/>
      <c r="P31" s="1029"/>
      <c r="Q31" s="1029"/>
      <c r="R31" s="1029"/>
      <c r="S31" s="1029"/>
      <c r="T31" s="1029"/>
      <c r="U31" s="1029"/>
      <c r="V31" s="1029"/>
      <c r="W31" s="1029"/>
      <c r="X31" s="1029"/>
      <c r="Y31" s="1029"/>
      <c r="Z31" s="1029"/>
      <c r="AA31" s="1029"/>
      <c r="AB31" s="1029"/>
      <c r="AC31" s="1029"/>
      <c r="AD31" s="1029"/>
      <c r="AE31" s="1029"/>
      <c r="AF31" s="1030"/>
    </row>
    <row r="32" spans="2:32" s="737" customFormat="1" ht="19.5" customHeight="1">
      <c r="B32" s="1019" t="s">
        <v>799</v>
      </c>
      <c r="C32" s="1020"/>
      <c r="D32" s="1020"/>
      <c r="E32" s="1020"/>
      <c r="F32" s="1020"/>
      <c r="G32" s="1020"/>
      <c r="H32" s="1020"/>
      <c r="I32" s="1020"/>
      <c r="J32" s="1020"/>
      <c r="K32" s="1020"/>
      <c r="L32" s="1021"/>
      <c r="M32" s="740"/>
      <c r="N32" s="742" t="s">
        <v>796</v>
      </c>
      <c r="O32" s="1028"/>
      <c r="P32" s="1029"/>
      <c r="Q32" s="1029"/>
      <c r="R32" s="1029"/>
      <c r="S32" s="1029"/>
      <c r="T32" s="1029"/>
      <c r="U32" s="1029"/>
      <c r="V32" s="1029"/>
      <c r="W32" s="1029"/>
      <c r="X32" s="1029"/>
      <c r="Y32" s="1029"/>
      <c r="Z32" s="1029"/>
      <c r="AA32" s="1029"/>
      <c r="AB32" s="1029"/>
      <c r="AC32" s="1029"/>
      <c r="AD32" s="1029"/>
      <c r="AE32" s="1029"/>
      <c r="AF32" s="1030"/>
    </row>
    <row r="33" spans="1:32" s="737" customFormat="1" ht="19.5" customHeight="1">
      <c r="B33" s="1031"/>
      <c r="C33" s="1015"/>
      <c r="D33" s="1015"/>
      <c r="E33" s="1015"/>
      <c r="F33" s="1015"/>
      <c r="G33" s="1015"/>
      <c r="H33" s="1015"/>
      <c r="I33" s="1015"/>
      <c r="J33" s="1015"/>
      <c r="K33" s="1015"/>
      <c r="L33" s="1032"/>
      <c r="M33" s="740"/>
      <c r="N33" s="742" t="s">
        <v>796</v>
      </c>
      <c r="O33" s="1028"/>
      <c r="P33" s="1029"/>
      <c r="Q33" s="1029"/>
      <c r="R33" s="1029"/>
      <c r="S33" s="1029"/>
      <c r="T33" s="1029"/>
      <c r="U33" s="1029"/>
      <c r="V33" s="1029"/>
      <c r="W33" s="1029"/>
      <c r="X33" s="1029"/>
      <c r="Y33" s="1029"/>
      <c r="Z33" s="1029"/>
      <c r="AA33" s="1029"/>
      <c r="AB33" s="1029"/>
      <c r="AC33" s="1029"/>
      <c r="AD33" s="1029"/>
      <c r="AE33" s="1029"/>
      <c r="AF33" s="1030"/>
    </row>
    <row r="34" spans="1:32" s="737" customFormat="1" ht="19.5" customHeight="1">
      <c r="B34" s="1033"/>
      <c r="C34" s="1034"/>
      <c r="D34" s="1034"/>
      <c r="E34" s="1034"/>
      <c r="F34" s="1034"/>
      <c r="G34" s="1034"/>
      <c r="H34" s="1034"/>
      <c r="I34" s="1034"/>
      <c r="J34" s="1034"/>
      <c r="K34" s="1034"/>
      <c r="L34" s="1035"/>
      <c r="M34" s="743"/>
      <c r="N34" s="744" t="s">
        <v>796</v>
      </c>
      <c r="O34" s="1028"/>
      <c r="P34" s="1029"/>
      <c r="Q34" s="1029"/>
      <c r="R34" s="1029"/>
      <c r="S34" s="1029"/>
      <c r="T34" s="1029"/>
      <c r="U34" s="1029"/>
      <c r="V34" s="1029"/>
      <c r="W34" s="1029"/>
      <c r="X34" s="1029"/>
      <c r="Y34" s="1029"/>
      <c r="Z34" s="1029"/>
      <c r="AA34" s="1029"/>
      <c r="AB34" s="1029"/>
      <c r="AC34" s="1029"/>
      <c r="AD34" s="1029"/>
      <c r="AE34" s="1029"/>
      <c r="AF34" s="1030"/>
    </row>
    <row r="35" spans="1:32" s="737" customFormat="1" ht="19.5" customHeight="1">
      <c r="B35" s="1019" t="s">
        <v>800</v>
      </c>
      <c r="C35" s="1020"/>
      <c r="D35" s="1020"/>
      <c r="E35" s="1020"/>
      <c r="F35" s="1020"/>
      <c r="G35" s="1020"/>
      <c r="H35" s="1020"/>
      <c r="I35" s="1020"/>
      <c r="J35" s="1020"/>
      <c r="K35" s="1020"/>
      <c r="L35" s="1021"/>
      <c r="M35" s="740"/>
      <c r="N35" s="742" t="s">
        <v>796</v>
      </c>
      <c r="O35" s="1028"/>
      <c r="P35" s="1029"/>
      <c r="Q35" s="1029"/>
      <c r="R35" s="1029"/>
      <c r="S35" s="1029"/>
      <c r="T35" s="1029"/>
      <c r="U35" s="1029"/>
      <c r="V35" s="1029"/>
      <c r="W35" s="1029"/>
      <c r="X35" s="1029"/>
      <c r="Y35" s="1029"/>
      <c r="Z35" s="1029"/>
      <c r="AA35" s="1029"/>
      <c r="AB35" s="1029"/>
      <c r="AC35" s="1029"/>
      <c r="AD35" s="1029"/>
      <c r="AE35" s="1029"/>
      <c r="AF35" s="1030"/>
    </row>
    <row r="36" spans="1:32" s="737" customFormat="1" ht="19.5" customHeight="1">
      <c r="B36" s="1031"/>
      <c r="C36" s="1015"/>
      <c r="D36" s="1015"/>
      <c r="E36" s="1015"/>
      <c r="F36" s="1015"/>
      <c r="G36" s="1015"/>
      <c r="H36" s="1015"/>
      <c r="I36" s="1015"/>
      <c r="J36" s="1015"/>
      <c r="K36" s="1015"/>
      <c r="L36" s="1032"/>
      <c r="M36" s="740"/>
      <c r="N36" s="742" t="s">
        <v>796</v>
      </c>
      <c r="O36" s="1028"/>
      <c r="P36" s="1029"/>
      <c r="Q36" s="1029"/>
      <c r="R36" s="1029"/>
      <c r="S36" s="1029"/>
      <c r="T36" s="1029"/>
      <c r="U36" s="1029"/>
      <c r="V36" s="1029"/>
      <c r="W36" s="1029"/>
      <c r="X36" s="1029"/>
      <c r="Y36" s="1029"/>
      <c r="Z36" s="1029"/>
      <c r="AA36" s="1029"/>
      <c r="AB36" s="1029"/>
      <c r="AC36" s="1029"/>
      <c r="AD36" s="1029"/>
      <c r="AE36" s="1029"/>
      <c r="AF36" s="1030"/>
    </row>
    <row r="37" spans="1:32" s="737" customFormat="1" ht="19.5" customHeight="1">
      <c r="B37" s="1033"/>
      <c r="C37" s="1034"/>
      <c r="D37" s="1034"/>
      <c r="E37" s="1034"/>
      <c r="F37" s="1034"/>
      <c r="G37" s="1034"/>
      <c r="H37" s="1034"/>
      <c r="I37" s="1034"/>
      <c r="J37" s="1034"/>
      <c r="K37" s="1034"/>
      <c r="L37" s="1035"/>
      <c r="M37" s="743"/>
      <c r="N37" s="744" t="s">
        <v>796</v>
      </c>
      <c r="O37" s="1028"/>
      <c r="P37" s="1029"/>
      <c r="Q37" s="1029"/>
      <c r="R37" s="1029"/>
      <c r="S37" s="1029"/>
      <c r="T37" s="1029"/>
      <c r="U37" s="1029"/>
      <c r="V37" s="1029"/>
      <c r="W37" s="1029"/>
      <c r="X37" s="1029"/>
      <c r="Y37" s="1029"/>
      <c r="Z37" s="1029"/>
      <c r="AA37" s="1029"/>
      <c r="AB37" s="1029"/>
      <c r="AC37" s="1029"/>
      <c r="AD37" s="1029"/>
      <c r="AE37" s="1029"/>
      <c r="AF37" s="1030"/>
    </row>
    <row r="38" spans="1:32" s="737" customFormat="1" ht="19.5" customHeight="1">
      <c r="B38" s="1036" t="s">
        <v>801</v>
      </c>
      <c r="C38" s="1037"/>
      <c r="D38" s="1037"/>
      <c r="E38" s="1037"/>
      <c r="F38" s="1037"/>
      <c r="G38" s="1037"/>
      <c r="H38" s="1037"/>
      <c r="I38" s="1037"/>
      <c r="J38" s="1037"/>
      <c r="K38" s="1037"/>
      <c r="L38" s="1038"/>
      <c r="M38" s="740"/>
      <c r="N38" s="742" t="s">
        <v>796</v>
      </c>
      <c r="O38" s="1039"/>
      <c r="P38" s="1040"/>
      <c r="Q38" s="1040"/>
      <c r="R38" s="1040"/>
      <c r="S38" s="1040"/>
      <c r="T38" s="1040"/>
      <c r="U38" s="1040"/>
      <c r="V38" s="1040"/>
      <c r="W38" s="1040"/>
      <c r="X38" s="1040"/>
      <c r="Y38" s="1040"/>
      <c r="Z38" s="1040"/>
      <c r="AA38" s="1040"/>
      <c r="AB38" s="1040"/>
      <c r="AC38" s="1040"/>
      <c r="AD38" s="1040"/>
      <c r="AE38" s="1040"/>
      <c r="AF38" s="1041"/>
    </row>
    <row r="39" spans="1:32" s="737" customFormat="1" ht="19.5" customHeight="1">
      <c r="A39" s="745"/>
      <c r="B39" s="1031"/>
      <c r="C39" s="1020"/>
      <c r="D39" s="1015"/>
      <c r="E39" s="1015"/>
      <c r="F39" s="1015"/>
      <c r="G39" s="1015"/>
      <c r="H39" s="1015"/>
      <c r="I39" s="1015"/>
      <c r="J39" s="1015"/>
      <c r="K39" s="1015"/>
      <c r="L39" s="1032"/>
      <c r="M39" s="746"/>
      <c r="N39" s="747" t="s">
        <v>796</v>
      </c>
      <c r="O39" s="1042"/>
      <c r="P39" s="1043"/>
      <c r="Q39" s="1043"/>
      <c r="R39" s="1043"/>
      <c r="S39" s="1043"/>
      <c r="T39" s="1043"/>
      <c r="U39" s="1043"/>
      <c r="V39" s="1043"/>
      <c r="W39" s="1043"/>
      <c r="X39" s="1043"/>
      <c r="Y39" s="1043"/>
      <c r="Z39" s="1043"/>
      <c r="AA39" s="1043"/>
      <c r="AB39" s="1043"/>
      <c r="AC39" s="1043"/>
      <c r="AD39" s="1043"/>
      <c r="AE39" s="1043"/>
      <c r="AF39" s="1044"/>
    </row>
    <row r="40" spans="1:32" s="737" customFormat="1" ht="19.5" customHeight="1">
      <c r="B40" s="1033"/>
      <c r="C40" s="1034"/>
      <c r="D40" s="1034"/>
      <c r="E40" s="1034"/>
      <c r="F40" s="1034"/>
      <c r="G40" s="1034"/>
      <c r="H40" s="1034"/>
      <c r="I40" s="1034"/>
      <c r="J40" s="1034"/>
      <c r="K40" s="1034"/>
      <c r="L40" s="1035"/>
      <c r="M40" s="743"/>
      <c r="N40" s="744" t="s">
        <v>796</v>
      </c>
      <c r="O40" s="1028"/>
      <c r="P40" s="1029"/>
      <c r="Q40" s="1029"/>
      <c r="R40" s="1029"/>
      <c r="S40" s="1029"/>
      <c r="T40" s="1029"/>
      <c r="U40" s="1029"/>
      <c r="V40" s="1029"/>
      <c r="W40" s="1029"/>
      <c r="X40" s="1029"/>
      <c r="Y40" s="1029"/>
      <c r="Z40" s="1029"/>
      <c r="AA40" s="1029"/>
      <c r="AB40" s="1029"/>
      <c r="AC40" s="1029"/>
      <c r="AD40" s="1029"/>
      <c r="AE40" s="1029"/>
      <c r="AF40" s="1030"/>
    </row>
    <row r="41" spans="1:32" s="737" customFormat="1" ht="19.5" customHeight="1">
      <c r="B41" s="1019" t="s">
        <v>147</v>
      </c>
      <c r="C41" s="1020"/>
      <c r="D41" s="1020"/>
      <c r="E41" s="1020"/>
      <c r="F41" s="1020"/>
      <c r="G41" s="1020"/>
      <c r="H41" s="1020"/>
      <c r="I41" s="1020"/>
      <c r="J41" s="1020"/>
      <c r="K41" s="1020"/>
      <c r="L41" s="1021"/>
      <c r="M41" s="740"/>
      <c r="N41" s="742" t="s">
        <v>796</v>
      </c>
      <c r="O41" s="1028"/>
      <c r="P41" s="1029"/>
      <c r="Q41" s="1029"/>
      <c r="R41" s="1029"/>
      <c r="S41" s="1029"/>
      <c r="T41" s="1029"/>
      <c r="U41" s="1029"/>
      <c r="V41" s="1029"/>
      <c r="W41" s="1029"/>
      <c r="X41" s="1029"/>
      <c r="Y41" s="1029"/>
      <c r="Z41" s="1029"/>
      <c r="AA41" s="1029"/>
      <c r="AB41" s="1029"/>
      <c r="AC41" s="1029"/>
      <c r="AD41" s="1029"/>
      <c r="AE41" s="1029"/>
      <c r="AF41" s="1030"/>
    </row>
    <row r="42" spans="1:32" s="737" customFormat="1" ht="19.5" customHeight="1">
      <c r="B42" s="1031"/>
      <c r="C42" s="1015"/>
      <c r="D42" s="1015"/>
      <c r="E42" s="1015"/>
      <c r="F42" s="1015"/>
      <c r="G42" s="1015"/>
      <c r="H42" s="1015"/>
      <c r="I42" s="1015"/>
      <c r="J42" s="1015"/>
      <c r="K42" s="1015"/>
      <c r="L42" s="1032"/>
      <c r="M42" s="740"/>
      <c r="N42" s="742" t="s">
        <v>796</v>
      </c>
      <c r="O42" s="1028"/>
      <c r="P42" s="1029"/>
      <c r="Q42" s="1029"/>
      <c r="R42" s="1029"/>
      <c r="S42" s="1029"/>
      <c r="T42" s="1029"/>
      <c r="U42" s="1029"/>
      <c r="V42" s="1029"/>
      <c r="W42" s="1029"/>
      <c r="X42" s="1029"/>
      <c r="Y42" s="1029"/>
      <c r="Z42" s="1029"/>
      <c r="AA42" s="1029"/>
      <c r="AB42" s="1029"/>
      <c r="AC42" s="1029"/>
      <c r="AD42" s="1029"/>
      <c r="AE42" s="1029"/>
      <c r="AF42" s="1030"/>
    </row>
    <row r="43" spans="1:32" s="737" customFormat="1" ht="19.5" customHeight="1" thickBot="1">
      <c r="B43" s="1033"/>
      <c r="C43" s="1034"/>
      <c r="D43" s="1034"/>
      <c r="E43" s="1034"/>
      <c r="F43" s="1034"/>
      <c r="G43" s="1034"/>
      <c r="H43" s="1034"/>
      <c r="I43" s="1034"/>
      <c r="J43" s="1034"/>
      <c r="K43" s="1034"/>
      <c r="L43" s="1035"/>
      <c r="M43" s="748"/>
      <c r="N43" s="749" t="s">
        <v>796</v>
      </c>
      <c r="O43" s="1045"/>
      <c r="P43" s="1046"/>
      <c r="Q43" s="1046"/>
      <c r="R43" s="1046"/>
      <c r="S43" s="1046"/>
      <c r="T43" s="1046"/>
      <c r="U43" s="1046"/>
      <c r="V43" s="1046"/>
      <c r="W43" s="1046"/>
      <c r="X43" s="1046"/>
      <c r="Y43" s="1046"/>
      <c r="Z43" s="1046"/>
      <c r="AA43" s="1046"/>
      <c r="AB43" s="1046"/>
      <c r="AC43" s="1046"/>
      <c r="AD43" s="1046"/>
      <c r="AE43" s="1046"/>
      <c r="AF43" s="1047"/>
    </row>
    <row r="44" spans="1:32" s="737" customFormat="1" ht="19.5" customHeight="1" thickTop="1">
      <c r="B44" s="1048" t="s">
        <v>802</v>
      </c>
      <c r="C44" s="1049"/>
      <c r="D44" s="1049"/>
      <c r="E44" s="1049"/>
      <c r="F44" s="1049"/>
      <c r="G44" s="1049"/>
      <c r="H44" s="1049"/>
      <c r="I44" s="1049"/>
      <c r="J44" s="1049"/>
      <c r="K44" s="1049"/>
      <c r="L44" s="1050"/>
      <c r="M44" s="750"/>
      <c r="N44" s="751" t="s">
        <v>796</v>
      </c>
      <c r="O44" s="1051"/>
      <c r="P44" s="1052"/>
      <c r="Q44" s="1052"/>
      <c r="R44" s="1052"/>
      <c r="S44" s="1052"/>
      <c r="T44" s="1052"/>
      <c r="U44" s="1052"/>
      <c r="V44" s="1052"/>
      <c r="W44" s="1052"/>
      <c r="X44" s="1052"/>
      <c r="Y44" s="1052"/>
      <c r="Z44" s="1052"/>
      <c r="AA44" s="1052"/>
      <c r="AB44" s="1052"/>
      <c r="AC44" s="1052"/>
      <c r="AD44" s="1052"/>
      <c r="AE44" s="1052"/>
      <c r="AF44" s="1053"/>
    </row>
    <row r="45" spans="1:32" s="737" customFormat="1" ht="19.5" customHeight="1">
      <c r="B45" s="1031"/>
      <c r="C45" s="1015"/>
      <c r="D45" s="1015"/>
      <c r="E45" s="1015"/>
      <c r="F45" s="1015"/>
      <c r="G45" s="1015"/>
      <c r="H45" s="1015"/>
      <c r="I45" s="1015"/>
      <c r="J45" s="1015"/>
      <c r="K45" s="1015"/>
      <c r="L45" s="1032"/>
      <c r="M45" s="740"/>
      <c r="N45" s="742" t="s">
        <v>796</v>
      </c>
      <c r="O45" s="1028"/>
      <c r="P45" s="1029"/>
      <c r="Q45" s="1029"/>
      <c r="R45" s="1029"/>
      <c r="S45" s="1029"/>
      <c r="T45" s="1029"/>
      <c r="U45" s="1029"/>
      <c r="V45" s="1029"/>
      <c r="W45" s="1029"/>
      <c r="X45" s="1029"/>
      <c r="Y45" s="1029"/>
      <c r="Z45" s="1029"/>
      <c r="AA45" s="1029"/>
      <c r="AB45" s="1029"/>
      <c r="AC45" s="1029"/>
      <c r="AD45" s="1029"/>
      <c r="AE45" s="1029"/>
      <c r="AF45" s="1030"/>
    </row>
    <row r="46" spans="1:32" s="737" customFormat="1" ht="19.5" customHeight="1">
      <c r="B46" s="1033"/>
      <c r="C46" s="1034"/>
      <c r="D46" s="1034"/>
      <c r="E46" s="1034"/>
      <c r="F46" s="1034"/>
      <c r="G46" s="1034"/>
      <c r="H46" s="1034"/>
      <c r="I46" s="1034"/>
      <c r="J46" s="1034"/>
      <c r="K46" s="1034"/>
      <c r="L46" s="1035"/>
      <c r="M46" s="743"/>
      <c r="N46" s="744" t="s">
        <v>796</v>
      </c>
      <c r="O46" s="1028"/>
      <c r="P46" s="1029"/>
      <c r="Q46" s="1029"/>
      <c r="R46" s="1029"/>
      <c r="S46" s="1029"/>
      <c r="T46" s="1029"/>
      <c r="U46" s="1029"/>
      <c r="V46" s="1029"/>
      <c r="W46" s="1029"/>
      <c r="X46" s="1029"/>
      <c r="Y46" s="1029"/>
      <c r="Z46" s="1029"/>
      <c r="AA46" s="1029"/>
      <c r="AB46" s="1029"/>
      <c r="AC46" s="1029"/>
      <c r="AD46" s="1029"/>
      <c r="AE46" s="1029"/>
      <c r="AF46" s="1030"/>
    </row>
    <row r="47" spans="1:32" s="737" customFormat="1" ht="19.5" customHeight="1">
      <c r="B47" s="1019" t="s">
        <v>803</v>
      </c>
      <c r="C47" s="1020"/>
      <c r="D47" s="1020"/>
      <c r="E47" s="1020"/>
      <c r="F47" s="1020"/>
      <c r="G47" s="1020"/>
      <c r="H47" s="1020"/>
      <c r="I47" s="1020"/>
      <c r="J47" s="1020"/>
      <c r="K47" s="1020"/>
      <c r="L47" s="1021"/>
      <c r="M47" s="740"/>
      <c r="N47" s="742" t="s">
        <v>796</v>
      </c>
      <c r="O47" s="1028"/>
      <c r="P47" s="1029"/>
      <c r="Q47" s="1029"/>
      <c r="R47" s="1029"/>
      <c r="S47" s="1029"/>
      <c r="T47" s="1029"/>
      <c r="U47" s="1029"/>
      <c r="V47" s="1029"/>
      <c r="W47" s="1029"/>
      <c r="X47" s="1029"/>
      <c r="Y47" s="1029"/>
      <c r="Z47" s="1029"/>
      <c r="AA47" s="1029"/>
      <c r="AB47" s="1029"/>
      <c r="AC47" s="1029"/>
      <c r="AD47" s="1029"/>
      <c r="AE47" s="1029"/>
      <c r="AF47" s="1030"/>
    </row>
    <row r="48" spans="1:32" s="737" customFormat="1" ht="19.5" customHeight="1">
      <c r="B48" s="1031"/>
      <c r="C48" s="1015"/>
      <c r="D48" s="1015"/>
      <c r="E48" s="1015"/>
      <c r="F48" s="1015"/>
      <c r="G48" s="1015"/>
      <c r="H48" s="1015"/>
      <c r="I48" s="1015"/>
      <c r="J48" s="1015"/>
      <c r="K48" s="1015"/>
      <c r="L48" s="1032"/>
      <c r="M48" s="740"/>
      <c r="N48" s="742" t="s">
        <v>796</v>
      </c>
      <c r="O48" s="1028"/>
      <c r="P48" s="1029"/>
      <c r="Q48" s="1029"/>
      <c r="R48" s="1029"/>
      <c r="S48" s="1029"/>
      <c r="T48" s="1029"/>
      <c r="U48" s="1029"/>
      <c r="V48" s="1029"/>
      <c r="W48" s="1029"/>
      <c r="X48" s="1029"/>
      <c r="Y48" s="1029"/>
      <c r="Z48" s="1029"/>
      <c r="AA48" s="1029"/>
      <c r="AB48" s="1029"/>
      <c r="AC48" s="1029"/>
      <c r="AD48" s="1029"/>
      <c r="AE48" s="1029"/>
      <c r="AF48" s="1030"/>
    </row>
    <row r="49" spans="1:32" s="737" customFormat="1" ht="19.5" customHeight="1">
      <c r="B49" s="1033"/>
      <c r="C49" s="1034"/>
      <c r="D49" s="1034"/>
      <c r="E49" s="1034"/>
      <c r="F49" s="1034"/>
      <c r="G49" s="1034"/>
      <c r="H49" s="1034"/>
      <c r="I49" s="1034"/>
      <c r="J49" s="1034"/>
      <c r="K49" s="1034"/>
      <c r="L49" s="1035"/>
      <c r="M49" s="743"/>
      <c r="N49" s="744" t="s">
        <v>796</v>
      </c>
      <c r="O49" s="1028"/>
      <c r="P49" s="1029"/>
      <c r="Q49" s="1029"/>
      <c r="R49" s="1029"/>
      <c r="S49" s="1029"/>
      <c r="T49" s="1029"/>
      <c r="U49" s="1029"/>
      <c r="V49" s="1029"/>
      <c r="W49" s="1029"/>
      <c r="X49" s="1029"/>
      <c r="Y49" s="1029"/>
      <c r="Z49" s="1029"/>
      <c r="AA49" s="1029"/>
      <c r="AB49" s="1029"/>
      <c r="AC49" s="1029"/>
      <c r="AD49" s="1029"/>
      <c r="AE49" s="1029"/>
      <c r="AF49" s="1030"/>
    </row>
    <row r="50" spans="1:32" s="737" customFormat="1" ht="19.5" customHeight="1">
      <c r="B50" s="1019" t="s">
        <v>804</v>
      </c>
      <c r="C50" s="1020"/>
      <c r="D50" s="1020"/>
      <c r="E50" s="1020"/>
      <c r="F50" s="1020"/>
      <c r="G50" s="1020"/>
      <c r="H50" s="1020"/>
      <c r="I50" s="1020"/>
      <c r="J50" s="1020"/>
      <c r="K50" s="1020"/>
      <c r="L50" s="1021"/>
      <c r="M50" s="740"/>
      <c r="N50" s="742" t="s">
        <v>796</v>
      </c>
      <c r="O50" s="1028"/>
      <c r="P50" s="1029"/>
      <c r="Q50" s="1029"/>
      <c r="R50" s="1029"/>
      <c r="S50" s="1029"/>
      <c r="T50" s="1029"/>
      <c r="U50" s="1029"/>
      <c r="V50" s="1029"/>
      <c r="W50" s="1029"/>
      <c r="X50" s="1029"/>
      <c r="Y50" s="1029"/>
      <c r="Z50" s="1029"/>
      <c r="AA50" s="1029"/>
      <c r="AB50" s="1029"/>
      <c r="AC50" s="1029"/>
      <c r="AD50" s="1029"/>
      <c r="AE50" s="1029"/>
      <c r="AF50" s="1030"/>
    </row>
    <row r="51" spans="1:32" s="737" customFormat="1" ht="19.5" customHeight="1">
      <c r="B51" s="1022"/>
      <c r="C51" s="1023"/>
      <c r="D51" s="1023"/>
      <c r="E51" s="1023"/>
      <c r="F51" s="1023"/>
      <c r="G51" s="1023"/>
      <c r="H51" s="1023"/>
      <c r="I51" s="1023"/>
      <c r="J51" s="1023"/>
      <c r="K51" s="1023"/>
      <c r="L51" s="1024"/>
      <c r="M51" s="740"/>
      <c r="N51" s="742" t="s">
        <v>796</v>
      </c>
      <c r="O51" s="1028"/>
      <c r="P51" s="1029"/>
      <c r="Q51" s="1029"/>
      <c r="R51" s="1029"/>
      <c r="S51" s="1029"/>
      <c r="T51" s="1029"/>
      <c r="U51" s="1029"/>
      <c r="V51" s="1029"/>
      <c r="W51" s="1029"/>
      <c r="X51" s="1029"/>
      <c r="Y51" s="1029"/>
      <c r="Z51" s="1029"/>
      <c r="AA51" s="1029"/>
      <c r="AB51" s="1029"/>
      <c r="AC51" s="1029"/>
      <c r="AD51" s="1029"/>
      <c r="AE51" s="1029"/>
      <c r="AF51" s="1030"/>
    </row>
    <row r="52" spans="1:32" s="737" customFormat="1" ht="19.5" customHeight="1">
      <c r="B52" s="1025"/>
      <c r="C52" s="1026"/>
      <c r="D52" s="1026"/>
      <c r="E52" s="1026"/>
      <c r="F52" s="1026"/>
      <c r="G52" s="1026"/>
      <c r="H52" s="1026"/>
      <c r="I52" s="1026"/>
      <c r="J52" s="1026"/>
      <c r="K52" s="1026"/>
      <c r="L52" s="1027"/>
      <c r="M52" s="740"/>
      <c r="N52" s="742" t="s">
        <v>796</v>
      </c>
      <c r="O52" s="1039"/>
      <c r="P52" s="1040"/>
      <c r="Q52" s="1040"/>
      <c r="R52" s="1040"/>
      <c r="S52" s="1040"/>
      <c r="T52" s="1040"/>
      <c r="U52" s="1040"/>
      <c r="V52" s="1040"/>
      <c r="W52" s="1040"/>
      <c r="X52" s="1040"/>
      <c r="Y52" s="1040"/>
      <c r="Z52" s="1040"/>
      <c r="AA52" s="1040"/>
      <c r="AB52" s="1040"/>
      <c r="AC52" s="1040"/>
      <c r="AD52" s="1040"/>
      <c r="AE52" s="1040"/>
      <c r="AF52" s="1041"/>
    </row>
    <row r="54" spans="1:32">
      <c r="B54" s="733" t="s">
        <v>805</v>
      </c>
    </row>
    <row r="55" spans="1:32">
      <c r="B55" s="733" t="s">
        <v>806</v>
      </c>
    </row>
    <row r="57" spans="1:32">
      <c r="A57" s="733" t="s">
        <v>807</v>
      </c>
      <c r="M57" s="752"/>
      <c r="N57" s="733" t="s">
        <v>206</v>
      </c>
      <c r="O57" s="1054"/>
      <c r="P57" s="1054"/>
      <c r="Q57" s="733" t="s">
        <v>301</v>
      </c>
      <c r="R57" s="1054"/>
      <c r="S57" s="1054"/>
      <c r="T57" s="733" t="s">
        <v>217</v>
      </c>
    </row>
    <row r="82" spans="12:12">
      <c r="L82" s="753"/>
    </row>
    <row r="122" spans="1:7">
      <c r="A122" s="754"/>
      <c r="C122" s="754"/>
      <c r="D122" s="754"/>
      <c r="E122" s="754"/>
      <c r="F122" s="754"/>
      <c r="G122" s="754"/>
    </row>
    <row r="123" spans="1:7">
      <c r="C123" s="755"/>
    </row>
    <row r="151" spans="1:1">
      <c r="A151" s="754"/>
    </row>
    <row r="187" spans="1:1">
      <c r="A187" s="756"/>
    </row>
    <row r="238" spans="1:1">
      <c r="A238" s="756"/>
    </row>
    <row r="287" spans="1:1">
      <c r="A287" s="756"/>
    </row>
    <row r="314" spans="1:1">
      <c r="A314" s="754"/>
    </row>
    <row r="364" spans="1:1">
      <c r="A364" s="756"/>
    </row>
    <row r="388" spans="1:1">
      <c r="A388" s="754"/>
    </row>
    <row r="416" spans="1:1">
      <c r="A416" s="754"/>
    </row>
    <row r="444" spans="1:1">
      <c r="A444" s="754"/>
    </row>
    <row r="468" spans="1:1">
      <c r="A468" s="754"/>
    </row>
    <row r="497" spans="1:1">
      <c r="A497" s="754"/>
    </row>
    <row r="526" spans="1:1">
      <c r="A526" s="754"/>
    </row>
    <row r="575" spans="1:1">
      <c r="A575" s="756"/>
    </row>
    <row r="606" spans="1:1">
      <c r="A606" s="756"/>
    </row>
    <row r="650" spans="1:1">
      <c r="A650" s="756"/>
    </row>
    <row r="686" spans="1:1">
      <c r="A686" s="754"/>
    </row>
    <row r="725" spans="1:1">
      <c r="A725" s="756"/>
    </row>
    <row r="754" spans="1:1">
      <c r="A754" s="756"/>
    </row>
    <row r="793" spans="1:1">
      <c r="A793" s="756"/>
    </row>
    <row r="832" spans="1:1">
      <c r="A832" s="756"/>
    </row>
    <row r="860" spans="1:1">
      <c r="A860" s="756"/>
    </row>
    <row r="900" spans="1:1">
      <c r="A900" s="756"/>
    </row>
    <row r="940" spans="1:1">
      <c r="A940" s="756"/>
    </row>
    <row r="969" spans="1:1">
      <c r="A969" s="756"/>
    </row>
  </sheetData>
  <mergeCells count="62">
    <mergeCell ref="O57:P57"/>
    <mergeCell ref="R57:S57"/>
    <mergeCell ref="B47:L49"/>
    <mergeCell ref="O47:AF47"/>
    <mergeCell ref="O48:AF48"/>
    <mergeCell ref="O49:AF49"/>
    <mergeCell ref="B50:L52"/>
    <mergeCell ref="O50:AF50"/>
    <mergeCell ref="O51:AF51"/>
    <mergeCell ref="O52:AF52"/>
    <mergeCell ref="B41:L43"/>
    <mergeCell ref="O41:AF41"/>
    <mergeCell ref="O42:AF42"/>
    <mergeCell ref="O43:AF43"/>
    <mergeCell ref="B44:L46"/>
    <mergeCell ref="O44:AF44"/>
    <mergeCell ref="O45:AF45"/>
    <mergeCell ref="O46:AF46"/>
    <mergeCell ref="B35:L37"/>
    <mergeCell ref="O35:AF35"/>
    <mergeCell ref="O36:AF36"/>
    <mergeCell ref="O37:AF37"/>
    <mergeCell ref="B38:L40"/>
    <mergeCell ref="O38:AF38"/>
    <mergeCell ref="O39:AF39"/>
    <mergeCell ref="O40:AF40"/>
    <mergeCell ref="B29:L31"/>
    <mergeCell ref="O29:AF29"/>
    <mergeCell ref="O30:AF30"/>
    <mergeCell ref="O31:AF31"/>
    <mergeCell ref="B32:L34"/>
    <mergeCell ref="O32:AF32"/>
    <mergeCell ref="O33:AF33"/>
    <mergeCell ref="O34:AF34"/>
    <mergeCell ref="B23:L25"/>
    <mergeCell ref="O23:AF23"/>
    <mergeCell ref="O24:AF24"/>
    <mergeCell ref="O25:AF25"/>
    <mergeCell ref="B26:L28"/>
    <mergeCell ref="O26:AF26"/>
    <mergeCell ref="O27:AF27"/>
    <mergeCell ref="O28:AF28"/>
    <mergeCell ref="B17:L19"/>
    <mergeCell ref="O17:AF17"/>
    <mergeCell ref="O18:AF18"/>
    <mergeCell ref="O19:AF19"/>
    <mergeCell ref="B20:L22"/>
    <mergeCell ref="O20:AF20"/>
    <mergeCell ref="O21:AF21"/>
    <mergeCell ref="O22:AF22"/>
    <mergeCell ref="B9:AF10"/>
    <mergeCell ref="R14:V14"/>
    <mergeCell ref="W14:AF14"/>
    <mergeCell ref="B16:L16"/>
    <mergeCell ref="M16:N16"/>
    <mergeCell ref="O16:AF16"/>
    <mergeCell ref="T7:AF7"/>
    <mergeCell ref="X4:Y4"/>
    <mergeCell ref="AA4:AB4"/>
    <mergeCell ref="AD4:AE4"/>
    <mergeCell ref="B5:F5"/>
    <mergeCell ref="G5:J5"/>
  </mergeCells>
  <phoneticPr fontId="2"/>
  <printOptions horizontalCentered="1"/>
  <pageMargins left="0.70866141732283472" right="0.70866141732283472" top="0.74803149606299213" bottom="0.74803149606299213" header="0.31496062992125984" footer="0.31496062992125984"/>
  <pageSetup paperSize="9" scale="70" orientation="portrait"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23"/>
  <sheetViews>
    <sheetView view="pageBreakPreview" zoomScaleNormal="100" zoomScaleSheetLayoutView="100" workbookViewId="0">
      <selection activeCell="B2" sqref="B2"/>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1" spans="2:27" ht="9.6" customHeight="1"/>
    <row r="2" spans="2:27">
      <c r="C2"/>
      <c r="D2"/>
      <c r="E2"/>
      <c r="F2"/>
      <c r="G2"/>
      <c r="H2"/>
      <c r="I2"/>
      <c r="J2"/>
      <c r="K2"/>
      <c r="L2"/>
      <c r="M2"/>
      <c r="N2"/>
      <c r="O2"/>
      <c r="P2"/>
      <c r="Q2"/>
      <c r="R2"/>
      <c r="S2"/>
      <c r="T2"/>
      <c r="U2"/>
      <c r="V2"/>
      <c r="W2"/>
      <c r="X2"/>
      <c r="Y2"/>
    </row>
    <row r="4" spans="2:27" ht="34.5" customHeight="1">
      <c r="B4" s="1059" t="s">
        <v>255</v>
      </c>
      <c r="C4" s="1060"/>
      <c r="D4" s="1060"/>
      <c r="E4" s="1060"/>
      <c r="F4" s="1060"/>
      <c r="G4" s="1060"/>
      <c r="H4" s="1060"/>
      <c r="I4" s="1060"/>
      <c r="J4" s="1060"/>
      <c r="K4" s="1060"/>
      <c r="L4" s="1060"/>
      <c r="M4" s="1060"/>
      <c r="N4" s="1060"/>
      <c r="O4" s="1060"/>
      <c r="P4" s="1060"/>
      <c r="Q4" s="1060"/>
      <c r="R4" s="1060"/>
      <c r="S4" s="1060"/>
      <c r="T4" s="1060"/>
      <c r="U4" s="1060"/>
      <c r="V4" s="1060"/>
      <c r="W4" s="1060"/>
      <c r="X4" s="1060"/>
      <c r="Y4" s="1060"/>
    </row>
    <row r="5" spans="2:27" ht="13.5" customHeight="1"/>
    <row r="6" spans="2:27" ht="24" customHeight="1">
      <c r="B6" s="1061" t="s">
        <v>256</v>
      </c>
      <c r="C6" s="1061"/>
      <c r="D6" s="1061"/>
      <c r="E6" s="1061"/>
      <c r="F6" s="1061"/>
      <c r="G6" s="1062"/>
      <c r="H6" s="1063"/>
      <c r="I6" s="1063"/>
      <c r="J6" s="1063"/>
      <c r="K6" s="1063"/>
      <c r="L6" s="1063"/>
      <c r="M6" s="1063"/>
      <c r="N6" s="1063"/>
      <c r="O6" s="1063"/>
      <c r="P6" s="1063"/>
      <c r="Q6" s="1063"/>
      <c r="R6" s="1063"/>
      <c r="S6" s="1063"/>
      <c r="T6" s="1063"/>
      <c r="U6" s="1063"/>
      <c r="V6" s="1063"/>
      <c r="W6" s="1063"/>
      <c r="X6" s="1063"/>
      <c r="Y6" s="1064"/>
    </row>
    <row r="7" spans="2:27" ht="24" customHeight="1">
      <c r="B7" s="1061" t="s">
        <v>257</v>
      </c>
      <c r="C7" s="1061"/>
      <c r="D7" s="1061"/>
      <c r="E7" s="1061"/>
      <c r="F7" s="1061"/>
      <c r="G7" s="168" t="s">
        <v>22</v>
      </c>
      <c r="H7" s="184" t="s">
        <v>222</v>
      </c>
      <c r="I7" s="184"/>
      <c r="J7" s="184"/>
      <c r="K7" s="184"/>
      <c r="L7" s="10" t="s">
        <v>22</v>
      </c>
      <c r="M7" s="184" t="s">
        <v>223</v>
      </c>
      <c r="N7" s="184"/>
      <c r="O7" s="184"/>
      <c r="P7" s="184"/>
      <c r="Q7" s="10" t="s">
        <v>22</v>
      </c>
      <c r="R7" s="184" t="s">
        <v>224</v>
      </c>
      <c r="S7" s="184"/>
      <c r="T7" s="184"/>
      <c r="U7" s="184"/>
      <c r="V7" s="184"/>
      <c r="W7" s="8"/>
      <c r="X7" s="8"/>
      <c r="Y7" s="9"/>
    </row>
    <row r="8" spans="2:27" ht="21.95" customHeight="1">
      <c r="B8" s="1065" t="s">
        <v>258</v>
      </c>
      <c r="C8" s="1066"/>
      <c r="D8" s="1066"/>
      <c r="E8" s="1066"/>
      <c r="F8" s="1067"/>
      <c r="G8" s="10" t="s">
        <v>22</v>
      </c>
      <c r="H8" s="6" t="s">
        <v>259</v>
      </c>
      <c r="I8" s="171"/>
      <c r="J8" s="171"/>
      <c r="K8" s="171"/>
      <c r="L8" s="171"/>
      <c r="M8" s="171"/>
      <c r="N8" s="171"/>
      <c r="O8" s="171"/>
      <c r="P8" s="171"/>
      <c r="Q8" s="171"/>
      <c r="R8" s="171"/>
      <c r="S8" s="171"/>
      <c r="T8" s="171"/>
      <c r="U8" s="171"/>
      <c r="V8" s="171"/>
      <c r="W8" s="171"/>
      <c r="X8" s="171"/>
      <c r="Y8" s="172"/>
    </row>
    <row r="9" spans="2:27" ht="21.95" customHeight="1">
      <c r="B9" s="1068"/>
      <c r="C9" s="1060"/>
      <c r="D9" s="1060"/>
      <c r="E9" s="1060"/>
      <c r="F9" s="1069"/>
      <c r="G9" s="10" t="s">
        <v>22</v>
      </c>
      <c r="H9" s="1" t="s">
        <v>260</v>
      </c>
      <c r="I9" s="13"/>
      <c r="J9" s="13"/>
      <c r="K9" s="13"/>
      <c r="L9" s="13"/>
      <c r="M9" s="13"/>
      <c r="N9" s="13"/>
      <c r="O9" s="13"/>
      <c r="P9" s="13"/>
      <c r="Q9" s="13"/>
      <c r="R9" s="13"/>
      <c r="S9" s="13"/>
      <c r="T9" s="13"/>
      <c r="U9" s="13"/>
      <c r="V9" s="13"/>
      <c r="W9" s="13"/>
      <c r="X9" s="13"/>
      <c r="Y9" s="175"/>
    </row>
    <row r="10" spans="2:27" ht="21.95" customHeight="1">
      <c r="B10" s="1070"/>
      <c r="C10" s="1071"/>
      <c r="D10" s="1071"/>
      <c r="E10" s="1071"/>
      <c r="F10" s="1072"/>
      <c r="G10" s="51" t="s">
        <v>22</v>
      </c>
      <c r="H10" s="7" t="s">
        <v>261</v>
      </c>
      <c r="I10" s="173"/>
      <c r="J10" s="173"/>
      <c r="K10" s="173"/>
      <c r="L10" s="173"/>
      <c r="M10" s="173"/>
      <c r="N10" s="173"/>
      <c r="O10" s="173"/>
      <c r="P10" s="173"/>
      <c r="Q10" s="173"/>
      <c r="R10" s="173"/>
      <c r="S10" s="173"/>
      <c r="T10" s="173"/>
      <c r="U10" s="173"/>
      <c r="V10" s="173"/>
      <c r="W10" s="173"/>
      <c r="X10" s="173"/>
      <c r="Y10" s="174"/>
    </row>
    <row r="11" spans="2:27" ht="13.5" customHeight="1"/>
    <row r="12" spans="2:27" ht="12.95" customHeight="1">
      <c r="B12" s="5"/>
      <c r="C12" s="6"/>
      <c r="D12" s="6"/>
      <c r="E12" s="6"/>
      <c r="F12" s="6"/>
      <c r="G12" s="6"/>
      <c r="H12" s="6"/>
      <c r="I12" s="6"/>
      <c r="J12" s="6"/>
      <c r="K12" s="6"/>
      <c r="L12" s="6"/>
      <c r="M12" s="6"/>
      <c r="N12" s="6"/>
      <c r="O12" s="6"/>
      <c r="P12" s="6"/>
      <c r="Q12" s="6"/>
      <c r="R12" s="6"/>
      <c r="S12" s="6"/>
      <c r="T12" s="4"/>
      <c r="U12" s="6"/>
      <c r="V12" s="6"/>
      <c r="W12" s="6"/>
      <c r="X12" s="6"/>
      <c r="Y12" s="4"/>
      <c r="Z12"/>
      <c r="AA12"/>
    </row>
    <row r="13" spans="2:27" ht="17.100000000000001" customHeight="1">
      <c r="B13" s="41" t="s">
        <v>262</v>
      </c>
      <c r="C13" s="42"/>
      <c r="T13" s="178"/>
      <c r="V13" s="26" t="s">
        <v>238</v>
      </c>
      <c r="W13" s="26" t="s">
        <v>103</v>
      </c>
      <c r="X13" s="26" t="s">
        <v>239</v>
      </c>
      <c r="Y13" s="178"/>
      <c r="Z13"/>
      <c r="AA13"/>
    </row>
    <row r="14" spans="2:27" ht="17.100000000000001" customHeight="1">
      <c r="B14" s="179"/>
      <c r="T14" s="178"/>
      <c r="Y14" s="178"/>
      <c r="Z14"/>
      <c r="AA14"/>
    </row>
    <row r="15" spans="2:27" ht="21.95" customHeight="1">
      <c r="B15" s="179"/>
      <c r="C15" s="1055" t="s">
        <v>148</v>
      </c>
      <c r="D15" s="1056"/>
      <c r="E15" s="1056"/>
      <c r="F15" s="176" t="s">
        <v>199</v>
      </c>
      <c r="G15" s="1057" t="s">
        <v>263</v>
      </c>
      <c r="H15" s="1057"/>
      <c r="I15" s="1057"/>
      <c r="J15" s="1057"/>
      <c r="K15" s="1057"/>
      <c r="L15" s="1057"/>
      <c r="M15" s="1057"/>
      <c r="N15" s="1057"/>
      <c r="O15" s="1057"/>
      <c r="P15" s="1057"/>
      <c r="Q15" s="1057"/>
      <c r="R15" s="1057"/>
      <c r="S15" s="1057"/>
      <c r="T15" s="178"/>
      <c r="V15" s="10" t="s">
        <v>22</v>
      </c>
      <c r="W15" s="10" t="s">
        <v>103</v>
      </c>
      <c r="X15" s="10" t="s">
        <v>22</v>
      </c>
      <c r="Y15" s="178"/>
      <c r="Z15"/>
      <c r="AA15"/>
    </row>
    <row r="16" spans="2:27" ht="49.5" customHeight="1">
      <c r="B16" s="179"/>
      <c r="C16" s="1056"/>
      <c r="D16" s="1056"/>
      <c r="E16" s="1056"/>
      <c r="F16" s="176" t="s">
        <v>201</v>
      </c>
      <c r="G16" s="1058" t="s">
        <v>264</v>
      </c>
      <c r="H16" s="1058"/>
      <c r="I16" s="1058"/>
      <c r="J16" s="1058"/>
      <c r="K16" s="1058"/>
      <c r="L16" s="1058"/>
      <c r="M16" s="1058"/>
      <c r="N16" s="1058"/>
      <c r="O16" s="1058"/>
      <c r="P16" s="1058"/>
      <c r="Q16" s="1058"/>
      <c r="R16" s="1058"/>
      <c r="S16" s="1058"/>
      <c r="T16" s="178"/>
      <c r="V16" s="10" t="s">
        <v>22</v>
      </c>
      <c r="W16" s="10" t="s">
        <v>103</v>
      </c>
      <c r="X16" s="10" t="s">
        <v>22</v>
      </c>
      <c r="Y16" s="178"/>
      <c r="Z16"/>
      <c r="AA16"/>
    </row>
    <row r="17" spans="2:27" ht="21.95" customHeight="1">
      <c r="B17" s="179"/>
      <c r="C17" s="1056"/>
      <c r="D17" s="1056"/>
      <c r="E17" s="1056"/>
      <c r="F17" s="176" t="s">
        <v>202</v>
      </c>
      <c r="G17" s="1057" t="s">
        <v>265</v>
      </c>
      <c r="H17" s="1057"/>
      <c r="I17" s="1057"/>
      <c r="J17" s="1057"/>
      <c r="K17" s="1057"/>
      <c r="L17" s="1057"/>
      <c r="M17" s="1057"/>
      <c r="N17" s="1057"/>
      <c r="O17" s="1057"/>
      <c r="P17" s="1057"/>
      <c r="Q17" s="1057"/>
      <c r="R17" s="1057"/>
      <c r="S17" s="1057"/>
      <c r="T17" s="178"/>
      <c r="V17" s="10" t="s">
        <v>22</v>
      </c>
      <c r="W17" s="10" t="s">
        <v>103</v>
      </c>
      <c r="X17" s="10" t="s">
        <v>22</v>
      </c>
      <c r="Y17" s="178"/>
      <c r="Z17"/>
      <c r="AA17"/>
    </row>
    <row r="18" spans="2:27" ht="17.100000000000001" customHeight="1">
      <c r="B18" s="179"/>
      <c r="C18" s="2"/>
      <c r="D18" s="2"/>
      <c r="E18" s="2"/>
      <c r="T18" s="178"/>
      <c r="Y18" s="178"/>
      <c r="Z18"/>
      <c r="AA18"/>
    </row>
    <row r="19" spans="2:27" ht="21.95" customHeight="1">
      <c r="B19" s="179"/>
      <c r="C19" s="1073" t="s">
        <v>266</v>
      </c>
      <c r="D19" s="1074"/>
      <c r="E19" s="1074"/>
      <c r="F19" s="176" t="s">
        <v>199</v>
      </c>
      <c r="G19" s="1057" t="s">
        <v>267</v>
      </c>
      <c r="H19" s="1057"/>
      <c r="I19" s="1057"/>
      <c r="J19" s="1057"/>
      <c r="K19" s="1057"/>
      <c r="L19" s="1057"/>
      <c r="M19" s="1057"/>
      <c r="N19" s="1057"/>
      <c r="O19" s="1057"/>
      <c r="P19" s="1057"/>
      <c r="Q19" s="1057"/>
      <c r="R19" s="1057"/>
      <c r="S19" s="1057"/>
      <c r="T19" s="178"/>
      <c r="V19" s="10" t="s">
        <v>22</v>
      </c>
      <c r="W19" s="10" t="s">
        <v>103</v>
      </c>
      <c r="X19" s="10" t="s">
        <v>22</v>
      </c>
      <c r="Y19" s="178"/>
      <c r="Z19"/>
      <c r="AA19"/>
    </row>
    <row r="20" spans="2:27" ht="49.5" customHeight="1">
      <c r="B20" s="179"/>
      <c r="C20" s="1074"/>
      <c r="D20" s="1074"/>
      <c r="E20" s="1074"/>
      <c r="F20" s="176" t="s">
        <v>201</v>
      </c>
      <c r="G20" s="1058" t="s">
        <v>268</v>
      </c>
      <c r="H20" s="1058"/>
      <c r="I20" s="1058"/>
      <c r="J20" s="1058"/>
      <c r="K20" s="1058"/>
      <c r="L20" s="1058"/>
      <c r="M20" s="1058"/>
      <c r="N20" s="1058"/>
      <c r="O20" s="1058"/>
      <c r="P20" s="1058"/>
      <c r="Q20" s="1058"/>
      <c r="R20" s="1058"/>
      <c r="S20" s="1058"/>
      <c r="T20" s="178"/>
      <c r="V20" s="10" t="s">
        <v>22</v>
      </c>
      <c r="W20" s="10" t="s">
        <v>103</v>
      </c>
      <c r="X20" s="10" t="s">
        <v>22</v>
      </c>
      <c r="Y20" s="178"/>
      <c r="Z20"/>
      <c r="AA20"/>
    </row>
    <row r="21" spans="2:27" ht="21.95" customHeight="1">
      <c r="B21" s="179"/>
      <c r="C21" s="1074"/>
      <c r="D21" s="1074"/>
      <c r="E21" s="1074"/>
      <c r="F21" s="176" t="s">
        <v>202</v>
      </c>
      <c r="G21" s="1057" t="s">
        <v>265</v>
      </c>
      <c r="H21" s="1057"/>
      <c r="I21" s="1057"/>
      <c r="J21" s="1057"/>
      <c r="K21" s="1057"/>
      <c r="L21" s="1057"/>
      <c r="M21" s="1057"/>
      <c r="N21" s="1057"/>
      <c r="O21" s="1057"/>
      <c r="P21" s="1057"/>
      <c r="Q21" s="1057"/>
      <c r="R21" s="1057"/>
      <c r="S21" s="1057"/>
      <c r="T21" s="178"/>
      <c r="V21" s="10" t="s">
        <v>22</v>
      </c>
      <c r="W21" s="10" t="s">
        <v>103</v>
      </c>
      <c r="X21" s="10" t="s">
        <v>22</v>
      </c>
      <c r="Y21" s="178"/>
      <c r="Z21"/>
      <c r="AA21"/>
    </row>
    <row r="22" spans="2:27" ht="17.100000000000001" customHeight="1">
      <c r="B22" s="179"/>
      <c r="T22" s="178"/>
      <c r="Y22" s="178"/>
      <c r="Z22"/>
      <c r="AA22"/>
    </row>
    <row r="23" spans="2:27" ht="21.95" customHeight="1">
      <c r="B23" s="179"/>
      <c r="C23" s="1055" t="s">
        <v>269</v>
      </c>
      <c r="D23" s="1056"/>
      <c r="E23" s="1056"/>
      <c r="F23" s="176" t="s">
        <v>199</v>
      </c>
      <c r="G23" s="1057" t="s">
        <v>270</v>
      </c>
      <c r="H23" s="1057"/>
      <c r="I23" s="1057"/>
      <c r="J23" s="1057"/>
      <c r="K23" s="1057"/>
      <c r="L23" s="1057"/>
      <c r="M23" s="1057"/>
      <c r="N23" s="1057"/>
      <c r="O23" s="1057"/>
      <c r="P23" s="1057"/>
      <c r="Q23" s="1057"/>
      <c r="R23" s="1057"/>
      <c r="S23" s="1057"/>
      <c r="T23" s="178"/>
      <c r="V23" s="10" t="s">
        <v>22</v>
      </c>
      <c r="W23" s="10" t="s">
        <v>103</v>
      </c>
      <c r="X23" s="10" t="s">
        <v>22</v>
      </c>
      <c r="Y23" s="178"/>
      <c r="Z23"/>
      <c r="AA23"/>
    </row>
    <row r="24" spans="2:27" ht="21.95" customHeight="1">
      <c r="B24" s="179"/>
      <c r="C24" s="1056"/>
      <c r="D24" s="1056"/>
      <c r="E24" s="1056"/>
      <c r="F24" s="176" t="s">
        <v>201</v>
      </c>
      <c r="G24" s="1058" t="s">
        <v>271</v>
      </c>
      <c r="H24" s="1058"/>
      <c r="I24" s="1058"/>
      <c r="J24" s="1058"/>
      <c r="K24" s="1058"/>
      <c r="L24" s="1058"/>
      <c r="M24" s="1058"/>
      <c r="N24" s="1058"/>
      <c r="O24" s="1058"/>
      <c r="P24" s="1058"/>
      <c r="Q24" s="1058"/>
      <c r="R24" s="1058"/>
      <c r="S24" s="1058"/>
      <c r="T24" s="178"/>
      <c r="V24" s="10" t="s">
        <v>22</v>
      </c>
      <c r="W24" s="10" t="s">
        <v>103</v>
      </c>
      <c r="X24" s="10" t="s">
        <v>22</v>
      </c>
      <c r="Y24" s="178"/>
      <c r="Z24"/>
      <c r="AA24"/>
    </row>
    <row r="25" spans="2:27" ht="21.95" customHeight="1">
      <c r="B25" s="179"/>
      <c r="C25" s="1056"/>
      <c r="D25" s="1056"/>
      <c r="E25" s="1056"/>
      <c r="F25" s="176" t="s">
        <v>202</v>
      </c>
      <c r="G25" s="1057" t="s">
        <v>265</v>
      </c>
      <c r="H25" s="1057"/>
      <c r="I25" s="1057"/>
      <c r="J25" s="1057"/>
      <c r="K25" s="1057"/>
      <c r="L25" s="1057"/>
      <c r="M25" s="1057"/>
      <c r="N25" s="1057"/>
      <c r="O25" s="1057"/>
      <c r="P25" s="1057"/>
      <c r="Q25" s="1057"/>
      <c r="R25" s="1057"/>
      <c r="S25" s="1057"/>
      <c r="T25" s="178"/>
      <c r="V25" s="10" t="s">
        <v>22</v>
      </c>
      <c r="W25" s="10" t="s">
        <v>103</v>
      </c>
      <c r="X25" s="10" t="s">
        <v>22</v>
      </c>
      <c r="Y25" s="178"/>
      <c r="Z25"/>
      <c r="AA25"/>
    </row>
    <row r="26" spans="2:27" ht="12.95" customHeight="1">
      <c r="B26" s="180"/>
      <c r="C26" s="7"/>
      <c r="D26" s="7"/>
      <c r="E26" s="7"/>
      <c r="F26" s="7"/>
      <c r="G26" s="7"/>
      <c r="H26" s="7"/>
      <c r="I26" s="7"/>
      <c r="J26" s="7"/>
      <c r="K26" s="7"/>
      <c r="L26" s="7"/>
      <c r="M26" s="7"/>
      <c r="N26" s="7"/>
      <c r="O26" s="7"/>
      <c r="P26" s="7"/>
      <c r="Q26" s="7"/>
      <c r="R26" s="7"/>
      <c r="S26" s="7"/>
      <c r="T26" s="52"/>
      <c r="U26" s="7"/>
      <c r="V26" s="7"/>
      <c r="W26" s="7"/>
      <c r="X26" s="7"/>
      <c r="Y26" s="52"/>
    </row>
    <row r="28" spans="2:27">
      <c r="B28" s="1" t="s">
        <v>272</v>
      </c>
    </row>
    <row r="29" spans="2:27">
      <c r="B29" s="1" t="s">
        <v>273</v>
      </c>
      <c r="K29"/>
      <c r="L29"/>
      <c r="M29"/>
      <c r="N29"/>
      <c r="O29"/>
      <c r="P29"/>
      <c r="Q29"/>
      <c r="R29"/>
      <c r="S29"/>
      <c r="T29"/>
      <c r="U29"/>
      <c r="V29"/>
      <c r="W29"/>
      <c r="X29"/>
      <c r="Y29"/>
      <c r="Z29"/>
      <c r="AA29"/>
    </row>
    <row r="30" spans="2:27" ht="8.4499999999999993" customHeight="1"/>
    <row r="122" spans="3:7">
      <c r="C122" s="7"/>
      <c r="D122" s="7"/>
      <c r="E122" s="7"/>
      <c r="F122" s="7"/>
      <c r="G122" s="7"/>
    </row>
    <row r="123" spans="3:7">
      <c r="C123" s="6"/>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35"/>
  <sheetViews>
    <sheetView view="pageBreakPreview" zoomScaleNormal="100" zoomScaleSheetLayoutView="100" workbookViewId="0">
      <selection activeCell="B3" sqref="B3"/>
    </sheetView>
  </sheetViews>
  <sheetFormatPr defaultColWidth="9.375" defaultRowHeight="16.5" customHeight="1"/>
  <cols>
    <col min="1" max="1" width="1.875" style="382" customWidth="1"/>
    <col min="2" max="2" width="11.25" style="382" customWidth="1"/>
    <col min="3" max="3" width="5" style="382" customWidth="1"/>
    <col min="4" max="4" width="32.5" style="382" customWidth="1"/>
    <col min="5" max="32" width="3.25" style="382" customWidth="1"/>
    <col min="33" max="33" width="8.125" style="382" customWidth="1"/>
    <col min="34" max="34" width="8.375" style="382" customWidth="1"/>
    <col min="35" max="35" width="12.25" style="382" customWidth="1"/>
    <col min="36" max="36" width="2.25" style="382" customWidth="1"/>
    <col min="37" max="16384" width="9.375" style="382"/>
  </cols>
  <sheetData>
    <row r="1" spans="2:35" ht="6" customHeight="1"/>
    <row r="2" spans="2:35" ht="16.5" customHeight="1">
      <c r="B2" s="410"/>
      <c r="C2" s="385"/>
      <c r="D2" s="385"/>
      <c r="E2" s="385"/>
      <c r="F2" s="385"/>
      <c r="G2" s="385"/>
      <c r="H2" s="385"/>
      <c r="I2" s="385"/>
      <c r="J2" s="385"/>
      <c r="K2" s="385"/>
      <c r="L2" s="385"/>
      <c r="M2" s="385"/>
      <c r="N2" s="385"/>
      <c r="O2" s="385"/>
      <c r="P2" s="385"/>
      <c r="Q2" s="385"/>
      <c r="R2" s="385"/>
      <c r="S2" s="385"/>
      <c r="T2" s="385"/>
      <c r="U2" s="385"/>
      <c r="V2" s="385"/>
      <c r="W2" s="385"/>
      <c r="X2" s="385"/>
      <c r="Y2" s="385"/>
      <c r="Z2" s="1077" t="s">
        <v>149</v>
      </c>
      <c r="AA2" s="1078"/>
      <c r="AB2" s="1078"/>
      <c r="AC2" s="1078"/>
      <c r="AD2" s="1078"/>
      <c r="AE2" s="1078"/>
      <c r="AF2" s="1079"/>
      <c r="AG2" s="1077"/>
      <c r="AH2" s="1078"/>
      <c r="AI2" s="1079"/>
    </row>
    <row r="3" spans="2:35" ht="16.5" customHeight="1">
      <c r="B3" s="410" t="s">
        <v>157</v>
      </c>
      <c r="C3" s="385"/>
      <c r="D3" s="385"/>
      <c r="E3" s="385"/>
      <c r="F3" s="385"/>
      <c r="G3" s="385"/>
      <c r="H3" s="385"/>
      <c r="I3" s="385"/>
      <c r="J3" s="385"/>
      <c r="K3" s="385"/>
      <c r="L3" s="385"/>
      <c r="M3" s="385"/>
      <c r="N3" s="385"/>
      <c r="O3" s="385"/>
      <c r="P3" s="385"/>
      <c r="Q3" s="385"/>
      <c r="R3" s="385"/>
      <c r="S3" s="385"/>
      <c r="T3" s="385"/>
      <c r="U3" s="385"/>
      <c r="V3" s="385"/>
      <c r="W3" s="385"/>
      <c r="X3" s="385"/>
      <c r="Y3" s="385"/>
      <c r="Z3" s="1077" t="s">
        <v>150</v>
      </c>
      <c r="AA3" s="1078"/>
      <c r="AB3" s="1078"/>
      <c r="AC3" s="1078"/>
      <c r="AD3" s="1078"/>
      <c r="AE3" s="1078"/>
      <c r="AF3" s="1079"/>
      <c r="AG3" s="1077"/>
      <c r="AH3" s="1078"/>
      <c r="AI3" s="1079"/>
    </row>
    <row r="4" spans="2:35" ht="20.25" customHeight="1">
      <c r="B4" s="488" t="s">
        <v>158</v>
      </c>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row>
    <row r="5" spans="2:35" ht="16.5" customHeight="1">
      <c r="B5" s="1080" t="s">
        <v>151</v>
      </c>
      <c r="C5" s="1081"/>
      <c r="D5" s="1086" t="s">
        <v>152</v>
      </c>
      <c r="E5" s="1086" t="s">
        <v>153</v>
      </c>
      <c r="F5" s="1086"/>
      <c r="G5" s="1086"/>
      <c r="H5" s="1086"/>
      <c r="I5" s="1086"/>
      <c r="J5" s="1086"/>
      <c r="K5" s="1086"/>
      <c r="L5" s="1088" t="s">
        <v>154</v>
      </c>
      <c r="M5" s="1088"/>
      <c r="N5" s="1088"/>
      <c r="O5" s="1088"/>
      <c r="P5" s="1088"/>
      <c r="Q5" s="1088"/>
      <c r="R5" s="1088"/>
      <c r="S5" s="1088" t="s">
        <v>155</v>
      </c>
      <c r="T5" s="1088"/>
      <c r="U5" s="1088"/>
      <c r="V5" s="1088"/>
      <c r="W5" s="1088"/>
      <c r="X5" s="1088"/>
      <c r="Y5" s="1088"/>
      <c r="Z5" s="1088" t="s">
        <v>156</v>
      </c>
      <c r="AA5" s="1088"/>
      <c r="AB5" s="1088"/>
      <c r="AC5" s="1088"/>
      <c r="AD5" s="1088"/>
      <c r="AE5" s="1088"/>
      <c r="AF5" s="1089"/>
      <c r="AG5" s="1090" t="s">
        <v>159</v>
      </c>
      <c r="AH5" s="1091"/>
      <c r="AI5" s="1092" t="s">
        <v>160</v>
      </c>
    </row>
    <row r="6" spans="2:35" ht="16.5" customHeight="1">
      <c r="B6" s="1082"/>
      <c r="C6" s="1083"/>
      <c r="D6" s="1087"/>
      <c r="E6" s="409">
        <v>1</v>
      </c>
      <c r="F6" s="407">
        <v>2</v>
      </c>
      <c r="G6" s="407">
        <v>3</v>
      </c>
      <c r="H6" s="407">
        <v>4</v>
      </c>
      <c r="I6" s="408">
        <v>5</v>
      </c>
      <c r="J6" s="407">
        <v>6</v>
      </c>
      <c r="K6" s="406">
        <v>7</v>
      </c>
      <c r="L6" s="409">
        <v>8</v>
      </c>
      <c r="M6" s="407">
        <v>9</v>
      </c>
      <c r="N6" s="407">
        <v>10</v>
      </c>
      <c r="O6" s="407">
        <v>11</v>
      </c>
      <c r="P6" s="408">
        <v>12</v>
      </c>
      <c r="Q6" s="407">
        <v>13</v>
      </c>
      <c r="R6" s="406">
        <v>14</v>
      </c>
      <c r="S6" s="409">
        <v>15</v>
      </c>
      <c r="T6" s="407">
        <v>16</v>
      </c>
      <c r="U6" s="407">
        <v>17</v>
      </c>
      <c r="V6" s="407">
        <v>18</v>
      </c>
      <c r="W6" s="408">
        <v>19</v>
      </c>
      <c r="X6" s="407">
        <v>20</v>
      </c>
      <c r="Y6" s="406">
        <v>21</v>
      </c>
      <c r="Z6" s="409">
        <v>22</v>
      </c>
      <c r="AA6" s="407">
        <v>23</v>
      </c>
      <c r="AB6" s="407">
        <v>24</v>
      </c>
      <c r="AC6" s="407">
        <v>25</v>
      </c>
      <c r="AD6" s="408">
        <v>26</v>
      </c>
      <c r="AE6" s="407">
        <v>27</v>
      </c>
      <c r="AF6" s="406">
        <v>28</v>
      </c>
      <c r="AG6" s="487" t="s">
        <v>161</v>
      </c>
      <c r="AH6" s="486" t="s">
        <v>162</v>
      </c>
      <c r="AI6" s="1093"/>
    </row>
    <row r="7" spans="2:35" ht="16.5" customHeight="1">
      <c r="B7" s="1084"/>
      <c r="C7" s="1085"/>
      <c r="D7" s="405"/>
      <c r="E7" s="404"/>
      <c r="F7" s="403"/>
      <c r="G7" s="403"/>
      <c r="H7" s="403"/>
      <c r="I7" s="403"/>
      <c r="J7" s="403"/>
      <c r="K7" s="402"/>
      <c r="L7" s="404"/>
      <c r="M7" s="403"/>
      <c r="N7" s="403"/>
      <c r="O7" s="403"/>
      <c r="P7" s="403"/>
      <c r="Q7" s="403"/>
      <c r="R7" s="402"/>
      <c r="S7" s="404"/>
      <c r="T7" s="403"/>
      <c r="U7" s="403"/>
      <c r="V7" s="403"/>
      <c r="W7" s="403"/>
      <c r="X7" s="403"/>
      <c r="Y7" s="402"/>
      <c r="Z7" s="404"/>
      <c r="AA7" s="403"/>
      <c r="AB7" s="403"/>
      <c r="AC7" s="403"/>
      <c r="AD7" s="403"/>
      <c r="AE7" s="403"/>
      <c r="AF7" s="402"/>
      <c r="AG7" s="485" t="s">
        <v>163</v>
      </c>
      <c r="AH7" s="484" t="s">
        <v>159</v>
      </c>
      <c r="AI7" s="1094"/>
    </row>
    <row r="8" spans="2:35" ht="16.5" customHeight="1">
      <c r="B8" s="1095" t="s">
        <v>164</v>
      </c>
      <c r="C8" s="1096"/>
      <c r="D8" s="401"/>
      <c r="E8" s="399"/>
      <c r="F8" s="398"/>
      <c r="G8" s="398"/>
      <c r="H8" s="398"/>
      <c r="I8" s="398"/>
      <c r="J8" s="398"/>
      <c r="K8" s="400"/>
      <c r="L8" s="399"/>
      <c r="M8" s="398"/>
      <c r="N8" s="398"/>
      <c r="O8" s="398"/>
      <c r="P8" s="398"/>
      <c r="Q8" s="398"/>
      <c r="R8" s="400"/>
      <c r="S8" s="399"/>
      <c r="T8" s="398"/>
      <c r="U8" s="398"/>
      <c r="V8" s="398"/>
      <c r="W8" s="398"/>
      <c r="X8" s="398"/>
      <c r="Y8" s="400"/>
      <c r="Z8" s="399"/>
      <c r="AA8" s="398"/>
      <c r="AB8" s="398"/>
      <c r="AC8" s="398"/>
      <c r="AD8" s="398"/>
      <c r="AE8" s="398"/>
      <c r="AF8" s="397"/>
      <c r="AG8" s="1097"/>
      <c r="AH8" s="1098"/>
      <c r="AI8" s="396"/>
    </row>
    <row r="9" spans="2:35" ht="16.5" customHeight="1">
      <c r="B9" s="1101" t="s">
        <v>165</v>
      </c>
      <c r="C9" s="1102"/>
      <c r="D9" s="390"/>
      <c r="E9" s="394"/>
      <c r="F9" s="393"/>
      <c r="G9" s="393"/>
      <c r="H9" s="393"/>
      <c r="I9" s="393"/>
      <c r="J9" s="393"/>
      <c r="K9" s="395"/>
      <c r="L9" s="394"/>
      <c r="M9" s="393"/>
      <c r="N9" s="393"/>
      <c r="O9" s="393"/>
      <c r="P9" s="393"/>
      <c r="Q9" s="393"/>
      <c r="R9" s="395"/>
      <c r="S9" s="394"/>
      <c r="T9" s="393"/>
      <c r="U9" s="393"/>
      <c r="V9" s="393"/>
      <c r="W9" s="393"/>
      <c r="X9" s="393"/>
      <c r="Y9" s="395"/>
      <c r="Z9" s="394"/>
      <c r="AA9" s="393"/>
      <c r="AB9" s="393"/>
      <c r="AC9" s="393"/>
      <c r="AD9" s="393"/>
      <c r="AE9" s="393"/>
      <c r="AF9" s="392"/>
      <c r="AG9" s="1099"/>
      <c r="AH9" s="1100"/>
      <c r="AI9" s="391"/>
    </row>
    <row r="10" spans="2:35" ht="16.5" customHeight="1">
      <c r="B10" s="1075" t="s">
        <v>166</v>
      </c>
      <c r="C10" s="1076"/>
      <c r="D10" s="461"/>
      <c r="E10" s="459"/>
      <c r="F10" s="458"/>
      <c r="G10" s="458"/>
      <c r="H10" s="458"/>
      <c r="I10" s="458"/>
      <c r="J10" s="458"/>
      <c r="K10" s="460"/>
      <c r="L10" s="459"/>
      <c r="M10" s="458"/>
      <c r="N10" s="458"/>
      <c r="O10" s="458"/>
      <c r="P10" s="458"/>
      <c r="Q10" s="458"/>
      <c r="R10" s="460"/>
      <c r="S10" s="459"/>
      <c r="T10" s="458"/>
      <c r="U10" s="458"/>
      <c r="V10" s="458"/>
      <c r="W10" s="458"/>
      <c r="X10" s="458"/>
      <c r="Y10" s="460"/>
      <c r="Z10" s="459"/>
      <c r="AA10" s="458"/>
      <c r="AB10" s="458"/>
      <c r="AC10" s="458"/>
      <c r="AD10" s="458"/>
      <c r="AE10" s="458"/>
      <c r="AF10" s="457"/>
      <c r="AG10" s="483"/>
      <c r="AH10" s="482"/>
      <c r="AI10" s="391"/>
    </row>
    <row r="11" spans="2:35" ht="16.5" customHeight="1">
      <c r="B11" s="1105" t="s">
        <v>166</v>
      </c>
      <c r="C11" s="1106"/>
      <c r="D11" s="461"/>
      <c r="E11" s="459"/>
      <c r="F11" s="458"/>
      <c r="G11" s="458"/>
      <c r="H11" s="458"/>
      <c r="I11" s="458"/>
      <c r="J11" s="458"/>
      <c r="K11" s="460"/>
      <c r="L11" s="459"/>
      <c r="M11" s="458"/>
      <c r="N11" s="458"/>
      <c r="O11" s="458"/>
      <c r="P11" s="458"/>
      <c r="Q11" s="458"/>
      <c r="R11" s="460"/>
      <c r="S11" s="459"/>
      <c r="T11" s="458"/>
      <c r="U11" s="458"/>
      <c r="V11" s="458"/>
      <c r="W11" s="458"/>
      <c r="X11" s="458"/>
      <c r="Y11" s="460"/>
      <c r="Z11" s="459"/>
      <c r="AA11" s="458"/>
      <c r="AB11" s="458"/>
      <c r="AC11" s="458"/>
      <c r="AD11" s="458"/>
      <c r="AE11" s="458"/>
      <c r="AF11" s="460"/>
      <c r="AG11" s="483"/>
      <c r="AH11" s="482"/>
      <c r="AI11" s="391"/>
    </row>
    <row r="12" spans="2:35" ht="16.5" customHeight="1">
      <c r="B12" s="1075" t="s">
        <v>166</v>
      </c>
      <c r="C12" s="1076"/>
      <c r="D12" s="461"/>
      <c r="E12" s="459"/>
      <c r="F12" s="458"/>
      <c r="G12" s="458"/>
      <c r="H12" s="458"/>
      <c r="I12" s="458"/>
      <c r="J12" s="458"/>
      <c r="K12" s="460"/>
      <c r="L12" s="459"/>
      <c r="M12" s="458"/>
      <c r="N12" s="458"/>
      <c r="O12" s="458"/>
      <c r="P12" s="458"/>
      <c r="Q12" s="458"/>
      <c r="R12" s="460"/>
      <c r="S12" s="459"/>
      <c r="T12" s="458"/>
      <c r="U12" s="458"/>
      <c r="V12" s="458"/>
      <c r="W12" s="458"/>
      <c r="X12" s="458"/>
      <c r="Y12" s="460"/>
      <c r="Z12" s="459"/>
      <c r="AA12" s="458"/>
      <c r="AB12" s="458"/>
      <c r="AC12" s="458"/>
      <c r="AD12" s="458"/>
      <c r="AE12" s="458"/>
      <c r="AF12" s="457"/>
      <c r="AG12" s="483"/>
      <c r="AH12" s="482"/>
      <c r="AI12" s="391"/>
    </row>
    <row r="13" spans="2:35" ht="16.5" customHeight="1">
      <c r="B13" s="1105" t="s">
        <v>166</v>
      </c>
      <c r="C13" s="1106"/>
      <c r="D13" s="461"/>
      <c r="E13" s="459"/>
      <c r="F13" s="458"/>
      <c r="G13" s="458"/>
      <c r="H13" s="458"/>
      <c r="I13" s="458"/>
      <c r="J13" s="458"/>
      <c r="K13" s="460"/>
      <c r="L13" s="459"/>
      <c r="M13" s="458"/>
      <c r="N13" s="458"/>
      <c r="O13" s="458"/>
      <c r="P13" s="458"/>
      <c r="Q13" s="458"/>
      <c r="R13" s="460"/>
      <c r="S13" s="459"/>
      <c r="T13" s="458"/>
      <c r="U13" s="458"/>
      <c r="V13" s="458"/>
      <c r="W13" s="458"/>
      <c r="X13" s="458"/>
      <c r="Y13" s="460"/>
      <c r="Z13" s="459"/>
      <c r="AA13" s="458"/>
      <c r="AB13" s="458"/>
      <c r="AC13" s="458"/>
      <c r="AD13" s="458"/>
      <c r="AE13" s="458"/>
      <c r="AF13" s="460"/>
      <c r="AG13" s="483"/>
      <c r="AH13" s="482"/>
      <c r="AI13" s="391"/>
    </row>
    <row r="14" spans="2:35" ht="16.5" customHeight="1">
      <c r="B14" s="1105" t="s">
        <v>166</v>
      </c>
      <c r="C14" s="1106"/>
      <c r="D14" s="461"/>
      <c r="E14" s="459"/>
      <c r="F14" s="458"/>
      <c r="G14" s="458"/>
      <c r="H14" s="458"/>
      <c r="I14" s="458"/>
      <c r="J14" s="458"/>
      <c r="K14" s="460"/>
      <c r="L14" s="459"/>
      <c r="M14" s="458"/>
      <c r="N14" s="458"/>
      <c r="O14" s="458"/>
      <c r="P14" s="458"/>
      <c r="Q14" s="458"/>
      <c r="R14" s="460"/>
      <c r="S14" s="459"/>
      <c r="T14" s="458"/>
      <c r="U14" s="458"/>
      <c r="V14" s="458"/>
      <c r="W14" s="458"/>
      <c r="X14" s="458"/>
      <c r="Y14" s="460"/>
      <c r="Z14" s="459"/>
      <c r="AA14" s="458"/>
      <c r="AB14" s="458"/>
      <c r="AC14" s="458"/>
      <c r="AD14" s="458"/>
      <c r="AE14" s="458"/>
      <c r="AF14" s="457"/>
      <c r="AG14" s="483"/>
      <c r="AH14" s="482"/>
      <c r="AI14" s="391"/>
    </row>
    <row r="15" spans="2:35" ht="16.5" customHeight="1">
      <c r="B15" s="1105" t="s">
        <v>167</v>
      </c>
      <c r="C15" s="1106"/>
      <c r="D15" s="461"/>
      <c r="E15" s="459"/>
      <c r="F15" s="458"/>
      <c r="G15" s="458"/>
      <c r="H15" s="458"/>
      <c r="I15" s="458"/>
      <c r="J15" s="458"/>
      <c r="K15" s="460"/>
      <c r="L15" s="459"/>
      <c r="M15" s="458"/>
      <c r="N15" s="458"/>
      <c r="O15" s="458"/>
      <c r="P15" s="458"/>
      <c r="Q15" s="458"/>
      <c r="R15" s="460"/>
      <c r="S15" s="459"/>
      <c r="T15" s="458"/>
      <c r="U15" s="458"/>
      <c r="V15" s="458"/>
      <c r="W15" s="458"/>
      <c r="X15" s="458"/>
      <c r="Y15" s="460"/>
      <c r="Z15" s="459"/>
      <c r="AA15" s="458"/>
      <c r="AB15" s="458"/>
      <c r="AC15" s="458"/>
      <c r="AD15" s="458"/>
      <c r="AE15" s="458"/>
      <c r="AF15" s="457"/>
      <c r="AG15" s="483"/>
      <c r="AH15" s="482"/>
      <c r="AI15" s="391"/>
    </row>
    <row r="16" spans="2:35" ht="16.5" customHeight="1">
      <c r="B16" s="481"/>
      <c r="C16" s="480"/>
      <c r="D16" s="479"/>
      <c r="E16" s="477"/>
      <c r="F16" s="476"/>
      <c r="G16" s="476"/>
      <c r="H16" s="476"/>
      <c r="I16" s="476"/>
      <c r="J16" s="476"/>
      <c r="K16" s="478"/>
      <c r="L16" s="477"/>
      <c r="M16" s="476"/>
      <c r="N16" s="476"/>
      <c r="O16" s="476"/>
      <c r="P16" s="476"/>
      <c r="Q16" s="476"/>
      <c r="R16" s="478"/>
      <c r="S16" s="477"/>
      <c r="T16" s="476"/>
      <c r="U16" s="476"/>
      <c r="V16" s="476"/>
      <c r="W16" s="476"/>
      <c r="X16" s="476"/>
      <c r="Y16" s="478"/>
      <c r="Z16" s="477"/>
      <c r="AA16" s="476"/>
      <c r="AB16" s="476"/>
      <c r="AC16" s="476"/>
      <c r="AD16" s="476"/>
      <c r="AE16" s="476"/>
      <c r="AF16" s="475"/>
      <c r="AG16" s="474"/>
      <c r="AH16" s="473"/>
      <c r="AI16" s="471"/>
    </row>
    <row r="17" spans="2:35" ht="16.5" customHeight="1" thickBot="1">
      <c r="B17" s="1107" t="s">
        <v>168</v>
      </c>
      <c r="C17" s="1108"/>
      <c r="D17" s="472"/>
      <c r="E17" s="452"/>
      <c r="F17" s="451"/>
      <c r="G17" s="451"/>
      <c r="H17" s="451"/>
      <c r="I17" s="451"/>
      <c r="J17" s="451"/>
      <c r="K17" s="453"/>
      <c r="L17" s="452"/>
      <c r="M17" s="451"/>
      <c r="N17" s="451"/>
      <c r="O17" s="451"/>
      <c r="P17" s="451"/>
      <c r="Q17" s="451"/>
      <c r="R17" s="453"/>
      <c r="S17" s="452"/>
      <c r="T17" s="451"/>
      <c r="U17" s="451"/>
      <c r="V17" s="451"/>
      <c r="W17" s="451"/>
      <c r="X17" s="451"/>
      <c r="Y17" s="453"/>
      <c r="Z17" s="452"/>
      <c r="AA17" s="451"/>
      <c r="AB17" s="451"/>
      <c r="AC17" s="451"/>
      <c r="AD17" s="451"/>
      <c r="AE17" s="451"/>
      <c r="AF17" s="450"/>
      <c r="AG17" s="1109"/>
      <c r="AH17" s="1110"/>
      <c r="AI17" s="471"/>
    </row>
    <row r="18" spans="2:35" ht="16.5" customHeight="1" thickTop="1">
      <c r="B18" s="1111" t="s">
        <v>169</v>
      </c>
      <c r="C18" s="1112"/>
      <c r="D18" s="470" t="s">
        <v>165</v>
      </c>
      <c r="E18" s="468"/>
      <c r="F18" s="467"/>
      <c r="G18" s="467"/>
      <c r="H18" s="467"/>
      <c r="I18" s="467"/>
      <c r="J18" s="467"/>
      <c r="K18" s="469"/>
      <c r="L18" s="468"/>
      <c r="M18" s="467"/>
      <c r="N18" s="467"/>
      <c r="O18" s="467"/>
      <c r="P18" s="467"/>
      <c r="Q18" s="467"/>
      <c r="R18" s="469"/>
      <c r="S18" s="468"/>
      <c r="T18" s="467"/>
      <c r="U18" s="467"/>
      <c r="V18" s="467"/>
      <c r="W18" s="467"/>
      <c r="X18" s="467"/>
      <c r="Y18" s="469"/>
      <c r="Z18" s="468"/>
      <c r="AA18" s="467"/>
      <c r="AB18" s="467"/>
      <c r="AC18" s="467"/>
      <c r="AD18" s="467"/>
      <c r="AE18" s="467"/>
      <c r="AF18" s="466"/>
      <c r="AG18" s="1117"/>
      <c r="AH18" s="1118"/>
      <c r="AI18" s="465"/>
    </row>
    <row r="19" spans="2:35" ht="16.5" customHeight="1">
      <c r="B19" s="1113"/>
      <c r="C19" s="1114"/>
      <c r="D19" s="461" t="s">
        <v>166</v>
      </c>
      <c r="E19" s="459"/>
      <c r="F19" s="458"/>
      <c r="G19" s="458"/>
      <c r="H19" s="458"/>
      <c r="I19" s="458"/>
      <c r="J19" s="458"/>
      <c r="K19" s="460"/>
      <c r="L19" s="459"/>
      <c r="M19" s="458"/>
      <c r="N19" s="458"/>
      <c r="O19" s="458"/>
      <c r="P19" s="458"/>
      <c r="Q19" s="458"/>
      <c r="R19" s="460"/>
      <c r="S19" s="459"/>
      <c r="T19" s="458"/>
      <c r="U19" s="458"/>
      <c r="V19" s="458"/>
      <c r="W19" s="458"/>
      <c r="X19" s="458"/>
      <c r="Y19" s="460"/>
      <c r="Z19" s="459"/>
      <c r="AA19" s="458"/>
      <c r="AB19" s="458"/>
      <c r="AC19" s="458"/>
      <c r="AD19" s="458"/>
      <c r="AE19" s="458"/>
      <c r="AF19" s="457"/>
      <c r="AG19" s="464"/>
      <c r="AH19" s="463"/>
      <c r="AI19" s="462"/>
    </row>
    <row r="20" spans="2:35" ht="16.5" customHeight="1">
      <c r="B20" s="1113"/>
      <c r="C20" s="1114"/>
      <c r="D20" s="461" t="s">
        <v>167</v>
      </c>
      <c r="E20" s="459"/>
      <c r="F20" s="458"/>
      <c r="G20" s="458"/>
      <c r="H20" s="458"/>
      <c r="I20" s="458"/>
      <c r="J20" s="458"/>
      <c r="K20" s="460"/>
      <c r="L20" s="459"/>
      <c r="M20" s="458"/>
      <c r="N20" s="458"/>
      <c r="O20" s="458"/>
      <c r="P20" s="458"/>
      <c r="Q20" s="458"/>
      <c r="R20" s="460"/>
      <c r="S20" s="459"/>
      <c r="T20" s="458"/>
      <c r="U20" s="458"/>
      <c r="V20" s="458"/>
      <c r="W20" s="458"/>
      <c r="X20" s="458"/>
      <c r="Y20" s="460"/>
      <c r="Z20" s="459"/>
      <c r="AA20" s="458"/>
      <c r="AB20" s="458"/>
      <c r="AC20" s="458"/>
      <c r="AD20" s="458"/>
      <c r="AE20" s="458"/>
      <c r="AF20" s="457"/>
      <c r="AG20" s="456"/>
      <c r="AH20" s="455"/>
      <c r="AI20" s="449" t="s">
        <v>170</v>
      </c>
    </row>
    <row r="21" spans="2:35" ht="16.5" customHeight="1">
      <c r="B21" s="1115"/>
      <c r="C21" s="1116"/>
      <c r="D21" s="454" t="s">
        <v>168</v>
      </c>
      <c r="E21" s="452"/>
      <c r="F21" s="451"/>
      <c r="G21" s="451"/>
      <c r="H21" s="451"/>
      <c r="I21" s="451"/>
      <c r="J21" s="451"/>
      <c r="K21" s="453"/>
      <c r="L21" s="452"/>
      <c r="M21" s="451"/>
      <c r="N21" s="451"/>
      <c r="O21" s="451"/>
      <c r="P21" s="451"/>
      <c r="Q21" s="451"/>
      <c r="R21" s="453"/>
      <c r="S21" s="452"/>
      <c r="T21" s="451"/>
      <c r="U21" s="451"/>
      <c r="V21" s="451"/>
      <c r="W21" s="451"/>
      <c r="X21" s="451"/>
      <c r="Y21" s="453"/>
      <c r="Z21" s="452"/>
      <c r="AA21" s="451"/>
      <c r="AB21" s="451"/>
      <c r="AC21" s="451"/>
      <c r="AD21" s="451"/>
      <c r="AE21" s="451"/>
      <c r="AF21" s="450"/>
      <c r="AG21" s="1119"/>
      <c r="AH21" s="1120"/>
      <c r="AI21" s="449"/>
    </row>
    <row r="22" spans="2:35" ht="16.5" customHeight="1" thickBot="1">
      <c r="B22" s="1123" t="s">
        <v>171</v>
      </c>
      <c r="C22" s="1124"/>
      <c r="D22" s="1125"/>
      <c r="E22" s="447"/>
      <c r="F22" s="446"/>
      <c r="G22" s="446"/>
      <c r="H22" s="446"/>
      <c r="I22" s="446"/>
      <c r="J22" s="446"/>
      <c r="K22" s="448"/>
      <c r="L22" s="447"/>
      <c r="M22" s="446"/>
      <c r="N22" s="446"/>
      <c r="O22" s="446"/>
      <c r="P22" s="446"/>
      <c r="Q22" s="446"/>
      <c r="R22" s="448"/>
      <c r="S22" s="447"/>
      <c r="T22" s="446"/>
      <c r="U22" s="446"/>
      <c r="V22" s="446"/>
      <c r="W22" s="446"/>
      <c r="X22" s="446"/>
      <c r="Y22" s="448"/>
      <c r="Z22" s="447"/>
      <c r="AA22" s="446"/>
      <c r="AB22" s="446"/>
      <c r="AC22" s="446"/>
      <c r="AD22" s="446"/>
      <c r="AE22" s="446"/>
      <c r="AF22" s="445"/>
      <c r="AG22" s="1121"/>
      <c r="AH22" s="1122"/>
      <c r="AI22" s="444" t="s">
        <v>172</v>
      </c>
    </row>
    <row r="23" spans="2:35" ht="16.5" customHeight="1" thickTop="1" thickBot="1">
      <c r="B23" s="1103" t="s">
        <v>173</v>
      </c>
      <c r="C23" s="1104"/>
      <c r="D23" s="1104"/>
      <c r="E23" s="442"/>
      <c r="F23" s="441"/>
      <c r="G23" s="441"/>
      <c r="H23" s="441"/>
      <c r="I23" s="441"/>
      <c r="J23" s="441"/>
      <c r="K23" s="443"/>
      <c r="L23" s="442"/>
      <c r="M23" s="441"/>
      <c r="N23" s="441"/>
      <c r="O23" s="441"/>
      <c r="P23" s="441"/>
      <c r="Q23" s="441"/>
      <c r="R23" s="443"/>
      <c r="S23" s="442"/>
      <c r="T23" s="441"/>
      <c r="U23" s="441"/>
      <c r="V23" s="441"/>
      <c r="W23" s="441"/>
      <c r="X23" s="441"/>
      <c r="Y23" s="443"/>
      <c r="Z23" s="442"/>
      <c r="AA23" s="441"/>
      <c r="AB23" s="441"/>
      <c r="AC23" s="441"/>
      <c r="AD23" s="441"/>
      <c r="AE23" s="441"/>
      <c r="AF23" s="440"/>
      <c r="AG23" s="439"/>
      <c r="AH23" s="438"/>
      <c r="AI23" s="420" t="s">
        <v>174</v>
      </c>
    </row>
    <row r="24" spans="2:35" ht="20.25" customHeight="1">
      <c r="B24" s="1126" t="s">
        <v>175</v>
      </c>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7"/>
      <c r="AI24" s="1126"/>
    </row>
    <row r="25" spans="2:35" ht="27.4" customHeight="1">
      <c r="B25" s="1128" t="s">
        <v>176</v>
      </c>
      <c r="C25" s="1129"/>
      <c r="D25" s="1130"/>
      <c r="E25" s="399"/>
      <c r="F25" s="398"/>
      <c r="G25" s="398"/>
      <c r="H25" s="398"/>
      <c r="I25" s="398"/>
      <c r="J25" s="398"/>
      <c r="K25" s="400"/>
      <c r="L25" s="399"/>
      <c r="M25" s="398"/>
      <c r="N25" s="398"/>
      <c r="O25" s="398"/>
      <c r="P25" s="398"/>
      <c r="Q25" s="398"/>
      <c r="R25" s="400"/>
      <c r="S25" s="399"/>
      <c r="T25" s="398"/>
      <c r="U25" s="398"/>
      <c r="V25" s="398"/>
      <c r="W25" s="398"/>
      <c r="X25" s="398"/>
      <c r="Y25" s="400"/>
      <c r="Z25" s="399"/>
      <c r="AA25" s="398"/>
      <c r="AB25" s="398"/>
      <c r="AC25" s="398"/>
      <c r="AD25" s="398"/>
      <c r="AE25" s="398"/>
      <c r="AF25" s="397"/>
      <c r="AG25" s="1097"/>
      <c r="AH25" s="1131"/>
      <c r="AI25" s="1098"/>
    </row>
    <row r="26" spans="2:35" ht="27.4" customHeight="1" thickBot="1">
      <c r="B26" s="1135" t="s">
        <v>177</v>
      </c>
      <c r="C26" s="1136"/>
      <c r="D26" s="1137"/>
      <c r="E26" s="388"/>
      <c r="F26" s="387"/>
      <c r="G26" s="387"/>
      <c r="H26" s="387"/>
      <c r="I26" s="387"/>
      <c r="J26" s="387"/>
      <c r="K26" s="389"/>
      <c r="L26" s="388"/>
      <c r="M26" s="387"/>
      <c r="N26" s="387"/>
      <c r="O26" s="387"/>
      <c r="P26" s="387"/>
      <c r="Q26" s="387"/>
      <c r="R26" s="389"/>
      <c r="S26" s="388"/>
      <c r="T26" s="387"/>
      <c r="U26" s="387"/>
      <c r="V26" s="387"/>
      <c r="W26" s="387"/>
      <c r="X26" s="387"/>
      <c r="Y26" s="389"/>
      <c r="Z26" s="388"/>
      <c r="AA26" s="387"/>
      <c r="AB26" s="387"/>
      <c r="AC26" s="387"/>
      <c r="AD26" s="387"/>
      <c r="AE26" s="387"/>
      <c r="AF26" s="386"/>
      <c r="AG26" s="1132"/>
      <c r="AH26" s="1133"/>
      <c r="AI26" s="1134"/>
    </row>
    <row r="27" spans="2:35" ht="32.25" customHeight="1" thickTop="1" thickBot="1">
      <c r="B27" s="1142" t="s">
        <v>178</v>
      </c>
      <c r="C27" s="1143"/>
      <c r="D27" s="1144"/>
      <c r="E27" s="437"/>
      <c r="F27" s="436"/>
      <c r="G27" s="436"/>
      <c r="H27" s="436"/>
      <c r="I27" s="436"/>
      <c r="J27" s="436"/>
      <c r="K27" s="435"/>
      <c r="L27" s="437"/>
      <c r="M27" s="436"/>
      <c r="N27" s="436"/>
      <c r="O27" s="436"/>
      <c r="P27" s="436"/>
      <c r="Q27" s="436"/>
      <c r="R27" s="435"/>
      <c r="S27" s="437"/>
      <c r="T27" s="436"/>
      <c r="U27" s="436"/>
      <c r="V27" s="436"/>
      <c r="W27" s="436"/>
      <c r="X27" s="436"/>
      <c r="Y27" s="435"/>
      <c r="Z27" s="437"/>
      <c r="AA27" s="436"/>
      <c r="AB27" s="436"/>
      <c r="AC27" s="436"/>
      <c r="AD27" s="436"/>
      <c r="AE27" s="436"/>
      <c r="AF27" s="435"/>
      <c r="AG27" s="434"/>
      <c r="AH27" s="433"/>
      <c r="AI27" s="432"/>
    </row>
    <row r="28" spans="2:35" ht="36" customHeight="1" thickTop="1" thickBot="1">
      <c r="B28" s="1145" t="s">
        <v>179</v>
      </c>
      <c r="C28" s="1146"/>
      <c r="D28" s="1147"/>
      <c r="E28" s="431"/>
      <c r="F28" s="430"/>
      <c r="G28" s="430"/>
      <c r="H28" s="430"/>
      <c r="I28" s="430"/>
      <c r="J28" s="430"/>
      <c r="K28" s="429"/>
      <c r="L28" s="431"/>
      <c r="M28" s="430"/>
      <c r="N28" s="430"/>
      <c r="O28" s="430"/>
      <c r="P28" s="430"/>
      <c r="Q28" s="430"/>
      <c r="R28" s="429"/>
      <c r="S28" s="431"/>
      <c r="T28" s="430"/>
      <c r="U28" s="430"/>
      <c r="V28" s="430"/>
      <c r="W28" s="430"/>
      <c r="X28" s="430"/>
      <c r="Y28" s="429"/>
      <c r="Z28" s="431"/>
      <c r="AA28" s="430"/>
      <c r="AB28" s="430"/>
      <c r="AC28" s="430"/>
      <c r="AD28" s="430"/>
      <c r="AE28" s="430"/>
      <c r="AF28" s="429"/>
      <c r="AG28" s="428"/>
      <c r="AH28" s="427"/>
      <c r="AI28" s="426" t="s">
        <v>170</v>
      </c>
    </row>
    <row r="29" spans="2:35" ht="21.4" customHeight="1" thickTop="1" thickBot="1">
      <c r="B29" s="1148" t="s">
        <v>180</v>
      </c>
      <c r="C29" s="1149"/>
      <c r="D29" s="1150"/>
      <c r="E29" s="425"/>
      <c r="F29" s="424"/>
      <c r="G29" s="424"/>
      <c r="H29" s="424"/>
      <c r="I29" s="424"/>
      <c r="J29" s="424"/>
      <c r="K29" s="423"/>
      <c r="L29" s="425"/>
      <c r="M29" s="424"/>
      <c r="N29" s="424"/>
      <c r="O29" s="424"/>
      <c r="P29" s="424"/>
      <c r="Q29" s="424"/>
      <c r="R29" s="423"/>
      <c r="S29" s="425"/>
      <c r="T29" s="424"/>
      <c r="U29" s="424"/>
      <c r="V29" s="424"/>
      <c r="W29" s="424"/>
      <c r="X29" s="424"/>
      <c r="Y29" s="423"/>
      <c r="Z29" s="425"/>
      <c r="AA29" s="424"/>
      <c r="AB29" s="424"/>
      <c r="AC29" s="424"/>
      <c r="AD29" s="424"/>
      <c r="AE29" s="424"/>
      <c r="AF29" s="423"/>
      <c r="AG29" s="422"/>
      <c r="AH29" s="421"/>
      <c r="AI29" s="420" t="s">
        <v>181</v>
      </c>
    </row>
    <row r="30" spans="2:35" ht="12.75" customHeight="1" thickBot="1">
      <c r="B30" s="419"/>
      <c r="C30" s="419"/>
      <c r="D30" s="419"/>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8"/>
      <c r="AH30" s="418"/>
      <c r="AI30" s="411"/>
    </row>
    <row r="31" spans="2:35" ht="19.5" customHeight="1" thickBot="1">
      <c r="B31" s="1151" t="s">
        <v>182</v>
      </c>
      <c r="C31" s="1152"/>
      <c r="D31" s="1153"/>
      <c r="E31" s="1154" t="s">
        <v>183</v>
      </c>
      <c r="F31" s="1155"/>
      <c r="G31" s="1155"/>
      <c r="H31" s="1155"/>
      <c r="I31" s="1156"/>
      <c r="J31" s="417" t="s">
        <v>184</v>
      </c>
      <c r="K31" s="416"/>
      <c r="L31" s="416"/>
      <c r="M31" s="416"/>
      <c r="N31" s="1138" t="s">
        <v>185</v>
      </c>
      <c r="O31" s="1139"/>
      <c r="P31" s="1139"/>
      <c r="Q31" s="1139"/>
      <c r="R31" s="1139"/>
      <c r="S31" s="1139"/>
      <c r="T31" s="1139"/>
      <c r="U31" s="1139"/>
      <c r="V31" s="1139"/>
      <c r="W31" s="1139"/>
      <c r="X31" s="1139"/>
      <c r="Y31" s="1139"/>
      <c r="Z31" s="1139"/>
      <c r="AA31" s="1139"/>
      <c r="AB31" s="1140"/>
      <c r="AC31" s="415"/>
      <c r="AD31" s="415"/>
      <c r="AE31" s="415"/>
      <c r="AF31" s="414"/>
      <c r="AG31" s="413" t="s">
        <v>186</v>
      </c>
      <c r="AH31" s="412">
        <v>2</v>
      </c>
      <c r="AI31" s="411"/>
    </row>
    <row r="32" spans="2:35" ht="17.25" customHeight="1">
      <c r="B32" s="1141" t="s">
        <v>187</v>
      </c>
      <c r="C32" s="1141"/>
      <c r="D32" s="1141"/>
      <c r="E32" s="1141"/>
      <c r="F32" s="1141"/>
      <c r="G32" s="1141"/>
      <c r="H32" s="1141"/>
      <c r="I32" s="1141"/>
      <c r="J32" s="1141"/>
      <c r="K32" s="1141"/>
      <c r="L32" s="1141"/>
      <c r="M32" s="1141"/>
      <c r="N32" s="1141"/>
      <c r="O32" s="1141"/>
      <c r="P32" s="1141"/>
      <c r="Q32" s="1141"/>
      <c r="R32" s="1141"/>
      <c r="S32" s="1141"/>
      <c r="T32" s="1141"/>
      <c r="U32" s="1141"/>
      <c r="V32" s="1141"/>
      <c r="W32" s="1141"/>
      <c r="X32" s="1141"/>
      <c r="Y32" s="1141"/>
      <c r="Z32" s="1141"/>
      <c r="AA32" s="1141"/>
      <c r="AB32" s="1141"/>
      <c r="AC32" s="1141"/>
      <c r="AD32" s="1141"/>
      <c r="AE32" s="1141"/>
      <c r="AF32" s="1141"/>
      <c r="AG32" s="1141"/>
      <c r="AH32" s="1141"/>
      <c r="AI32" s="1141"/>
    </row>
    <row r="33" spans="2:35" ht="14.25" customHeight="1">
      <c r="B33" s="1141" t="s">
        <v>188</v>
      </c>
      <c r="C33" s="1141"/>
      <c r="D33" s="1141"/>
      <c r="E33" s="1141"/>
      <c r="F33" s="1141"/>
      <c r="G33" s="1141"/>
      <c r="H33" s="1141"/>
      <c r="I33" s="1141"/>
      <c r="J33" s="1141"/>
      <c r="K33" s="1141"/>
      <c r="L33" s="1141"/>
      <c r="M33" s="1141"/>
      <c r="N33" s="1141"/>
      <c r="O33" s="1141"/>
      <c r="P33" s="1141"/>
      <c r="Q33" s="1141"/>
      <c r="R33" s="1141"/>
      <c r="S33" s="1141"/>
      <c r="T33" s="1141"/>
      <c r="U33" s="1141"/>
      <c r="V33" s="1141"/>
      <c r="W33" s="1141"/>
      <c r="X33" s="1141"/>
      <c r="Y33" s="1141"/>
      <c r="Z33" s="1141"/>
      <c r="AA33" s="1141"/>
      <c r="AB33" s="1141"/>
      <c r="AC33" s="1141"/>
      <c r="AD33" s="1141"/>
      <c r="AE33" s="1141"/>
      <c r="AF33" s="1141"/>
      <c r="AG33" s="1141"/>
      <c r="AH33" s="1141"/>
      <c r="AI33" s="1141"/>
    </row>
    <row r="34" spans="2:35" ht="16.5" customHeight="1">
      <c r="B34" s="384"/>
      <c r="C34" s="384"/>
      <c r="D34" s="384"/>
      <c r="E34" s="384"/>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row>
    <row r="35" spans="2:35" ht="16.5" customHeight="1">
      <c r="B35" s="384"/>
      <c r="C35" s="384"/>
      <c r="D35" s="384"/>
      <c r="E35" s="384"/>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row>
  </sheetData>
  <mergeCells count="40">
    <mergeCell ref="B33:AI33"/>
    <mergeCell ref="B27:D27"/>
    <mergeCell ref="B28:D28"/>
    <mergeCell ref="B29:D29"/>
    <mergeCell ref="B31:D31"/>
    <mergeCell ref="E31:I31"/>
    <mergeCell ref="B32:AI32"/>
    <mergeCell ref="B24:AI24"/>
    <mergeCell ref="B25:D25"/>
    <mergeCell ref="AG25:AI26"/>
    <mergeCell ref="B26:D26"/>
    <mergeCell ref="N31:AB31"/>
    <mergeCell ref="AG17:AH17"/>
    <mergeCell ref="B18:C21"/>
    <mergeCell ref="AG18:AH18"/>
    <mergeCell ref="AG21:AH22"/>
    <mergeCell ref="B22:D22"/>
    <mergeCell ref="B23:D23"/>
    <mergeCell ref="B11:C11"/>
    <mergeCell ref="B12:C12"/>
    <mergeCell ref="B13:C13"/>
    <mergeCell ref="B14:C14"/>
    <mergeCell ref="B15:C15"/>
    <mergeCell ref="B17:C17"/>
    <mergeCell ref="B10:C10"/>
    <mergeCell ref="Z2:AF2"/>
    <mergeCell ref="AG2:AI2"/>
    <mergeCell ref="Z3:AF3"/>
    <mergeCell ref="AG3:AI3"/>
    <mergeCell ref="B5:C7"/>
    <mergeCell ref="D5:D6"/>
    <mergeCell ref="E5:K5"/>
    <mergeCell ref="L5:R5"/>
    <mergeCell ref="S5:Y5"/>
    <mergeCell ref="Z5:AF5"/>
    <mergeCell ref="AG5:AH5"/>
    <mergeCell ref="AI5:AI7"/>
    <mergeCell ref="B8:C8"/>
    <mergeCell ref="AG8:AH9"/>
    <mergeCell ref="B9:C9"/>
  </mergeCells>
  <phoneticPr fontId="2"/>
  <printOptions horizontalCentered="1" verticalCentered="1"/>
  <pageMargins left="0.39370078740157483" right="0.39370078740157483" top="0.59055118110236227" bottom="0.39370078740157483" header="0.27559055118110237" footer="0.43307086614173229"/>
  <pageSetup paperSize="9" scale="81" orientation="landscape" blackAndWhite="1" r:id="rId1"/>
  <headerFooter alignWithMargins="0">
    <oddHeader>&amp;R&amp;A</oddHeader>
  </headerFooter>
  <colBreaks count="1" manualBreakCount="1">
    <brk id="35" max="3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35"/>
  <sheetViews>
    <sheetView view="pageBreakPreview" zoomScaleNormal="100" zoomScaleSheetLayoutView="100" workbookViewId="0">
      <selection activeCell="AG2" sqref="AG2:AI2"/>
    </sheetView>
  </sheetViews>
  <sheetFormatPr defaultColWidth="9.375" defaultRowHeight="16.5" customHeight="1"/>
  <cols>
    <col min="1" max="1" width="2.5" style="382" customWidth="1"/>
    <col min="2" max="2" width="11.25" style="382" customWidth="1"/>
    <col min="3" max="3" width="5" style="382" customWidth="1"/>
    <col min="4" max="4" width="32.75" style="382" customWidth="1"/>
    <col min="5" max="32" width="3.25" style="382" customWidth="1"/>
    <col min="33" max="33" width="8.125" style="382" customWidth="1"/>
    <col min="34" max="34" width="8.375" style="382" customWidth="1"/>
    <col min="35" max="35" width="12.25" style="382" customWidth="1"/>
    <col min="36" max="36" width="1.875" style="382" customWidth="1"/>
    <col min="37" max="16384" width="9.375" style="382"/>
  </cols>
  <sheetData>
    <row r="1" spans="2:35" ht="8.4499999999999993" customHeight="1"/>
    <row r="2" spans="2:35" ht="16.5" customHeight="1">
      <c r="B2" s="410"/>
      <c r="C2" s="385"/>
      <c r="D2" s="385"/>
      <c r="E2" s="385"/>
      <c r="F2" s="385"/>
      <c r="G2" s="385"/>
      <c r="H2" s="385"/>
      <c r="I2" s="385"/>
      <c r="J2" s="385"/>
      <c r="K2" s="385"/>
      <c r="L2" s="385"/>
      <c r="M2" s="385"/>
      <c r="N2" s="385"/>
      <c r="O2" s="385"/>
      <c r="P2" s="385"/>
      <c r="Q2" s="385"/>
      <c r="R2" s="385"/>
      <c r="S2" s="385"/>
      <c r="T2" s="385"/>
      <c r="U2" s="385"/>
      <c r="V2" s="385"/>
      <c r="W2" s="385"/>
      <c r="X2" s="385"/>
      <c r="Y2" s="385"/>
      <c r="Z2" s="1077" t="s">
        <v>149</v>
      </c>
      <c r="AA2" s="1078"/>
      <c r="AB2" s="1078"/>
      <c r="AC2" s="1078"/>
      <c r="AD2" s="1078"/>
      <c r="AE2" s="1078"/>
      <c r="AF2" s="1079"/>
      <c r="AG2" s="1077"/>
      <c r="AH2" s="1078"/>
      <c r="AI2" s="1079"/>
    </row>
    <row r="3" spans="2:35" ht="16.5" customHeight="1">
      <c r="B3" s="410" t="s">
        <v>157</v>
      </c>
      <c r="C3" s="385"/>
      <c r="D3" s="385"/>
      <c r="E3" s="385"/>
      <c r="F3" s="385"/>
      <c r="G3" s="385"/>
      <c r="H3" s="385"/>
      <c r="I3" s="385"/>
      <c r="J3" s="385"/>
      <c r="K3" s="385"/>
      <c r="L3" s="385"/>
      <c r="M3" s="385"/>
      <c r="N3" s="385"/>
      <c r="O3" s="385"/>
      <c r="P3" s="385"/>
      <c r="Q3" s="385"/>
      <c r="R3" s="385"/>
      <c r="S3" s="385"/>
      <c r="T3" s="385"/>
      <c r="U3" s="385"/>
      <c r="V3" s="385"/>
      <c r="W3" s="385"/>
      <c r="X3" s="385"/>
      <c r="Y3" s="385"/>
      <c r="Z3" s="1077" t="s">
        <v>150</v>
      </c>
      <c r="AA3" s="1078"/>
      <c r="AB3" s="1078"/>
      <c r="AC3" s="1078"/>
      <c r="AD3" s="1078"/>
      <c r="AE3" s="1078"/>
      <c r="AF3" s="1079"/>
      <c r="AG3" s="1077"/>
      <c r="AH3" s="1078"/>
      <c r="AI3" s="1079"/>
    </row>
    <row r="4" spans="2:35" ht="20.25" customHeight="1">
      <c r="B4" s="488" t="s">
        <v>158</v>
      </c>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row>
    <row r="5" spans="2:35" ht="16.5" customHeight="1">
      <c r="B5" s="1080" t="s">
        <v>151</v>
      </c>
      <c r="C5" s="1081"/>
      <c r="D5" s="1086" t="s">
        <v>152</v>
      </c>
      <c r="E5" s="1086" t="s">
        <v>153</v>
      </c>
      <c r="F5" s="1086"/>
      <c r="G5" s="1086"/>
      <c r="H5" s="1086"/>
      <c r="I5" s="1086"/>
      <c r="J5" s="1086"/>
      <c r="K5" s="1086"/>
      <c r="L5" s="1088" t="s">
        <v>154</v>
      </c>
      <c r="M5" s="1088"/>
      <c r="N5" s="1088"/>
      <c r="O5" s="1088"/>
      <c r="P5" s="1088"/>
      <c r="Q5" s="1088"/>
      <c r="R5" s="1088"/>
      <c r="S5" s="1088" t="s">
        <v>155</v>
      </c>
      <c r="T5" s="1088"/>
      <c r="U5" s="1088"/>
      <c r="V5" s="1088"/>
      <c r="W5" s="1088"/>
      <c r="X5" s="1088"/>
      <c r="Y5" s="1088"/>
      <c r="Z5" s="1088" t="s">
        <v>156</v>
      </c>
      <c r="AA5" s="1088"/>
      <c r="AB5" s="1088"/>
      <c r="AC5" s="1088"/>
      <c r="AD5" s="1088"/>
      <c r="AE5" s="1088"/>
      <c r="AF5" s="1089"/>
      <c r="AG5" s="1090" t="s">
        <v>159</v>
      </c>
      <c r="AH5" s="1091"/>
      <c r="AI5" s="1092" t="s">
        <v>160</v>
      </c>
    </row>
    <row r="6" spans="2:35" ht="16.5" customHeight="1">
      <c r="B6" s="1082"/>
      <c r="C6" s="1083"/>
      <c r="D6" s="1087"/>
      <c r="E6" s="516">
        <v>1</v>
      </c>
      <c r="F6" s="515">
        <v>2</v>
      </c>
      <c r="G6" s="515">
        <v>3</v>
      </c>
      <c r="H6" s="515">
        <v>4</v>
      </c>
      <c r="I6" s="515">
        <v>5</v>
      </c>
      <c r="J6" s="515">
        <v>6</v>
      </c>
      <c r="K6" s="517">
        <v>7</v>
      </c>
      <c r="L6" s="516">
        <v>8</v>
      </c>
      <c r="M6" s="515">
        <v>9</v>
      </c>
      <c r="N6" s="515">
        <v>10</v>
      </c>
      <c r="O6" s="515">
        <v>11</v>
      </c>
      <c r="P6" s="515">
        <v>12</v>
      </c>
      <c r="Q6" s="515">
        <v>13</v>
      </c>
      <c r="R6" s="517">
        <v>14</v>
      </c>
      <c r="S6" s="516">
        <v>15</v>
      </c>
      <c r="T6" s="515">
        <v>16</v>
      </c>
      <c r="U6" s="515">
        <v>17</v>
      </c>
      <c r="V6" s="515">
        <v>18</v>
      </c>
      <c r="W6" s="515">
        <v>19</v>
      </c>
      <c r="X6" s="515">
        <v>20</v>
      </c>
      <c r="Y6" s="517">
        <v>21</v>
      </c>
      <c r="Z6" s="516">
        <v>22</v>
      </c>
      <c r="AA6" s="515">
        <v>23</v>
      </c>
      <c r="AB6" s="515">
        <v>24</v>
      </c>
      <c r="AC6" s="515">
        <v>25</v>
      </c>
      <c r="AD6" s="515">
        <v>26</v>
      </c>
      <c r="AE6" s="515">
        <v>27</v>
      </c>
      <c r="AF6" s="514">
        <v>28</v>
      </c>
      <c r="AG6" s="487" t="s">
        <v>161</v>
      </c>
      <c r="AH6" s="486" t="s">
        <v>162</v>
      </c>
      <c r="AI6" s="1093"/>
    </row>
    <row r="7" spans="2:35" ht="16.5" customHeight="1">
      <c r="B7" s="1084"/>
      <c r="C7" s="1085"/>
      <c r="D7" s="405"/>
      <c r="E7" s="512"/>
      <c r="F7" s="511"/>
      <c r="G7" s="511"/>
      <c r="H7" s="511"/>
      <c r="I7" s="511"/>
      <c r="J7" s="511"/>
      <c r="K7" s="513"/>
      <c r="L7" s="512"/>
      <c r="M7" s="511"/>
      <c r="N7" s="511"/>
      <c r="O7" s="511"/>
      <c r="P7" s="511"/>
      <c r="Q7" s="511"/>
      <c r="R7" s="513"/>
      <c r="S7" s="512"/>
      <c r="T7" s="511"/>
      <c r="U7" s="511"/>
      <c r="V7" s="511"/>
      <c r="W7" s="511"/>
      <c r="X7" s="511"/>
      <c r="Y7" s="513"/>
      <c r="Z7" s="512"/>
      <c r="AA7" s="511"/>
      <c r="AB7" s="511"/>
      <c r="AC7" s="511"/>
      <c r="AD7" s="511"/>
      <c r="AE7" s="511"/>
      <c r="AF7" s="510"/>
      <c r="AG7" s="485" t="s">
        <v>163</v>
      </c>
      <c r="AH7" s="484" t="s">
        <v>159</v>
      </c>
      <c r="AI7" s="1094"/>
    </row>
    <row r="8" spans="2:35" ht="16.5" customHeight="1">
      <c r="B8" s="1095" t="s">
        <v>164</v>
      </c>
      <c r="C8" s="1096"/>
      <c r="D8" s="401"/>
      <c r="E8" s="399" t="s">
        <v>189</v>
      </c>
      <c r="F8" s="398" t="s">
        <v>189</v>
      </c>
      <c r="G8" s="398" t="s">
        <v>189</v>
      </c>
      <c r="H8" s="398" t="s">
        <v>189</v>
      </c>
      <c r="I8" s="398" t="s">
        <v>189</v>
      </c>
      <c r="J8" s="398"/>
      <c r="K8" s="400"/>
      <c r="L8" s="399" t="s">
        <v>189</v>
      </c>
      <c r="M8" s="398" t="s">
        <v>189</v>
      </c>
      <c r="N8" s="398" t="s">
        <v>189</v>
      </c>
      <c r="O8" s="398" t="s">
        <v>189</v>
      </c>
      <c r="P8" s="398" t="s">
        <v>189</v>
      </c>
      <c r="Q8" s="398"/>
      <c r="R8" s="400"/>
      <c r="S8" s="399" t="s">
        <v>189</v>
      </c>
      <c r="T8" s="398" t="s">
        <v>189</v>
      </c>
      <c r="U8" s="398" t="s">
        <v>189</v>
      </c>
      <c r="V8" s="398" t="s">
        <v>189</v>
      </c>
      <c r="W8" s="398" t="s">
        <v>189</v>
      </c>
      <c r="X8" s="398"/>
      <c r="Y8" s="400"/>
      <c r="Z8" s="399" t="s">
        <v>189</v>
      </c>
      <c r="AA8" s="398" t="s">
        <v>189</v>
      </c>
      <c r="AB8" s="398" t="s">
        <v>189</v>
      </c>
      <c r="AC8" s="398" t="s">
        <v>189</v>
      </c>
      <c r="AD8" s="398" t="s">
        <v>189</v>
      </c>
      <c r="AE8" s="398"/>
      <c r="AF8" s="397"/>
      <c r="AG8" s="1097"/>
      <c r="AH8" s="1098"/>
      <c r="AI8" s="396" t="s">
        <v>190</v>
      </c>
    </row>
    <row r="9" spans="2:35" ht="16.5" customHeight="1">
      <c r="B9" s="1101" t="s">
        <v>165</v>
      </c>
      <c r="C9" s="1102"/>
      <c r="D9" s="390"/>
      <c r="E9" s="394" t="s">
        <v>189</v>
      </c>
      <c r="F9" s="393" t="s">
        <v>189</v>
      </c>
      <c r="G9" s="393" t="s">
        <v>189</v>
      </c>
      <c r="H9" s="393" t="s">
        <v>189</v>
      </c>
      <c r="I9" s="393" t="s">
        <v>189</v>
      </c>
      <c r="J9" s="393"/>
      <c r="K9" s="395"/>
      <c r="L9" s="394" t="s">
        <v>189</v>
      </c>
      <c r="M9" s="393" t="s">
        <v>189</v>
      </c>
      <c r="N9" s="393" t="s">
        <v>189</v>
      </c>
      <c r="O9" s="393" t="s">
        <v>189</v>
      </c>
      <c r="P9" s="393" t="s">
        <v>189</v>
      </c>
      <c r="Q9" s="393"/>
      <c r="R9" s="395"/>
      <c r="S9" s="394" t="s">
        <v>189</v>
      </c>
      <c r="T9" s="393" t="s">
        <v>189</v>
      </c>
      <c r="U9" s="393" t="s">
        <v>189</v>
      </c>
      <c r="V9" s="393" t="s">
        <v>189</v>
      </c>
      <c r="W9" s="393" t="s">
        <v>189</v>
      </c>
      <c r="X9" s="393"/>
      <c r="Y9" s="395"/>
      <c r="Z9" s="394" t="s">
        <v>189</v>
      </c>
      <c r="AA9" s="393" t="s">
        <v>189</v>
      </c>
      <c r="AB9" s="393" t="s">
        <v>189</v>
      </c>
      <c r="AC9" s="393" t="s">
        <v>189</v>
      </c>
      <c r="AD9" s="393" t="s">
        <v>189</v>
      </c>
      <c r="AE9" s="393"/>
      <c r="AF9" s="392"/>
      <c r="AG9" s="1099"/>
      <c r="AH9" s="1100"/>
      <c r="AI9" s="391"/>
    </row>
    <row r="10" spans="2:35" ht="16.5" customHeight="1">
      <c r="B10" s="1075" t="s">
        <v>166</v>
      </c>
      <c r="C10" s="1076"/>
      <c r="D10" s="461"/>
      <c r="E10" s="459" t="s">
        <v>189</v>
      </c>
      <c r="F10" s="458" t="s">
        <v>189</v>
      </c>
      <c r="G10" s="458" t="s">
        <v>189</v>
      </c>
      <c r="H10" s="458" t="s">
        <v>189</v>
      </c>
      <c r="I10" s="458" t="s">
        <v>189</v>
      </c>
      <c r="J10" s="458"/>
      <c r="K10" s="460"/>
      <c r="L10" s="459" t="s">
        <v>189</v>
      </c>
      <c r="M10" s="458" t="s">
        <v>189</v>
      </c>
      <c r="N10" s="458" t="s">
        <v>189</v>
      </c>
      <c r="O10" s="458" t="s">
        <v>189</v>
      </c>
      <c r="P10" s="458" t="s">
        <v>189</v>
      </c>
      <c r="Q10" s="458"/>
      <c r="R10" s="460"/>
      <c r="S10" s="459" t="s">
        <v>189</v>
      </c>
      <c r="T10" s="458" t="s">
        <v>189</v>
      </c>
      <c r="U10" s="458" t="s">
        <v>189</v>
      </c>
      <c r="V10" s="458" t="s">
        <v>189</v>
      </c>
      <c r="W10" s="458" t="s">
        <v>189</v>
      </c>
      <c r="X10" s="458"/>
      <c r="Y10" s="460"/>
      <c r="Z10" s="459" t="s">
        <v>189</v>
      </c>
      <c r="AA10" s="458" t="s">
        <v>189</v>
      </c>
      <c r="AB10" s="458" t="s">
        <v>189</v>
      </c>
      <c r="AC10" s="458" t="s">
        <v>189</v>
      </c>
      <c r="AD10" s="458" t="s">
        <v>189</v>
      </c>
      <c r="AE10" s="458"/>
      <c r="AF10" s="457"/>
      <c r="AG10" s="483">
        <v>160</v>
      </c>
      <c r="AH10" s="482">
        <v>40</v>
      </c>
      <c r="AI10" s="391"/>
    </row>
    <row r="11" spans="2:35" ht="16.5" customHeight="1">
      <c r="B11" s="1105" t="s">
        <v>166</v>
      </c>
      <c r="C11" s="1106"/>
      <c r="D11" s="461"/>
      <c r="E11" s="459" t="s">
        <v>189</v>
      </c>
      <c r="F11" s="458" t="s">
        <v>189</v>
      </c>
      <c r="G11" s="458" t="s">
        <v>189</v>
      </c>
      <c r="H11" s="458" t="s">
        <v>189</v>
      </c>
      <c r="I11" s="458" t="s">
        <v>189</v>
      </c>
      <c r="J11" s="458"/>
      <c r="K11" s="460"/>
      <c r="L11" s="459" t="s">
        <v>189</v>
      </c>
      <c r="M11" s="458" t="s">
        <v>189</v>
      </c>
      <c r="N11" s="458" t="s">
        <v>189</v>
      </c>
      <c r="O11" s="458" t="s">
        <v>189</v>
      </c>
      <c r="P11" s="458" t="s">
        <v>189</v>
      </c>
      <c r="Q11" s="458"/>
      <c r="R11" s="460"/>
      <c r="S11" s="459" t="s">
        <v>189</v>
      </c>
      <c r="T11" s="458" t="s">
        <v>189</v>
      </c>
      <c r="U11" s="458" t="s">
        <v>189</v>
      </c>
      <c r="V11" s="458" t="s">
        <v>189</v>
      </c>
      <c r="W11" s="458" t="s">
        <v>189</v>
      </c>
      <c r="X11" s="458"/>
      <c r="Y11" s="460"/>
      <c r="Z11" s="459" t="s">
        <v>189</v>
      </c>
      <c r="AA11" s="458" t="s">
        <v>189</v>
      </c>
      <c r="AB11" s="458" t="s">
        <v>189</v>
      </c>
      <c r="AC11" s="458" t="s">
        <v>189</v>
      </c>
      <c r="AD11" s="458" t="s">
        <v>189</v>
      </c>
      <c r="AE11" s="458"/>
      <c r="AF11" s="460"/>
      <c r="AG11" s="483">
        <v>160</v>
      </c>
      <c r="AH11" s="482">
        <v>40</v>
      </c>
      <c r="AI11" s="391"/>
    </row>
    <row r="12" spans="2:35" ht="16.5" customHeight="1">
      <c r="B12" s="1075" t="s">
        <v>166</v>
      </c>
      <c r="C12" s="1076"/>
      <c r="D12" s="461"/>
      <c r="E12" s="459" t="s">
        <v>189</v>
      </c>
      <c r="F12" s="458" t="s">
        <v>189</v>
      </c>
      <c r="G12" s="458" t="s">
        <v>189</v>
      </c>
      <c r="H12" s="458" t="s">
        <v>189</v>
      </c>
      <c r="I12" s="458" t="s">
        <v>189</v>
      </c>
      <c r="J12" s="458"/>
      <c r="K12" s="460"/>
      <c r="L12" s="459" t="s">
        <v>189</v>
      </c>
      <c r="M12" s="458" t="s">
        <v>189</v>
      </c>
      <c r="N12" s="458" t="s">
        <v>189</v>
      </c>
      <c r="O12" s="458" t="s">
        <v>189</v>
      </c>
      <c r="P12" s="458" t="s">
        <v>189</v>
      </c>
      <c r="Q12" s="458"/>
      <c r="R12" s="460"/>
      <c r="S12" s="459" t="s">
        <v>189</v>
      </c>
      <c r="T12" s="458" t="s">
        <v>189</v>
      </c>
      <c r="U12" s="458" t="s">
        <v>189</v>
      </c>
      <c r="V12" s="458" t="s">
        <v>189</v>
      </c>
      <c r="W12" s="458" t="s">
        <v>189</v>
      </c>
      <c r="X12" s="458"/>
      <c r="Y12" s="460"/>
      <c r="Z12" s="459" t="s">
        <v>189</v>
      </c>
      <c r="AA12" s="458" t="s">
        <v>189</v>
      </c>
      <c r="AB12" s="458" t="s">
        <v>189</v>
      </c>
      <c r="AC12" s="458" t="s">
        <v>189</v>
      </c>
      <c r="AD12" s="458" t="s">
        <v>189</v>
      </c>
      <c r="AE12" s="458"/>
      <c r="AF12" s="457"/>
      <c r="AG12" s="483">
        <v>160</v>
      </c>
      <c r="AH12" s="482">
        <v>40</v>
      </c>
      <c r="AI12" s="391"/>
    </row>
    <row r="13" spans="2:35" ht="16.5" customHeight="1">
      <c r="B13" s="1105" t="s">
        <v>166</v>
      </c>
      <c r="C13" s="1106"/>
      <c r="D13" s="461"/>
      <c r="E13" s="459" t="s">
        <v>189</v>
      </c>
      <c r="F13" s="458" t="s">
        <v>189</v>
      </c>
      <c r="G13" s="458" t="s">
        <v>189</v>
      </c>
      <c r="H13" s="458" t="s">
        <v>189</v>
      </c>
      <c r="I13" s="458" t="s">
        <v>189</v>
      </c>
      <c r="J13" s="458"/>
      <c r="K13" s="460"/>
      <c r="L13" s="459" t="s">
        <v>189</v>
      </c>
      <c r="M13" s="458" t="s">
        <v>189</v>
      </c>
      <c r="N13" s="458" t="s">
        <v>189</v>
      </c>
      <c r="O13" s="458" t="s">
        <v>189</v>
      </c>
      <c r="P13" s="458" t="s">
        <v>189</v>
      </c>
      <c r="Q13" s="458"/>
      <c r="R13" s="460"/>
      <c r="S13" s="459" t="s">
        <v>189</v>
      </c>
      <c r="T13" s="458" t="s">
        <v>189</v>
      </c>
      <c r="U13" s="458" t="s">
        <v>189</v>
      </c>
      <c r="V13" s="458" t="s">
        <v>189</v>
      </c>
      <c r="W13" s="458" t="s">
        <v>189</v>
      </c>
      <c r="X13" s="458"/>
      <c r="Y13" s="460"/>
      <c r="Z13" s="459" t="s">
        <v>189</v>
      </c>
      <c r="AA13" s="458" t="s">
        <v>189</v>
      </c>
      <c r="AB13" s="458" t="s">
        <v>189</v>
      </c>
      <c r="AC13" s="458" t="s">
        <v>189</v>
      </c>
      <c r="AD13" s="458" t="s">
        <v>189</v>
      </c>
      <c r="AE13" s="458"/>
      <c r="AF13" s="460"/>
      <c r="AG13" s="483">
        <v>160</v>
      </c>
      <c r="AH13" s="482">
        <v>40</v>
      </c>
      <c r="AI13" s="391"/>
    </row>
    <row r="14" spans="2:35" ht="16.5" customHeight="1">
      <c r="B14" s="1105" t="s">
        <v>166</v>
      </c>
      <c r="C14" s="1106"/>
      <c r="D14" s="461"/>
      <c r="E14" s="459" t="s">
        <v>191</v>
      </c>
      <c r="F14" s="458" t="s">
        <v>191</v>
      </c>
      <c r="G14" s="458" t="s">
        <v>191</v>
      </c>
      <c r="H14" s="458" t="s">
        <v>191</v>
      </c>
      <c r="I14" s="458" t="s">
        <v>191</v>
      </c>
      <c r="J14" s="458"/>
      <c r="K14" s="460"/>
      <c r="L14" s="459" t="s">
        <v>191</v>
      </c>
      <c r="M14" s="458" t="s">
        <v>191</v>
      </c>
      <c r="N14" s="458" t="s">
        <v>191</v>
      </c>
      <c r="O14" s="458" t="s">
        <v>191</v>
      </c>
      <c r="P14" s="458" t="s">
        <v>191</v>
      </c>
      <c r="Q14" s="458"/>
      <c r="R14" s="460"/>
      <c r="S14" s="459" t="s">
        <v>191</v>
      </c>
      <c r="T14" s="458" t="s">
        <v>191</v>
      </c>
      <c r="U14" s="458" t="s">
        <v>191</v>
      </c>
      <c r="V14" s="458" t="s">
        <v>191</v>
      </c>
      <c r="W14" s="458" t="s">
        <v>191</v>
      </c>
      <c r="X14" s="458"/>
      <c r="Y14" s="460"/>
      <c r="Z14" s="459" t="s">
        <v>191</v>
      </c>
      <c r="AA14" s="458" t="s">
        <v>191</v>
      </c>
      <c r="AB14" s="458" t="s">
        <v>191</v>
      </c>
      <c r="AC14" s="458" t="s">
        <v>191</v>
      </c>
      <c r="AD14" s="458" t="s">
        <v>191</v>
      </c>
      <c r="AE14" s="458"/>
      <c r="AF14" s="457"/>
      <c r="AG14" s="483">
        <v>80</v>
      </c>
      <c r="AH14" s="482">
        <v>20</v>
      </c>
      <c r="AI14" s="391"/>
    </row>
    <row r="15" spans="2:35" ht="16.5" customHeight="1">
      <c r="B15" s="1105" t="s">
        <v>167</v>
      </c>
      <c r="C15" s="1106"/>
      <c r="D15" s="461"/>
      <c r="E15" s="459" t="s">
        <v>192</v>
      </c>
      <c r="F15" s="458" t="s">
        <v>192</v>
      </c>
      <c r="G15" s="458" t="s">
        <v>192</v>
      </c>
      <c r="H15" s="458" t="s">
        <v>192</v>
      </c>
      <c r="I15" s="458" t="s">
        <v>192</v>
      </c>
      <c r="J15" s="458"/>
      <c r="K15" s="460"/>
      <c r="L15" s="459" t="s">
        <v>192</v>
      </c>
      <c r="M15" s="458" t="s">
        <v>192</v>
      </c>
      <c r="N15" s="458" t="s">
        <v>192</v>
      </c>
      <c r="O15" s="458" t="s">
        <v>192</v>
      </c>
      <c r="P15" s="458" t="s">
        <v>192</v>
      </c>
      <c r="Q15" s="458"/>
      <c r="R15" s="460"/>
      <c r="S15" s="459" t="s">
        <v>192</v>
      </c>
      <c r="T15" s="458" t="s">
        <v>192</v>
      </c>
      <c r="U15" s="458" t="s">
        <v>192</v>
      </c>
      <c r="V15" s="458" t="s">
        <v>192</v>
      </c>
      <c r="W15" s="458" t="s">
        <v>192</v>
      </c>
      <c r="X15" s="458"/>
      <c r="Y15" s="460"/>
      <c r="Z15" s="459" t="s">
        <v>192</v>
      </c>
      <c r="AA15" s="458" t="s">
        <v>192</v>
      </c>
      <c r="AB15" s="458" t="s">
        <v>192</v>
      </c>
      <c r="AC15" s="458" t="s">
        <v>192</v>
      </c>
      <c r="AD15" s="458" t="s">
        <v>192</v>
      </c>
      <c r="AE15" s="458"/>
      <c r="AF15" s="457"/>
      <c r="AG15" s="483">
        <v>160</v>
      </c>
      <c r="AH15" s="482">
        <v>40</v>
      </c>
      <c r="AI15" s="391" t="s">
        <v>193</v>
      </c>
    </row>
    <row r="16" spans="2:35" ht="16.5" customHeight="1">
      <c r="B16" s="481"/>
      <c r="C16" s="480"/>
      <c r="D16" s="479"/>
      <c r="E16" s="477"/>
      <c r="F16" s="476"/>
      <c r="G16" s="476"/>
      <c r="H16" s="476"/>
      <c r="I16" s="476"/>
      <c r="J16" s="476"/>
      <c r="K16" s="478"/>
      <c r="L16" s="477"/>
      <c r="M16" s="476"/>
      <c r="N16" s="476"/>
      <c r="O16" s="476"/>
      <c r="P16" s="476"/>
      <c r="Q16" s="476"/>
      <c r="R16" s="478"/>
      <c r="S16" s="477"/>
      <c r="T16" s="476"/>
      <c r="U16" s="476"/>
      <c r="V16" s="476"/>
      <c r="W16" s="476"/>
      <c r="X16" s="476"/>
      <c r="Y16" s="478"/>
      <c r="Z16" s="477"/>
      <c r="AA16" s="476"/>
      <c r="AB16" s="476"/>
      <c r="AC16" s="476"/>
      <c r="AD16" s="476"/>
      <c r="AE16" s="476"/>
      <c r="AF16" s="475"/>
      <c r="AG16" s="474"/>
      <c r="AH16" s="473"/>
      <c r="AI16" s="471"/>
    </row>
    <row r="17" spans="2:35" ht="16.5" customHeight="1" thickBot="1">
      <c r="B17" s="1107" t="s">
        <v>168</v>
      </c>
      <c r="C17" s="1108"/>
      <c r="D17" s="472"/>
      <c r="E17" s="452" t="s">
        <v>192</v>
      </c>
      <c r="F17" s="451" t="s">
        <v>192</v>
      </c>
      <c r="G17" s="451" t="s">
        <v>192</v>
      </c>
      <c r="H17" s="451" t="s">
        <v>192</v>
      </c>
      <c r="I17" s="451" t="s">
        <v>192</v>
      </c>
      <c r="J17" s="451"/>
      <c r="K17" s="453"/>
      <c r="L17" s="452" t="s">
        <v>192</v>
      </c>
      <c r="M17" s="451" t="s">
        <v>192</v>
      </c>
      <c r="N17" s="451" t="s">
        <v>192</v>
      </c>
      <c r="O17" s="451" t="s">
        <v>192</v>
      </c>
      <c r="P17" s="451" t="s">
        <v>192</v>
      </c>
      <c r="Q17" s="451"/>
      <c r="R17" s="453"/>
      <c r="S17" s="452" t="s">
        <v>192</v>
      </c>
      <c r="T17" s="451" t="s">
        <v>192</v>
      </c>
      <c r="U17" s="451" t="s">
        <v>192</v>
      </c>
      <c r="V17" s="451" t="s">
        <v>192</v>
      </c>
      <c r="W17" s="451" t="s">
        <v>192</v>
      </c>
      <c r="X17" s="451"/>
      <c r="Y17" s="453"/>
      <c r="Z17" s="452" t="s">
        <v>192</v>
      </c>
      <c r="AA17" s="451" t="s">
        <v>192</v>
      </c>
      <c r="AB17" s="451" t="s">
        <v>192</v>
      </c>
      <c r="AC17" s="451" t="s">
        <v>192</v>
      </c>
      <c r="AD17" s="451" t="s">
        <v>192</v>
      </c>
      <c r="AE17" s="451"/>
      <c r="AF17" s="450"/>
      <c r="AG17" s="1109"/>
      <c r="AH17" s="1110"/>
      <c r="AI17" s="471"/>
    </row>
    <row r="18" spans="2:35" ht="16.5" customHeight="1" thickTop="1">
      <c r="B18" s="1111" t="s">
        <v>169</v>
      </c>
      <c r="C18" s="1112"/>
      <c r="D18" s="470" t="s">
        <v>165</v>
      </c>
      <c r="E18" s="468" t="s">
        <v>192</v>
      </c>
      <c r="F18" s="467" t="s">
        <v>192</v>
      </c>
      <c r="G18" s="467" t="s">
        <v>192</v>
      </c>
      <c r="H18" s="467" t="s">
        <v>192</v>
      </c>
      <c r="I18" s="467" t="s">
        <v>192</v>
      </c>
      <c r="J18" s="467"/>
      <c r="K18" s="469"/>
      <c r="L18" s="468" t="s">
        <v>192</v>
      </c>
      <c r="M18" s="467" t="s">
        <v>192</v>
      </c>
      <c r="N18" s="467" t="s">
        <v>192</v>
      </c>
      <c r="O18" s="467" t="s">
        <v>192</v>
      </c>
      <c r="P18" s="467" t="s">
        <v>192</v>
      </c>
      <c r="Q18" s="467"/>
      <c r="R18" s="469"/>
      <c r="S18" s="468" t="s">
        <v>192</v>
      </c>
      <c r="T18" s="467" t="s">
        <v>192</v>
      </c>
      <c r="U18" s="467" t="s">
        <v>192</v>
      </c>
      <c r="V18" s="467" t="s">
        <v>192</v>
      </c>
      <c r="W18" s="467" t="s">
        <v>192</v>
      </c>
      <c r="X18" s="467"/>
      <c r="Y18" s="469"/>
      <c r="Z18" s="468" t="s">
        <v>192</v>
      </c>
      <c r="AA18" s="467" t="s">
        <v>192</v>
      </c>
      <c r="AB18" s="467" t="s">
        <v>192</v>
      </c>
      <c r="AC18" s="467" t="s">
        <v>192</v>
      </c>
      <c r="AD18" s="467" t="s">
        <v>192</v>
      </c>
      <c r="AE18" s="467"/>
      <c r="AF18" s="466"/>
      <c r="AG18" s="1117"/>
      <c r="AH18" s="1118"/>
      <c r="AI18" s="465"/>
    </row>
    <row r="19" spans="2:35" ht="16.5" customHeight="1">
      <c r="B19" s="1113"/>
      <c r="C19" s="1114"/>
      <c r="D19" s="461" t="s">
        <v>166</v>
      </c>
      <c r="E19" s="459" t="s">
        <v>194</v>
      </c>
      <c r="F19" s="458" t="s">
        <v>194</v>
      </c>
      <c r="G19" s="458" t="s">
        <v>194</v>
      </c>
      <c r="H19" s="458" t="s">
        <v>194</v>
      </c>
      <c r="I19" s="458" t="s">
        <v>194</v>
      </c>
      <c r="J19" s="458"/>
      <c r="K19" s="460"/>
      <c r="L19" s="459" t="s">
        <v>194</v>
      </c>
      <c r="M19" s="458" t="s">
        <v>194</v>
      </c>
      <c r="N19" s="458" t="s">
        <v>194</v>
      </c>
      <c r="O19" s="458" t="s">
        <v>194</v>
      </c>
      <c r="P19" s="458" t="s">
        <v>194</v>
      </c>
      <c r="Q19" s="458"/>
      <c r="R19" s="460"/>
      <c r="S19" s="459" t="s">
        <v>194</v>
      </c>
      <c r="T19" s="458" t="s">
        <v>194</v>
      </c>
      <c r="U19" s="458" t="s">
        <v>194</v>
      </c>
      <c r="V19" s="458" t="s">
        <v>194</v>
      </c>
      <c r="W19" s="458" t="s">
        <v>194</v>
      </c>
      <c r="X19" s="458"/>
      <c r="Y19" s="460"/>
      <c r="Z19" s="459" t="s">
        <v>194</v>
      </c>
      <c r="AA19" s="458" t="s">
        <v>194</v>
      </c>
      <c r="AB19" s="458" t="s">
        <v>194</v>
      </c>
      <c r="AC19" s="458" t="s">
        <v>194</v>
      </c>
      <c r="AD19" s="458" t="s">
        <v>194</v>
      </c>
      <c r="AE19" s="458"/>
      <c r="AF19" s="457"/>
      <c r="AG19" s="464">
        <v>720</v>
      </c>
      <c r="AH19" s="463">
        <v>180</v>
      </c>
      <c r="AI19" s="462"/>
    </row>
    <row r="20" spans="2:35" ht="16.5" customHeight="1">
      <c r="B20" s="1113"/>
      <c r="C20" s="1114"/>
      <c r="D20" s="461" t="s">
        <v>167</v>
      </c>
      <c r="E20" s="459" t="s">
        <v>189</v>
      </c>
      <c r="F20" s="458" t="s">
        <v>189</v>
      </c>
      <c r="G20" s="458" t="s">
        <v>189</v>
      </c>
      <c r="H20" s="458" t="s">
        <v>189</v>
      </c>
      <c r="I20" s="458" t="s">
        <v>189</v>
      </c>
      <c r="J20" s="458"/>
      <c r="K20" s="460"/>
      <c r="L20" s="459" t="s">
        <v>189</v>
      </c>
      <c r="M20" s="458" t="s">
        <v>189</v>
      </c>
      <c r="N20" s="458" t="s">
        <v>189</v>
      </c>
      <c r="O20" s="458" t="s">
        <v>189</v>
      </c>
      <c r="P20" s="458" t="s">
        <v>189</v>
      </c>
      <c r="Q20" s="458"/>
      <c r="R20" s="460"/>
      <c r="S20" s="459" t="s">
        <v>189</v>
      </c>
      <c r="T20" s="458" t="s">
        <v>189</v>
      </c>
      <c r="U20" s="458" t="s">
        <v>189</v>
      </c>
      <c r="V20" s="458" t="s">
        <v>189</v>
      </c>
      <c r="W20" s="458" t="s">
        <v>189</v>
      </c>
      <c r="X20" s="458"/>
      <c r="Y20" s="460"/>
      <c r="Z20" s="459" t="s">
        <v>189</v>
      </c>
      <c r="AA20" s="458" t="s">
        <v>189</v>
      </c>
      <c r="AB20" s="458" t="s">
        <v>189</v>
      </c>
      <c r="AC20" s="458" t="s">
        <v>189</v>
      </c>
      <c r="AD20" s="458" t="s">
        <v>189</v>
      </c>
      <c r="AE20" s="458"/>
      <c r="AF20" s="457"/>
      <c r="AG20" s="456">
        <v>160</v>
      </c>
      <c r="AH20" s="455">
        <v>40</v>
      </c>
      <c r="AI20" s="449" t="s">
        <v>170</v>
      </c>
    </row>
    <row r="21" spans="2:35" ht="16.5" customHeight="1">
      <c r="B21" s="1115"/>
      <c r="C21" s="1116"/>
      <c r="D21" s="454" t="s">
        <v>168</v>
      </c>
      <c r="E21" s="508" t="s">
        <v>189</v>
      </c>
      <c r="F21" s="507" t="s">
        <v>189</v>
      </c>
      <c r="G21" s="507" t="s">
        <v>189</v>
      </c>
      <c r="H21" s="507" t="s">
        <v>189</v>
      </c>
      <c r="I21" s="507" t="s">
        <v>189</v>
      </c>
      <c r="J21" s="507"/>
      <c r="K21" s="509"/>
      <c r="L21" s="508" t="s">
        <v>189</v>
      </c>
      <c r="M21" s="507" t="s">
        <v>189</v>
      </c>
      <c r="N21" s="507" t="s">
        <v>189</v>
      </c>
      <c r="O21" s="507" t="s">
        <v>189</v>
      </c>
      <c r="P21" s="507" t="s">
        <v>189</v>
      </c>
      <c r="Q21" s="507"/>
      <c r="R21" s="509"/>
      <c r="S21" s="508" t="s">
        <v>189</v>
      </c>
      <c r="T21" s="507" t="s">
        <v>189</v>
      </c>
      <c r="U21" s="507" t="s">
        <v>189</v>
      </c>
      <c r="V21" s="507" t="s">
        <v>189</v>
      </c>
      <c r="W21" s="507" t="s">
        <v>189</v>
      </c>
      <c r="X21" s="507"/>
      <c r="Y21" s="509"/>
      <c r="Z21" s="508" t="s">
        <v>189</v>
      </c>
      <c r="AA21" s="507" t="s">
        <v>189</v>
      </c>
      <c r="AB21" s="507" t="s">
        <v>189</v>
      </c>
      <c r="AC21" s="507" t="s">
        <v>189</v>
      </c>
      <c r="AD21" s="507" t="s">
        <v>189</v>
      </c>
      <c r="AE21" s="507"/>
      <c r="AF21" s="506"/>
      <c r="AG21" s="1119"/>
      <c r="AH21" s="1120"/>
      <c r="AI21" s="449"/>
    </row>
    <row r="22" spans="2:35" ht="16.5" customHeight="1" thickBot="1">
      <c r="B22" s="1123" t="s">
        <v>171</v>
      </c>
      <c r="C22" s="1124"/>
      <c r="D22" s="1125"/>
      <c r="E22" s="504" t="s">
        <v>192</v>
      </c>
      <c r="F22" s="503" t="s">
        <v>192</v>
      </c>
      <c r="G22" s="503" t="s">
        <v>192</v>
      </c>
      <c r="H22" s="503" t="s">
        <v>192</v>
      </c>
      <c r="I22" s="503" t="s">
        <v>192</v>
      </c>
      <c r="J22" s="503"/>
      <c r="K22" s="505"/>
      <c r="L22" s="504" t="s">
        <v>192</v>
      </c>
      <c r="M22" s="503" t="s">
        <v>192</v>
      </c>
      <c r="N22" s="503" t="s">
        <v>192</v>
      </c>
      <c r="O22" s="503" t="s">
        <v>192</v>
      </c>
      <c r="P22" s="503" t="s">
        <v>192</v>
      </c>
      <c r="Q22" s="503"/>
      <c r="R22" s="505"/>
      <c r="S22" s="504" t="s">
        <v>192</v>
      </c>
      <c r="T22" s="503" t="s">
        <v>192</v>
      </c>
      <c r="U22" s="503" t="s">
        <v>192</v>
      </c>
      <c r="V22" s="503" t="s">
        <v>192</v>
      </c>
      <c r="W22" s="503" t="s">
        <v>192</v>
      </c>
      <c r="X22" s="503"/>
      <c r="Y22" s="505"/>
      <c r="Z22" s="504" t="s">
        <v>192</v>
      </c>
      <c r="AA22" s="503" t="s">
        <v>192</v>
      </c>
      <c r="AB22" s="503" t="s">
        <v>192</v>
      </c>
      <c r="AC22" s="503" t="s">
        <v>192</v>
      </c>
      <c r="AD22" s="503" t="s">
        <v>192</v>
      </c>
      <c r="AE22" s="503"/>
      <c r="AF22" s="502"/>
      <c r="AG22" s="1121"/>
      <c r="AH22" s="1122"/>
      <c r="AI22" s="444" t="s">
        <v>172</v>
      </c>
    </row>
    <row r="23" spans="2:35" ht="16.5" customHeight="1" thickTop="1" thickBot="1">
      <c r="B23" s="1103" t="s">
        <v>173</v>
      </c>
      <c r="C23" s="1104"/>
      <c r="D23" s="1104"/>
      <c r="E23" s="442">
        <v>44</v>
      </c>
      <c r="F23" s="441">
        <v>44</v>
      </c>
      <c r="G23" s="441">
        <v>44</v>
      </c>
      <c r="H23" s="441">
        <v>44</v>
      </c>
      <c r="I23" s="441">
        <v>44</v>
      </c>
      <c r="J23" s="441"/>
      <c r="K23" s="443"/>
      <c r="L23" s="442">
        <v>44</v>
      </c>
      <c r="M23" s="441">
        <v>44</v>
      </c>
      <c r="N23" s="441">
        <v>44</v>
      </c>
      <c r="O23" s="441">
        <v>44</v>
      </c>
      <c r="P23" s="441">
        <v>44</v>
      </c>
      <c r="Q23" s="441"/>
      <c r="R23" s="443"/>
      <c r="S23" s="442">
        <v>44</v>
      </c>
      <c r="T23" s="441">
        <v>44</v>
      </c>
      <c r="U23" s="441">
        <v>44</v>
      </c>
      <c r="V23" s="441">
        <v>44</v>
      </c>
      <c r="W23" s="441">
        <v>44</v>
      </c>
      <c r="X23" s="441"/>
      <c r="Y23" s="443"/>
      <c r="Z23" s="442">
        <v>44</v>
      </c>
      <c r="AA23" s="441">
        <v>44</v>
      </c>
      <c r="AB23" s="441">
        <v>44</v>
      </c>
      <c r="AC23" s="441">
        <v>44</v>
      </c>
      <c r="AD23" s="441">
        <v>44</v>
      </c>
      <c r="AE23" s="441"/>
      <c r="AF23" s="440"/>
      <c r="AG23" s="439">
        <v>880</v>
      </c>
      <c r="AH23" s="438">
        <v>220</v>
      </c>
      <c r="AI23" s="420" t="s">
        <v>174</v>
      </c>
    </row>
    <row r="24" spans="2:35" ht="20.25" customHeight="1">
      <c r="B24" s="1126" t="s">
        <v>175</v>
      </c>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7"/>
      <c r="AI24" s="1126"/>
    </row>
    <row r="25" spans="2:35" ht="27.4" customHeight="1">
      <c r="B25" s="1128" t="s">
        <v>176</v>
      </c>
      <c r="C25" s="1129"/>
      <c r="D25" s="1130"/>
      <c r="E25" s="399" t="s">
        <v>195</v>
      </c>
      <c r="F25" s="398" t="s">
        <v>195</v>
      </c>
      <c r="G25" s="398" t="s">
        <v>195</v>
      </c>
      <c r="H25" s="398" t="s">
        <v>195</v>
      </c>
      <c r="I25" s="398" t="s">
        <v>195</v>
      </c>
      <c r="J25" s="398"/>
      <c r="K25" s="400"/>
      <c r="L25" s="399" t="s">
        <v>195</v>
      </c>
      <c r="M25" s="398" t="s">
        <v>195</v>
      </c>
      <c r="N25" s="398" t="s">
        <v>195</v>
      </c>
      <c r="O25" s="398" t="s">
        <v>195</v>
      </c>
      <c r="P25" s="398" t="s">
        <v>195</v>
      </c>
      <c r="Q25" s="398"/>
      <c r="R25" s="400"/>
      <c r="S25" s="399" t="s">
        <v>195</v>
      </c>
      <c r="T25" s="398" t="s">
        <v>195</v>
      </c>
      <c r="U25" s="398" t="s">
        <v>195</v>
      </c>
      <c r="V25" s="398" t="s">
        <v>195</v>
      </c>
      <c r="W25" s="398" t="s">
        <v>195</v>
      </c>
      <c r="X25" s="398"/>
      <c r="Y25" s="400"/>
      <c r="Z25" s="399" t="s">
        <v>195</v>
      </c>
      <c r="AA25" s="398" t="s">
        <v>195</v>
      </c>
      <c r="AB25" s="398" t="s">
        <v>195</v>
      </c>
      <c r="AC25" s="398" t="s">
        <v>195</v>
      </c>
      <c r="AD25" s="398" t="s">
        <v>195</v>
      </c>
      <c r="AE25" s="398"/>
      <c r="AF25" s="397"/>
      <c r="AG25" s="1097"/>
      <c r="AH25" s="1131"/>
      <c r="AI25" s="1098"/>
    </row>
    <row r="26" spans="2:35" ht="27.4" customHeight="1" thickBot="1">
      <c r="B26" s="1135" t="s">
        <v>177</v>
      </c>
      <c r="C26" s="1136"/>
      <c r="D26" s="1137"/>
      <c r="E26" s="496" t="s">
        <v>196</v>
      </c>
      <c r="F26" s="495" t="s">
        <v>196</v>
      </c>
      <c r="G26" s="495" t="s">
        <v>196</v>
      </c>
      <c r="H26" s="495" t="s">
        <v>196</v>
      </c>
      <c r="I26" s="495" t="s">
        <v>196</v>
      </c>
      <c r="J26" s="387"/>
      <c r="K26" s="389"/>
      <c r="L26" s="496" t="s">
        <v>196</v>
      </c>
      <c r="M26" s="495" t="s">
        <v>196</v>
      </c>
      <c r="N26" s="495" t="s">
        <v>196</v>
      </c>
      <c r="O26" s="495" t="s">
        <v>196</v>
      </c>
      <c r="P26" s="495" t="s">
        <v>196</v>
      </c>
      <c r="Q26" s="387"/>
      <c r="R26" s="389"/>
      <c r="S26" s="496" t="s">
        <v>196</v>
      </c>
      <c r="T26" s="495" t="s">
        <v>196</v>
      </c>
      <c r="U26" s="495" t="s">
        <v>196</v>
      </c>
      <c r="V26" s="495" t="s">
        <v>196</v>
      </c>
      <c r="W26" s="495" t="s">
        <v>196</v>
      </c>
      <c r="X26" s="387"/>
      <c r="Y26" s="389"/>
      <c r="Z26" s="496" t="s">
        <v>196</v>
      </c>
      <c r="AA26" s="495" t="s">
        <v>196</v>
      </c>
      <c r="AB26" s="495" t="s">
        <v>196</v>
      </c>
      <c r="AC26" s="495" t="s">
        <v>196</v>
      </c>
      <c r="AD26" s="495" t="s">
        <v>196</v>
      </c>
      <c r="AE26" s="387"/>
      <c r="AF26" s="386"/>
      <c r="AG26" s="1132"/>
      <c r="AH26" s="1133"/>
      <c r="AI26" s="1134"/>
    </row>
    <row r="27" spans="2:35" ht="32.25" customHeight="1" thickTop="1" thickBot="1">
      <c r="B27" s="1142" t="s">
        <v>178</v>
      </c>
      <c r="C27" s="1143"/>
      <c r="D27" s="1144"/>
      <c r="E27" s="500">
        <f>E26*ROUNDDOWN(((E25-15)/5)+1,2)</f>
        <v>14.5</v>
      </c>
      <c r="F27" s="499">
        <f>F26*ROUNDDOWN(((F25-15)/5)+1,3)</f>
        <v>14.5</v>
      </c>
      <c r="G27" s="499">
        <f>G26*ROUNDDOWN(((G25-15)/5)+1,2)</f>
        <v>14.5</v>
      </c>
      <c r="H27" s="499">
        <f>H26*ROUNDDOWN(((H25-15)/5)+1,2)</f>
        <v>14.5</v>
      </c>
      <c r="I27" s="499">
        <f>I26*ROUNDDOWN(((I25-15)/5)+1,2)</f>
        <v>14.5</v>
      </c>
      <c r="J27" s="499"/>
      <c r="K27" s="501"/>
      <c r="L27" s="500">
        <f>L26*ROUNDDOWN(((L25-15)/5)+1,2)</f>
        <v>14.5</v>
      </c>
      <c r="M27" s="499">
        <f>M26*ROUNDDOWN(((M25-15)/5)+1,2)</f>
        <v>14.5</v>
      </c>
      <c r="N27" s="499">
        <f>N26*ROUNDDOWN(((N25-15)/5)+1,2)</f>
        <v>14.5</v>
      </c>
      <c r="O27" s="499">
        <f>O26*ROUNDDOWN(((O25-15)/5)+1,2)</f>
        <v>14.5</v>
      </c>
      <c r="P27" s="499">
        <f>P26*ROUNDDOWN(((P25-15)/5)+1,2)</f>
        <v>14.5</v>
      </c>
      <c r="Q27" s="499"/>
      <c r="R27" s="501"/>
      <c r="S27" s="500">
        <f>S26*ROUNDDOWN(((S25-15)/5)+1,2)</f>
        <v>14.5</v>
      </c>
      <c r="T27" s="499">
        <f>T26*ROUNDDOWN(((T25-15)/5)+1,2)</f>
        <v>14.5</v>
      </c>
      <c r="U27" s="499">
        <f>U26*ROUNDDOWN(((U25-15)/5)+1,2)</f>
        <v>14.5</v>
      </c>
      <c r="V27" s="499">
        <f>V26*ROUNDDOWN(((V25-15)/5)+1,2)</f>
        <v>14.5</v>
      </c>
      <c r="W27" s="499">
        <f>W26*ROUNDDOWN(((W25-15)/5)+1,2)</f>
        <v>14.5</v>
      </c>
      <c r="X27" s="499"/>
      <c r="Y27" s="501"/>
      <c r="Z27" s="500">
        <f>Z26*ROUNDDOWN(((Z25-15)/5)+1,2)</f>
        <v>14.5</v>
      </c>
      <c r="AA27" s="499">
        <f>AA26*ROUNDDOWN(((AA25-15)/5)+1,2)</f>
        <v>14.5</v>
      </c>
      <c r="AB27" s="499">
        <f>AB26*ROUNDDOWN(((AB25-15)/5)+1,2)</f>
        <v>14.5</v>
      </c>
      <c r="AC27" s="499">
        <f>AC26*ROUNDDOWN(((AC25-15)/5)+1,2)</f>
        <v>14.5</v>
      </c>
      <c r="AD27" s="499">
        <f>AD26*ROUNDDOWN(((AD25-15)/5)+1,2)</f>
        <v>14.5</v>
      </c>
      <c r="AE27" s="436"/>
      <c r="AF27" s="435"/>
      <c r="AG27" s="498">
        <v>290</v>
      </c>
      <c r="AH27" s="497">
        <v>72.5</v>
      </c>
      <c r="AI27" s="432"/>
    </row>
    <row r="28" spans="2:35" ht="27.95" customHeight="1" thickTop="1" thickBot="1">
      <c r="B28" s="1145" t="s">
        <v>179</v>
      </c>
      <c r="C28" s="1146"/>
      <c r="D28" s="1147"/>
      <c r="E28" s="496" t="s">
        <v>196</v>
      </c>
      <c r="F28" s="495" t="s">
        <v>196</v>
      </c>
      <c r="G28" s="495" t="s">
        <v>196</v>
      </c>
      <c r="H28" s="495" t="s">
        <v>196</v>
      </c>
      <c r="I28" s="495" t="s">
        <v>196</v>
      </c>
      <c r="J28" s="387"/>
      <c r="K28" s="389"/>
      <c r="L28" s="496" t="s">
        <v>196</v>
      </c>
      <c r="M28" s="495" t="s">
        <v>196</v>
      </c>
      <c r="N28" s="495" t="s">
        <v>196</v>
      </c>
      <c r="O28" s="495" t="s">
        <v>196</v>
      </c>
      <c r="P28" s="495" t="s">
        <v>196</v>
      </c>
      <c r="Q28" s="387"/>
      <c r="R28" s="389"/>
      <c r="S28" s="496" t="s">
        <v>196</v>
      </c>
      <c r="T28" s="495" t="s">
        <v>196</v>
      </c>
      <c r="U28" s="495" t="s">
        <v>196</v>
      </c>
      <c r="V28" s="495" t="s">
        <v>196</v>
      </c>
      <c r="W28" s="495" t="s">
        <v>196</v>
      </c>
      <c r="X28" s="387"/>
      <c r="Y28" s="389"/>
      <c r="Z28" s="496" t="s">
        <v>196</v>
      </c>
      <c r="AA28" s="495" t="s">
        <v>196</v>
      </c>
      <c r="AB28" s="495" t="s">
        <v>196</v>
      </c>
      <c r="AC28" s="495" t="s">
        <v>196</v>
      </c>
      <c r="AD28" s="495" t="s">
        <v>196</v>
      </c>
      <c r="AE28" s="430"/>
      <c r="AF28" s="429"/>
      <c r="AG28" s="494">
        <v>145</v>
      </c>
      <c r="AH28" s="493">
        <v>36.25</v>
      </c>
      <c r="AI28" s="426" t="s">
        <v>170</v>
      </c>
    </row>
    <row r="29" spans="2:35" ht="21.4" customHeight="1" thickTop="1" thickBot="1">
      <c r="B29" s="1148" t="s">
        <v>180</v>
      </c>
      <c r="C29" s="1149"/>
      <c r="D29" s="1150"/>
      <c r="E29" s="492">
        <f>E27+E28</f>
        <v>21.75</v>
      </c>
      <c r="F29" s="491">
        <f>F27+F28</f>
        <v>21.75</v>
      </c>
      <c r="G29" s="491">
        <f>G27+G28</f>
        <v>21.75</v>
      </c>
      <c r="H29" s="491">
        <f>H27+H28</f>
        <v>21.75</v>
      </c>
      <c r="I29" s="491">
        <f>I27+I28</f>
        <v>21.75</v>
      </c>
      <c r="J29" s="424"/>
      <c r="K29" s="423"/>
      <c r="L29" s="492">
        <f>L27+L28</f>
        <v>21.75</v>
      </c>
      <c r="M29" s="491">
        <f>M27+M28</f>
        <v>21.75</v>
      </c>
      <c r="N29" s="491">
        <f>N27+N28</f>
        <v>21.75</v>
      </c>
      <c r="O29" s="491">
        <f>O27+O28</f>
        <v>21.75</v>
      </c>
      <c r="P29" s="491">
        <f>P27+P28</f>
        <v>21.75</v>
      </c>
      <c r="Q29" s="424"/>
      <c r="R29" s="423"/>
      <c r="S29" s="492">
        <f>S27+S28</f>
        <v>21.75</v>
      </c>
      <c r="T29" s="491">
        <f>T27+T28</f>
        <v>21.75</v>
      </c>
      <c r="U29" s="491">
        <f>U27+U28</f>
        <v>21.75</v>
      </c>
      <c r="V29" s="491">
        <f>V27+V28</f>
        <v>21.75</v>
      </c>
      <c r="W29" s="491">
        <f>W27+W28</f>
        <v>21.75</v>
      </c>
      <c r="X29" s="424"/>
      <c r="Y29" s="423"/>
      <c r="Z29" s="492">
        <f>Z27+Z28</f>
        <v>21.75</v>
      </c>
      <c r="AA29" s="491">
        <f>AA27+AA28</f>
        <v>21.75</v>
      </c>
      <c r="AB29" s="491">
        <f>AB27+AB28</f>
        <v>21.75</v>
      </c>
      <c r="AC29" s="491">
        <f>AC27+AC28</f>
        <v>21.75</v>
      </c>
      <c r="AD29" s="491">
        <f>AD27+AD28</f>
        <v>21.75</v>
      </c>
      <c r="AE29" s="424"/>
      <c r="AF29" s="423"/>
      <c r="AG29" s="490">
        <f>SUM(E29:AF29)</f>
        <v>435</v>
      </c>
      <c r="AH29" s="489">
        <v>108.75</v>
      </c>
      <c r="AI29" s="420" t="s">
        <v>181</v>
      </c>
    </row>
    <row r="30" spans="2:35" ht="12.75" customHeight="1" thickBot="1">
      <c r="B30" s="419"/>
      <c r="C30" s="419"/>
      <c r="D30" s="419"/>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8"/>
      <c r="AH30" s="418"/>
      <c r="AI30" s="411"/>
    </row>
    <row r="31" spans="2:35" ht="19.5" customHeight="1" thickBot="1">
      <c r="B31" s="1151" t="s">
        <v>182</v>
      </c>
      <c r="C31" s="1152"/>
      <c r="D31" s="1153"/>
      <c r="E31" s="1154" t="s">
        <v>197</v>
      </c>
      <c r="F31" s="1155"/>
      <c r="G31" s="1155"/>
      <c r="H31" s="1155"/>
      <c r="I31" s="1156"/>
      <c r="J31" s="417" t="s">
        <v>184</v>
      </c>
      <c r="K31" s="416"/>
      <c r="L31" s="416"/>
      <c r="M31" s="416"/>
      <c r="N31" s="1138" t="s">
        <v>185</v>
      </c>
      <c r="O31" s="1139"/>
      <c r="P31" s="1139"/>
      <c r="Q31" s="1139"/>
      <c r="R31" s="1139"/>
      <c r="S31" s="1139"/>
      <c r="T31" s="1139"/>
      <c r="U31" s="1139"/>
      <c r="V31" s="1139"/>
      <c r="W31" s="1139"/>
      <c r="X31" s="1139"/>
      <c r="Y31" s="1139"/>
      <c r="Z31" s="1139"/>
      <c r="AA31" s="1139"/>
      <c r="AB31" s="1140"/>
      <c r="AC31" s="1157" t="s">
        <v>198</v>
      </c>
      <c r="AD31" s="1158"/>
      <c r="AE31" s="1158"/>
      <c r="AF31" s="1159"/>
      <c r="AG31" s="413" t="s">
        <v>186</v>
      </c>
      <c r="AH31" s="412">
        <v>2</v>
      </c>
      <c r="AI31" s="411"/>
    </row>
    <row r="32" spans="2:35" ht="17.25" customHeight="1">
      <c r="B32" s="1141" t="s">
        <v>187</v>
      </c>
      <c r="C32" s="1141"/>
      <c r="D32" s="1141"/>
      <c r="E32" s="1141"/>
      <c r="F32" s="1141"/>
      <c r="G32" s="1141"/>
      <c r="H32" s="1141"/>
      <c r="I32" s="1141"/>
      <c r="J32" s="1141"/>
      <c r="K32" s="1141"/>
      <c r="L32" s="1141"/>
      <c r="M32" s="1141"/>
      <c r="N32" s="1141"/>
      <c r="O32" s="1141"/>
      <c r="P32" s="1141"/>
      <c r="Q32" s="1141"/>
      <c r="R32" s="1141"/>
      <c r="S32" s="1141"/>
      <c r="T32" s="1141"/>
      <c r="U32" s="1141"/>
      <c r="V32" s="1141"/>
      <c r="W32" s="1141"/>
      <c r="X32" s="1141"/>
      <c r="Y32" s="1141"/>
      <c r="Z32" s="1141"/>
      <c r="AA32" s="1141"/>
      <c r="AB32" s="1141"/>
      <c r="AC32" s="1141"/>
      <c r="AD32" s="1141"/>
      <c r="AE32" s="1141"/>
      <c r="AF32" s="1141"/>
      <c r="AG32" s="1141"/>
      <c r="AH32" s="1141"/>
      <c r="AI32" s="1141"/>
    </row>
    <row r="33" spans="2:35" ht="14.25" customHeight="1">
      <c r="B33" s="1141" t="s">
        <v>188</v>
      </c>
      <c r="C33" s="1141"/>
      <c r="D33" s="1141"/>
      <c r="E33" s="1141"/>
      <c r="F33" s="1141"/>
      <c r="G33" s="1141"/>
      <c r="H33" s="1141"/>
      <c r="I33" s="1141"/>
      <c r="J33" s="1141"/>
      <c r="K33" s="1141"/>
      <c r="L33" s="1141"/>
      <c r="M33" s="1141"/>
      <c r="N33" s="1141"/>
      <c r="O33" s="1141"/>
      <c r="P33" s="1141"/>
      <c r="Q33" s="1141"/>
      <c r="R33" s="1141"/>
      <c r="S33" s="1141"/>
      <c r="T33" s="1141"/>
      <c r="U33" s="1141"/>
      <c r="V33" s="1141"/>
      <c r="W33" s="1141"/>
      <c r="X33" s="1141"/>
      <c r="Y33" s="1141"/>
      <c r="Z33" s="1141"/>
      <c r="AA33" s="1141"/>
      <c r="AB33" s="1141"/>
      <c r="AC33" s="1141"/>
      <c r="AD33" s="1141"/>
      <c r="AE33" s="1141"/>
      <c r="AF33" s="1141"/>
      <c r="AG33" s="1141"/>
      <c r="AH33" s="1141"/>
      <c r="AI33" s="1141"/>
    </row>
    <row r="34" spans="2:35" ht="7.9" customHeight="1">
      <c r="B34" s="384"/>
      <c r="C34" s="384"/>
      <c r="D34" s="384"/>
      <c r="E34" s="384"/>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row>
    <row r="35" spans="2:35" ht="16.5" customHeight="1">
      <c r="B35" s="384"/>
      <c r="C35" s="384"/>
      <c r="D35" s="384"/>
      <c r="E35" s="384"/>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row>
  </sheetData>
  <mergeCells count="41">
    <mergeCell ref="B33:AI33"/>
    <mergeCell ref="B29:D29"/>
    <mergeCell ref="B31:D31"/>
    <mergeCell ref="E31:I31"/>
    <mergeCell ref="N31:AB31"/>
    <mergeCell ref="AC31:AF31"/>
    <mergeCell ref="B32:AI32"/>
    <mergeCell ref="B28:D28"/>
    <mergeCell ref="AG17:AH17"/>
    <mergeCell ref="B18:C21"/>
    <mergeCell ref="AG18:AH18"/>
    <mergeCell ref="AG21:AH22"/>
    <mergeCell ref="B22:D22"/>
    <mergeCell ref="B23:D23"/>
    <mergeCell ref="B17:C17"/>
    <mergeCell ref="B24:AI24"/>
    <mergeCell ref="B25:D25"/>
    <mergeCell ref="AG25:AI26"/>
    <mergeCell ref="B26:D26"/>
    <mergeCell ref="B27:D27"/>
    <mergeCell ref="B11:C11"/>
    <mergeCell ref="B12:C12"/>
    <mergeCell ref="B13:C13"/>
    <mergeCell ref="B14:C14"/>
    <mergeCell ref="B15:C15"/>
    <mergeCell ref="B10:C10"/>
    <mergeCell ref="Z2:AF2"/>
    <mergeCell ref="AG2:AI2"/>
    <mergeCell ref="Z3:AF3"/>
    <mergeCell ref="AG3:AI3"/>
    <mergeCell ref="B5:C7"/>
    <mergeCell ref="D5:D6"/>
    <mergeCell ref="E5:K5"/>
    <mergeCell ref="L5:R5"/>
    <mergeCell ref="S5:Y5"/>
    <mergeCell ref="Z5:AF5"/>
    <mergeCell ref="AG5:AH5"/>
    <mergeCell ref="AI5:AI7"/>
    <mergeCell ref="B8:C8"/>
    <mergeCell ref="AG8:AH9"/>
    <mergeCell ref="B9:C9"/>
  </mergeCells>
  <phoneticPr fontId="2"/>
  <printOptions horizontalCentered="1" verticalCentered="1"/>
  <pageMargins left="0.39370078740157483" right="0.39370078740157483" top="0.59055118110236227" bottom="0.39370078740157483" header="0.27559055118110237" footer="0.43307086614173229"/>
  <pageSetup paperSize="9" scale="81" orientation="landscape" blackAndWhite="1" r:id="rId1"/>
  <headerFooter alignWithMargins="0">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Normal="100" zoomScaleSheetLayoutView="100" workbookViewId="0">
      <selection activeCell="B2" sqref="B2"/>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c r="C2"/>
      <c r="D2"/>
      <c r="E2"/>
      <c r="F2"/>
      <c r="G2"/>
      <c r="H2"/>
      <c r="I2"/>
      <c r="J2"/>
      <c r="K2"/>
      <c r="L2"/>
      <c r="M2"/>
      <c r="N2"/>
      <c r="O2"/>
      <c r="P2"/>
      <c r="Q2"/>
      <c r="R2"/>
      <c r="S2"/>
      <c r="T2"/>
      <c r="U2"/>
      <c r="V2"/>
      <c r="W2"/>
      <c r="X2"/>
      <c r="Y2"/>
    </row>
    <row r="4" spans="2:30" ht="34.5" customHeight="1">
      <c r="B4" s="1059" t="s">
        <v>274</v>
      </c>
      <c r="C4" s="1060"/>
      <c r="D4" s="1060"/>
      <c r="E4" s="1060"/>
      <c r="F4" s="1060"/>
      <c r="G4" s="1060"/>
      <c r="H4" s="1060"/>
      <c r="I4" s="1060"/>
      <c r="J4" s="1060"/>
      <c r="K4" s="1060"/>
      <c r="L4" s="1060"/>
      <c r="M4" s="1060"/>
      <c r="N4" s="1060"/>
      <c r="O4" s="1060"/>
      <c r="P4" s="1060"/>
      <c r="Q4" s="1060"/>
      <c r="R4" s="1060"/>
      <c r="S4" s="1060"/>
      <c r="T4" s="1060"/>
      <c r="U4" s="1060"/>
      <c r="V4" s="1060"/>
      <c r="W4" s="1060"/>
      <c r="X4" s="1060"/>
      <c r="Y4" s="1060"/>
    </row>
    <row r="5" spans="2:30" ht="13.5" customHeight="1"/>
    <row r="6" spans="2:30" ht="24" customHeight="1">
      <c r="B6" s="1061" t="s">
        <v>256</v>
      </c>
      <c r="C6" s="1061"/>
      <c r="D6" s="1061"/>
      <c r="E6" s="1061"/>
      <c r="F6" s="1061"/>
      <c r="G6" s="1062"/>
      <c r="H6" s="1063"/>
      <c r="I6" s="1063"/>
      <c r="J6" s="1063"/>
      <c r="K6" s="1063"/>
      <c r="L6" s="1063"/>
      <c r="M6" s="1063"/>
      <c r="N6" s="1063"/>
      <c r="O6" s="1063"/>
      <c r="P6" s="1063"/>
      <c r="Q6" s="1063"/>
      <c r="R6" s="1063"/>
      <c r="S6" s="1063"/>
      <c r="T6" s="1063"/>
      <c r="U6" s="1063"/>
      <c r="V6" s="1063"/>
      <c r="W6" s="1063"/>
      <c r="X6" s="1063"/>
      <c r="Y6" s="1064"/>
    </row>
    <row r="7" spans="2:30" ht="24" customHeight="1">
      <c r="B7" s="1061" t="s">
        <v>257</v>
      </c>
      <c r="C7" s="1061"/>
      <c r="D7" s="1061"/>
      <c r="E7" s="1061"/>
      <c r="F7" s="1061"/>
      <c r="G7" s="169" t="s">
        <v>22</v>
      </c>
      <c r="H7" s="184" t="s">
        <v>222</v>
      </c>
      <c r="I7" s="184"/>
      <c r="J7" s="184"/>
      <c r="K7" s="184"/>
      <c r="L7" s="169" t="s">
        <v>22</v>
      </c>
      <c r="M7" s="184" t="s">
        <v>223</v>
      </c>
      <c r="N7" s="184"/>
      <c r="O7" s="184"/>
      <c r="P7" s="184"/>
      <c r="Q7" s="169" t="s">
        <v>22</v>
      </c>
      <c r="R7" s="184" t="s">
        <v>224</v>
      </c>
      <c r="S7" s="184"/>
      <c r="T7" s="184"/>
      <c r="U7" s="184"/>
      <c r="V7" s="184"/>
      <c r="W7" s="8"/>
      <c r="X7" s="8"/>
      <c r="Y7" s="9"/>
    </row>
    <row r="8" spans="2:30" ht="21.95" customHeight="1">
      <c r="B8" s="1065" t="s">
        <v>258</v>
      </c>
      <c r="C8" s="1066"/>
      <c r="D8" s="1066"/>
      <c r="E8" s="1066"/>
      <c r="F8" s="1067"/>
      <c r="G8" s="170" t="s">
        <v>22</v>
      </c>
      <c r="H8" s="6" t="s">
        <v>259</v>
      </c>
      <c r="I8" s="171"/>
      <c r="J8" s="171"/>
      <c r="K8" s="171"/>
      <c r="L8" s="171"/>
      <c r="M8" s="171"/>
      <c r="N8" s="171"/>
      <c r="O8" s="171"/>
      <c r="P8" s="171"/>
      <c r="Q8" s="171"/>
      <c r="R8" s="171"/>
      <c r="S8" s="171"/>
      <c r="T8" s="171"/>
      <c r="U8" s="171"/>
      <c r="V8" s="171"/>
      <c r="W8" s="171"/>
      <c r="X8" s="171"/>
      <c r="Y8" s="172"/>
    </row>
    <row r="9" spans="2:30" ht="21.95" customHeight="1">
      <c r="B9" s="1068"/>
      <c r="C9" s="1060"/>
      <c r="D9" s="1060"/>
      <c r="E9" s="1060"/>
      <c r="F9" s="1069"/>
      <c r="G9" s="167" t="s">
        <v>22</v>
      </c>
      <c r="H9" s="1" t="s">
        <v>260</v>
      </c>
      <c r="I9" s="13"/>
      <c r="J9" s="13"/>
      <c r="K9" s="13"/>
      <c r="L9" s="13"/>
      <c r="M9" s="13"/>
      <c r="N9" s="13"/>
      <c r="O9" s="13"/>
      <c r="P9" s="13"/>
      <c r="Q9" s="13"/>
      <c r="R9" s="13"/>
      <c r="S9" s="13"/>
      <c r="T9" s="13"/>
      <c r="U9" s="13"/>
      <c r="V9" s="13"/>
      <c r="W9" s="13"/>
      <c r="X9" s="13"/>
      <c r="Y9" s="175"/>
    </row>
    <row r="10" spans="2:30" ht="21.95" customHeight="1">
      <c r="B10" s="1070"/>
      <c r="C10" s="1071"/>
      <c r="D10" s="1071"/>
      <c r="E10" s="1071"/>
      <c r="F10" s="1072"/>
      <c r="G10" s="51" t="s">
        <v>22</v>
      </c>
      <c r="H10" s="7" t="s">
        <v>275</v>
      </c>
      <c r="I10" s="173"/>
      <c r="J10" s="173"/>
      <c r="K10" s="173"/>
      <c r="L10" s="173"/>
      <c r="M10" s="173"/>
      <c r="N10" s="173"/>
      <c r="O10" s="173"/>
      <c r="P10" s="173"/>
      <c r="Q10" s="173"/>
      <c r="R10" s="173"/>
      <c r="S10" s="173"/>
      <c r="T10" s="173"/>
      <c r="U10" s="173"/>
      <c r="V10" s="173"/>
      <c r="W10" s="173"/>
      <c r="X10" s="173"/>
      <c r="Y10" s="174"/>
    </row>
    <row r="11" spans="2:30" ht="13.5" customHeight="1">
      <c r="AD11" s="43"/>
    </row>
    <row r="12" spans="2:30" ht="12.95" customHeight="1">
      <c r="B12" s="5"/>
      <c r="C12" s="6"/>
      <c r="D12" s="6"/>
      <c r="E12" s="6"/>
      <c r="F12" s="6"/>
      <c r="G12" s="6"/>
      <c r="H12" s="6"/>
      <c r="I12" s="6"/>
      <c r="J12" s="6"/>
      <c r="K12" s="6"/>
      <c r="L12" s="6"/>
      <c r="M12" s="6"/>
      <c r="N12" s="6"/>
      <c r="O12" s="6"/>
      <c r="P12" s="6"/>
      <c r="Q12" s="6"/>
      <c r="R12" s="6"/>
      <c r="S12" s="6"/>
      <c r="T12" s="4"/>
      <c r="U12" s="6"/>
      <c r="V12" s="6"/>
      <c r="W12" s="6"/>
      <c r="X12" s="6"/>
      <c r="Y12" s="4"/>
      <c r="Z12"/>
      <c r="AA12"/>
    </row>
    <row r="13" spans="2:30" ht="17.100000000000001" customHeight="1">
      <c r="B13" s="41" t="s">
        <v>276</v>
      </c>
      <c r="C13" s="42"/>
      <c r="T13" s="178"/>
      <c r="V13" s="26" t="s">
        <v>238</v>
      </c>
      <c r="W13" s="26" t="s">
        <v>103</v>
      </c>
      <c r="X13" s="26" t="s">
        <v>239</v>
      </c>
      <c r="Y13" s="178"/>
      <c r="Z13"/>
      <c r="AA13"/>
    </row>
    <row r="14" spans="2:30" ht="17.100000000000001" customHeight="1">
      <c r="B14" s="179"/>
      <c r="T14" s="178"/>
      <c r="Y14" s="178"/>
      <c r="Z14"/>
      <c r="AA14"/>
    </row>
    <row r="15" spans="2:30" ht="49.5" customHeight="1">
      <c r="B15" s="179"/>
      <c r="C15" s="1055" t="s">
        <v>148</v>
      </c>
      <c r="D15" s="1056"/>
      <c r="E15" s="1056"/>
      <c r="F15" s="176" t="s">
        <v>199</v>
      </c>
      <c r="G15" s="1058" t="s">
        <v>277</v>
      </c>
      <c r="H15" s="1058"/>
      <c r="I15" s="1058"/>
      <c r="J15" s="1058"/>
      <c r="K15" s="1058"/>
      <c r="L15" s="1058"/>
      <c r="M15" s="1058"/>
      <c r="N15" s="1058"/>
      <c r="O15" s="1058"/>
      <c r="P15" s="1058"/>
      <c r="Q15" s="1058"/>
      <c r="R15" s="1058"/>
      <c r="S15" s="1058"/>
      <c r="T15" s="178"/>
      <c r="V15" s="10" t="s">
        <v>22</v>
      </c>
      <c r="W15" s="10" t="s">
        <v>103</v>
      </c>
      <c r="X15" s="10" t="s">
        <v>22</v>
      </c>
      <c r="Y15" s="178"/>
      <c r="Z15"/>
      <c r="AA15"/>
    </row>
    <row r="16" spans="2:30" ht="69" customHeight="1">
      <c r="B16" s="179"/>
      <c r="C16" s="1056"/>
      <c r="D16" s="1056"/>
      <c r="E16" s="1056"/>
      <c r="F16" s="176" t="s">
        <v>201</v>
      </c>
      <c r="G16" s="1058" t="s">
        <v>278</v>
      </c>
      <c r="H16" s="1058"/>
      <c r="I16" s="1058"/>
      <c r="J16" s="1058"/>
      <c r="K16" s="1058"/>
      <c r="L16" s="1058"/>
      <c r="M16" s="1058"/>
      <c r="N16" s="1058"/>
      <c r="O16" s="1058"/>
      <c r="P16" s="1058"/>
      <c r="Q16" s="1058"/>
      <c r="R16" s="1058"/>
      <c r="S16" s="1058"/>
      <c r="T16" s="178"/>
      <c r="V16" s="10" t="s">
        <v>22</v>
      </c>
      <c r="W16" s="10" t="s">
        <v>103</v>
      </c>
      <c r="X16" s="10" t="s">
        <v>22</v>
      </c>
      <c r="Y16" s="178"/>
      <c r="Z16"/>
      <c r="AA16"/>
    </row>
    <row r="17" spans="2:27" ht="39.950000000000003" customHeight="1">
      <c r="B17" s="179"/>
      <c r="C17" s="1056"/>
      <c r="D17" s="1056"/>
      <c r="E17" s="1056"/>
      <c r="F17" s="176" t="s">
        <v>202</v>
      </c>
      <c r="G17" s="1058" t="s">
        <v>279</v>
      </c>
      <c r="H17" s="1058"/>
      <c r="I17" s="1058"/>
      <c r="J17" s="1058"/>
      <c r="K17" s="1058"/>
      <c r="L17" s="1058"/>
      <c r="M17" s="1058"/>
      <c r="N17" s="1058"/>
      <c r="O17" s="1058"/>
      <c r="P17" s="1058"/>
      <c r="Q17" s="1058"/>
      <c r="R17" s="1058"/>
      <c r="S17" s="1058"/>
      <c r="T17" s="178"/>
      <c r="V17" s="10" t="s">
        <v>22</v>
      </c>
      <c r="W17" s="10" t="s">
        <v>103</v>
      </c>
      <c r="X17" s="10" t="s">
        <v>22</v>
      </c>
      <c r="Y17" s="178"/>
      <c r="Z17"/>
      <c r="AA17"/>
    </row>
    <row r="18" spans="2:27" ht="21.95" customHeight="1">
      <c r="B18" s="179"/>
      <c r="C18" s="1056"/>
      <c r="D18" s="1056"/>
      <c r="E18" s="1056"/>
      <c r="F18" s="176" t="s">
        <v>204</v>
      </c>
      <c r="G18" s="1058" t="s">
        <v>280</v>
      </c>
      <c r="H18" s="1058"/>
      <c r="I18" s="1058"/>
      <c r="J18" s="1058"/>
      <c r="K18" s="1058"/>
      <c r="L18" s="1058"/>
      <c r="M18" s="1058"/>
      <c r="N18" s="1058"/>
      <c r="O18" s="1058"/>
      <c r="P18" s="1058"/>
      <c r="Q18" s="1058"/>
      <c r="R18" s="1058"/>
      <c r="S18" s="1058"/>
      <c r="T18" s="178"/>
      <c r="V18" s="10" t="s">
        <v>22</v>
      </c>
      <c r="W18" s="10" t="s">
        <v>103</v>
      </c>
      <c r="X18" s="10" t="s">
        <v>22</v>
      </c>
      <c r="Y18" s="178"/>
      <c r="Z18"/>
      <c r="AA18"/>
    </row>
    <row r="19" spans="2:27" ht="17.45" customHeight="1">
      <c r="B19" s="179"/>
      <c r="C19" s="190"/>
      <c r="D19" s="190"/>
      <c r="E19" s="190"/>
      <c r="F19" s="10"/>
      <c r="G19" s="13"/>
      <c r="H19" s="13"/>
      <c r="I19" s="13"/>
      <c r="J19" s="13"/>
      <c r="K19" s="13"/>
      <c r="L19" s="13"/>
      <c r="M19" s="13"/>
      <c r="N19" s="13"/>
      <c r="O19" s="13"/>
      <c r="P19" s="13"/>
      <c r="Q19" s="13"/>
      <c r="R19" s="13"/>
      <c r="S19" s="13"/>
      <c r="T19" s="178"/>
      <c r="Y19" s="178"/>
      <c r="Z19"/>
      <c r="AA19"/>
    </row>
    <row r="20" spans="2:27" ht="69" customHeight="1">
      <c r="B20" s="179"/>
      <c r="C20" s="1073" t="s">
        <v>281</v>
      </c>
      <c r="D20" s="1074"/>
      <c r="E20" s="1074"/>
      <c r="F20" s="176" t="s">
        <v>199</v>
      </c>
      <c r="G20" s="1058" t="s">
        <v>282</v>
      </c>
      <c r="H20" s="1058"/>
      <c r="I20" s="1058"/>
      <c r="J20" s="1058"/>
      <c r="K20" s="1058"/>
      <c r="L20" s="1058"/>
      <c r="M20" s="1058"/>
      <c r="N20" s="1058"/>
      <c r="O20" s="1058"/>
      <c r="P20" s="1058"/>
      <c r="Q20" s="1058"/>
      <c r="R20" s="1058"/>
      <c r="S20" s="1058"/>
      <c r="T20" s="178"/>
      <c r="V20" s="10" t="s">
        <v>22</v>
      </c>
      <c r="W20" s="10" t="s">
        <v>103</v>
      </c>
      <c r="X20" s="10" t="s">
        <v>22</v>
      </c>
      <c r="Y20" s="178"/>
      <c r="Z20"/>
      <c r="AA20"/>
    </row>
    <row r="21" spans="2:27" ht="69" customHeight="1">
      <c r="B21" s="179"/>
      <c r="C21" s="1074"/>
      <c r="D21" s="1074"/>
      <c r="E21" s="1074"/>
      <c r="F21" s="176" t="s">
        <v>201</v>
      </c>
      <c r="G21" s="1058" t="s">
        <v>283</v>
      </c>
      <c r="H21" s="1058"/>
      <c r="I21" s="1058"/>
      <c r="J21" s="1058"/>
      <c r="K21" s="1058"/>
      <c r="L21" s="1058"/>
      <c r="M21" s="1058"/>
      <c r="N21" s="1058"/>
      <c r="O21" s="1058"/>
      <c r="P21" s="1058"/>
      <c r="Q21" s="1058"/>
      <c r="R21" s="1058"/>
      <c r="S21" s="1058"/>
      <c r="T21" s="178"/>
      <c r="V21" s="10" t="s">
        <v>22</v>
      </c>
      <c r="W21" s="10" t="s">
        <v>103</v>
      </c>
      <c r="X21" s="10" t="s">
        <v>22</v>
      </c>
      <c r="Y21" s="178"/>
      <c r="Z21"/>
      <c r="AA21"/>
    </row>
    <row r="22" spans="2:27" ht="49.5" customHeight="1">
      <c r="B22" s="179"/>
      <c r="C22" s="1074"/>
      <c r="D22" s="1074"/>
      <c r="E22" s="1074"/>
      <c r="F22" s="176" t="s">
        <v>202</v>
      </c>
      <c r="G22" s="1058" t="s">
        <v>284</v>
      </c>
      <c r="H22" s="1058"/>
      <c r="I22" s="1058"/>
      <c r="J22" s="1058"/>
      <c r="K22" s="1058"/>
      <c r="L22" s="1058"/>
      <c r="M22" s="1058"/>
      <c r="N22" s="1058"/>
      <c r="O22" s="1058"/>
      <c r="P22" s="1058"/>
      <c r="Q22" s="1058"/>
      <c r="R22" s="1058"/>
      <c r="S22" s="1058"/>
      <c r="T22" s="178"/>
      <c r="V22" s="10" t="s">
        <v>22</v>
      </c>
      <c r="W22" s="10" t="s">
        <v>103</v>
      </c>
      <c r="X22" s="10" t="s">
        <v>22</v>
      </c>
      <c r="Y22" s="178"/>
      <c r="Z22"/>
      <c r="AA22"/>
    </row>
    <row r="23" spans="2:27" ht="21.95" customHeight="1">
      <c r="B23" s="179"/>
      <c r="C23" s="1074"/>
      <c r="D23" s="1074"/>
      <c r="E23" s="1074"/>
      <c r="F23" s="176" t="s">
        <v>204</v>
      </c>
      <c r="G23" s="1058" t="s">
        <v>285</v>
      </c>
      <c r="H23" s="1058"/>
      <c r="I23" s="1058"/>
      <c r="J23" s="1058"/>
      <c r="K23" s="1058"/>
      <c r="L23" s="1058"/>
      <c r="M23" s="1058"/>
      <c r="N23" s="1058"/>
      <c r="O23" s="1058"/>
      <c r="P23" s="1058"/>
      <c r="Q23" s="1058"/>
      <c r="R23" s="1058"/>
      <c r="S23" s="1058"/>
      <c r="T23" s="178"/>
      <c r="V23" s="10" t="s">
        <v>22</v>
      </c>
      <c r="W23" s="10" t="s">
        <v>103</v>
      </c>
      <c r="X23" s="10" t="s">
        <v>22</v>
      </c>
      <c r="Y23" s="178"/>
      <c r="Z23"/>
      <c r="AA23"/>
    </row>
    <row r="24" spans="2:27" ht="17.45" customHeight="1">
      <c r="B24" s="179"/>
      <c r="C24" s="190"/>
      <c r="D24" s="190"/>
      <c r="E24" s="190"/>
      <c r="F24" s="10"/>
      <c r="G24" s="13"/>
      <c r="H24" s="13"/>
      <c r="I24" s="13"/>
      <c r="J24" s="13"/>
      <c r="K24" s="13"/>
      <c r="L24" s="13"/>
      <c r="M24" s="13"/>
      <c r="N24" s="13"/>
      <c r="O24" s="13"/>
      <c r="P24" s="13"/>
      <c r="Q24" s="13"/>
      <c r="R24" s="13"/>
      <c r="S24" s="13"/>
      <c r="T24" s="178"/>
      <c r="Y24" s="178"/>
      <c r="Z24"/>
      <c r="AA24"/>
    </row>
    <row r="25" spans="2:27" ht="69" customHeight="1">
      <c r="B25" s="179"/>
      <c r="C25" s="1160" t="s">
        <v>286</v>
      </c>
      <c r="D25" s="1161"/>
      <c r="E25" s="1162"/>
      <c r="F25" s="176" t="s">
        <v>199</v>
      </c>
      <c r="G25" s="1058" t="s">
        <v>287</v>
      </c>
      <c r="H25" s="1058"/>
      <c r="I25" s="1058"/>
      <c r="J25" s="1058"/>
      <c r="K25" s="1058"/>
      <c r="L25" s="1058"/>
      <c r="M25" s="1058"/>
      <c r="N25" s="1058"/>
      <c r="O25" s="1058"/>
      <c r="P25" s="1058"/>
      <c r="Q25" s="1058"/>
      <c r="R25" s="1058"/>
      <c r="S25" s="1058"/>
      <c r="T25" s="178"/>
      <c r="V25" s="10" t="s">
        <v>22</v>
      </c>
      <c r="W25" s="10" t="s">
        <v>103</v>
      </c>
      <c r="X25" s="10" t="s">
        <v>22</v>
      </c>
      <c r="Y25" s="178"/>
      <c r="Z25"/>
      <c r="AA25"/>
    </row>
    <row r="26" spans="2:27" ht="69" customHeight="1">
      <c r="B26" s="179"/>
      <c r="C26" s="1163"/>
      <c r="D26" s="1164"/>
      <c r="E26" s="1165"/>
      <c r="F26" s="176" t="s">
        <v>201</v>
      </c>
      <c r="G26" s="1058" t="s">
        <v>288</v>
      </c>
      <c r="H26" s="1058"/>
      <c r="I26" s="1058"/>
      <c r="J26" s="1058"/>
      <c r="K26" s="1058"/>
      <c r="L26" s="1058"/>
      <c r="M26" s="1058"/>
      <c r="N26" s="1058"/>
      <c r="O26" s="1058"/>
      <c r="P26" s="1058"/>
      <c r="Q26" s="1058"/>
      <c r="R26" s="1058"/>
      <c r="S26" s="1058"/>
      <c r="T26" s="178"/>
      <c r="V26" s="10" t="s">
        <v>22</v>
      </c>
      <c r="W26" s="10" t="s">
        <v>103</v>
      </c>
      <c r="X26" s="10" t="s">
        <v>22</v>
      </c>
      <c r="Y26" s="178"/>
      <c r="Z26"/>
      <c r="AA26"/>
    </row>
    <row r="27" spans="2:27" ht="49.5" customHeight="1">
      <c r="B27" s="179"/>
      <c r="C27" s="1166"/>
      <c r="D27" s="1167"/>
      <c r="E27" s="1168"/>
      <c r="F27" s="176" t="s">
        <v>202</v>
      </c>
      <c r="G27" s="1058" t="s">
        <v>289</v>
      </c>
      <c r="H27" s="1058"/>
      <c r="I27" s="1058"/>
      <c r="J27" s="1058"/>
      <c r="K27" s="1058"/>
      <c r="L27" s="1058"/>
      <c r="M27" s="1058"/>
      <c r="N27" s="1058"/>
      <c r="O27" s="1058"/>
      <c r="P27" s="1058"/>
      <c r="Q27" s="1058"/>
      <c r="R27" s="1058"/>
      <c r="S27" s="1058"/>
      <c r="T27" s="178"/>
      <c r="V27" s="10" t="s">
        <v>22</v>
      </c>
      <c r="W27" s="10" t="s">
        <v>103</v>
      </c>
      <c r="X27" s="10" t="s">
        <v>22</v>
      </c>
      <c r="Y27" s="178"/>
      <c r="Z27"/>
      <c r="AA27"/>
    </row>
    <row r="28" spans="2:27" ht="12.95" customHeight="1">
      <c r="B28" s="180"/>
      <c r="C28" s="7"/>
      <c r="D28" s="7"/>
      <c r="E28" s="7"/>
      <c r="F28" s="7"/>
      <c r="G28" s="7"/>
      <c r="H28" s="7"/>
      <c r="I28" s="7"/>
      <c r="J28" s="7"/>
      <c r="K28" s="7"/>
      <c r="L28" s="7"/>
      <c r="M28" s="7"/>
      <c r="N28" s="7"/>
      <c r="O28" s="7"/>
      <c r="P28" s="7"/>
      <c r="Q28" s="7"/>
      <c r="R28" s="7"/>
      <c r="S28" s="7"/>
      <c r="T28" s="52"/>
      <c r="U28" s="7"/>
      <c r="V28" s="7"/>
      <c r="W28" s="7"/>
      <c r="X28" s="7"/>
      <c r="Y28" s="52"/>
    </row>
    <row r="30" spans="2:27">
      <c r="B30" s="1" t="s">
        <v>272</v>
      </c>
    </row>
    <row r="31" spans="2:27">
      <c r="B31" s="1" t="s">
        <v>273</v>
      </c>
      <c r="K31"/>
      <c r="L31"/>
      <c r="M31"/>
      <c r="N31"/>
      <c r="O31"/>
      <c r="P31"/>
      <c r="Q31"/>
      <c r="R31"/>
      <c r="S31"/>
      <c r="T31"/>
      <c r="U31"/>
      <c r="V31"/>
      <c r="W31"/>
      <c r="X31"/>
      <c r="Y31"/>
      <c r="Z31"/>
      <c r="AA31"/>
    </row>
    <row r="122" spans="3:7">
      <c r="C122" s="7"/>
      <c r="D122" s="7"/>
      <c r="E122" s="7"/>
      <c r="F122" s="7"/>
      <c r="G122" s="7"/>
    </row>
    <row r="123" spans="3:7">
      <c r="C123" s="6"/>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85"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3"/>
  <sheetViews>
    <sheetView view="pageBreakPreview" zoomScaleNormal="100" zoomScaleSheetLayoutView="100" workbookViewId="0">
      <selection activeCell="B1" sqref="B1"/>
    </sheetView>
  </sheetViews>
  <sheetFormatPr defaultColWidth="9" defaultRowHeight="13.5"/>
  <cols>
    <col min="1" max="1" width="2.125" style="44" customWidth="1"/>
    <col min="2" max="23" width="3.625" style="44" customWidth="1"/>
    <col min="24" max="24" width="2.125" style="44" customWidth="1"/>
    <col min="25" max="37" width="5.625" style="44" customWidth="1"/>
    <col min="38" max="16384" width="9" style="44"/>
  </cols>
  <sheetData>
    <row r="1" spans="2:23">
      <c r="M1" s="45"/>
      <c r="N1" s="46"/>
      <c r="O1" s="46"/>
      <c r="P1" s="46"/>
      <c r="Q1" s="45" t="s">
        <v>205</v>
      </c>
      <c r="R1" s="47"/>
      <c r="S1" s="46" t="s">
        <v>206</v>
      </c>
      <c r="T1" s="47"/>
      <c r="U1" s="46" t="s">
        <v>216</v>
      </c>
      <c r="V1" s="47"/>
      <c r="W1" s="46" t="s">
        <v>217</v>
      </c>
    </row>
    <row r="2" spans="2:23" ht="5.0999999999999996" customHeight="1">
      <c r="M2" s="45"/>
      <c r="N2" s="46"/>
      <c r="O2" s="46"/>
      <c r="P2" s="46"/>
      <c r="Q2" s="45"/>
      <c r="R2" s="46"/>
      <c r="S2" s="46"/>
      <c r="T2" s="46"/>
      <c r="U2" s="46"/>
      <c r="V2" s="46"/>
      <c r="W2" s="46"/>
    </row>
    <row r="3" spans="2:23">
      <c r="B3" s="1169" t="s">
        <v>290</v>
      </c>
      <c r="C3" s="1169"/>
      <c r="D3" s="1169"/>
      <c r="E3" s="1169"/>
      <c r="F3" s="1169"/>
      <c r="G3" s="1169"/>
      <c r="H3" s="1169"/>
      <c r="I3" s="1169"/>
      <c r="J3" s="1169"/>
      <c r="K3" s="1169"/>
      <c r="L3" s="1169"/>
      <c r="M3" s="1169"/>
      <c r="N3" s="1169"/>
      <c r="O3" s="1169"/>
      <c r="P3" s="1169"/>
      <c r="Q3" s="1169"/>
      <c r="R3" s="1169"/>
      <c r="S3" s="1169"/>
      <c r="T3" s="1169"/>
      <c r="U3" s="1169"/>
      <c r="V3" s="1169"/>
      <c r="W3" s="1169"/>
    </row>
    <row r="4" spans="2:23" ht="5.0999999999999996" customHeight="1">
      <c r="B4" s="46"/>
      <c r="C4" s="46"/>
      <c r="D4" s="46"/>
      <c r="E4" s="46"/>
      <c r="F4" s="46"/>
      <c r="G4" s="46"/>
      <c r="H4" s="46"/>
      <c r="I4" s="46"/>
      <c r="J4" s="46"/>
      <c r="K4" s="46"/>
      <c r="L4" s="46"/>
      <c r="M4" s="46"/>
      <c r="N4" s="46"/>
      <c r="O4" s="46"/>
      <c r="P4" s="46"/>
      <c r="Q4" s="46"/>
      <c r="R4" s="46"/>
      <c r="S4" s="46"/>
      <c r="T4" s="46"/>
      <c r="U4" s="46"/>
      <c r="V4" s="46"/>
      <c r="W4" s="46"/>
    </row>
    <row r="5" spans="2:23">
      <c r="B5" s="46"/>
      <c r="C5" s="46"/>
      <c r="D5" s="46"/>
      <c r="E5" s="46"/>
      <c r="F5" s="46"/>
      <c r="G5" s="46"/>
      <c r="H5" s="46"/>
      <c r="I5" s="46"/>
      <c r="J5" s="46"/>
      <c r="K5" s="46"/>
      <c r="L5" s="46"/>
      <c r="M5" s="46"/>
      <c r="N5" s="46"/>
      <c r="O5" s="46"/>
      <c r="P5" s="45" t="s">
        <v>291</v>
      </c>
      <c r="Q5" s="1170"/>
      <c r="R5" s="1170"/>
      <c r="S5" s="1170"/>
      <c r="T5" s="1170"/>
      <c r="U5" s="1170"/>
      <c r="V5" s="1170"/>
      <c r="W5" s="1170"/>
    </row>
    <row r="6" spans="2:23">
      <c r="B6" s="46"/>
      <c r="C6" s="46"/>
      <c r="D6" s="46"/>
      <c r="E6" s="46"/>
      <c r="F6" s="46"/>
      <c r="G6" s="46"/>
      <c r="H6" s="46"/>
      <c r="I6" s="46"/>
      <c r="J6" s="46"/>
      <c r="K6" s="46"/>
      <c r="L6" s="46"/>
      <c r="M6" s="46"/>
      <c r="N6" s="46"/>
      <c r="O6" s="46"/>
      <c r="P6" s="45" t="s">
        <v>141</v>
      </c>
      <c r="Q6" s="1171"/>
      <c r="R6" s="1171"/>
      <c r="S6" s="1171"/>
      <c r="T6" s="1171"/>
      <c r="U6" s="1171"/>
      <c r="V6" s="1171"/>
      <c r="W6" s="1171"/>
    </row>
    <row r="7" spans="2:23" ht="10.5" customHeight="1">
      <c r="B7" s="46"/>
      <c r="C7" s="46"/>
      <c r="D7" s="46"/>
      <c r="E7" s="46"/>
      <c r="F7" s="46"/>
      <c r="G7" s="46"/>
      <c r="H7" s="46"/>
      <c r="I7" s="46"/>
      <c r="J7" s="46"/>
      <c r="K7" s="46"/>
      <c r="L7" s="46"/>
      <c r="M7" s="46"/>
      <c r="N7" s="46"/>
      <c r="O7" s="46"/>
      <c r="P7" s="46"/>
      <c r="Q7" s="46"/>
      <c r="R7" s="46"/>
      <c r="S7" s="46"/>
      <c r="T7" s="46"/>
      <c r="U7" s="46"/>
      <c r="V7" s="46"/>
      <c r="W7" s="46"/>
    </row>
    <row r="8" spans="2:23">
      <c r="B8" s="44" t="s">
        <v>292</v>
      </c>
    </row>
    <row r="9" spans="2:23">
      <c r="C9" s="47" t="s">
        <v>22</v>
      </c>
      <c r="D9" s="44" t="s">
        <v>293</v>
      </c>
      <c r="J9" s="47" t="s">
        <v>22</v>
      </c>
      <c r="K9" s="44" t="s">
        <v>294</v>
      </c>
    </row>
    <row r="10" spans="2:23" ht="10.5" customHeight="1"/>
    <row r="11" spans="2:23">
      <c r="B11" s="44" t="s">
        <v>295</v>
      </c>
    </row>
    <row r="12" spans="2:23">
      <c r="C12" s="47" t="s">
        <v>22</v>
      </c>
      <c r="D12" s="44" t="s">
        <v>296</v>
      </c>
    </row>
    <row r="13" spans="2:23">
      <c r="C13" s="47" t="s">
        <v>22</v>
      </c>
      <c r="D13" s="44" t="s">
        <v>297</v>
      </c>
    </row>
    <row r="14" spans="2:23" ht="10.5" customHeight="1"/>
    <row r="15" spans="2:23">
      <c r="B15" s="44" t="s">
        <v>298</v>
      </c>
    </row>
    <row r="16" spans="2:23" ht="60" customHeight="1">
      <c r="B16" s="1172"/>
      <c r="C16" s="1172"/>
      <c r="D16" s="1172"/>
      <c r="E16" s="1172"/>
      <c r="F16" s="1173" t="s">
        <v>299</v>
      </c>
      <c r="G16" s="1174"/>
      <c r="H16" s="1174"/>
      <c r="I16" s="1174"/>
      <c r="J16" s="1174"/>
      <c r="K16" s="1174"/>
      <c r="L16" s="1175"/>
      <c r="M16" s="1176" t="s">
        <v>300</v>
      </c>
      <c r="N16" s="1176"/>
      <c r="O16" s="1176"/>
      <c r="P16" s="1176"/>
      <c r="Q16" s="1176"/>
      <c r="R16" s="1176"/>
      <c r="S16" s="1176"/>
    </row>
    <row r="17" spans="2:23">
      <c r="B17" s="1177">
        <v>4</v>
      </c>
      <c r="C17" s="1178"/>
      <c r="D17" s="1178" t="s">
        <v>301</v>
      </c>
      <c r="E17" s="1179"/>
      <c r="F17" s="1180"/>
      <c r="G17" s="1181"/>
      <c r="H17" s="1181"/>
      <c r="I17" s="1181"/>
      <c r="J17" s="1181"/>
      <c r="K17" s="1181"/>
      <c r="L17" s="189" t="s">
        <v>200</v>
      </c>
      <c r="M17" s="1180"/>
      <c r="N17" s="1181"/>
      <c r="O17" s="1181"/>
      <c r="P17" s="1181"/>
      <c r="Q17" s="1181"/>
      <c r="R17" s="1181"/>
      <c r="S17" s="189" t="s">
        <v>200</v>
      </c>
    </row>
    <row r="18" spans="2:23">
      <c r="B18" s="1177">
        <v>5</v>
      </c>
      <c r="C18" s="1178"/>
      <c r="D18" s="1178" t="s">
        <v>301</v>
      </c>
      <c r="E18" s="1179"/>
      <c r="F18" s="1180"/>
      <c r="G18" s="1181"/>
      <c r="H18" s="1181"/>
      <c r="I18" s="1181"/>
      <c r="J18" s="1181"/>
      <c r="K18" s="1181"/>
      <c r="L18" s="189" t="s">
        <v>200</v>
      </c>
      <c r="M18" s="1180"/>
      <c r="N18" s="1181"/>
      <c r="O18" s="1181"/>
      <c r="P18" s="1181"/>
      <c r="Q18" s="1181"/>
      <c r="R18" s="1181"/>
      <c r="S18" s="189" t="s">
        <v>200</v>
      </c>
    </row>
    <row r="19" spans="2:23">
      <c r="B19" s="1177">
        <v>6</v>
      </c>
      <c r="C19" s="1178"/>
      <c r="D19" s="1178" t="s">
        <v>301</v>
      </c>
      <c r="E19" s="1179"/>
      <c r="F19" s="1180"/>
      <c r="G19" s="1181"/>
      <c r="H19" s="1181"/>
      <c r="I19" s="1181"/>
      <c r="J19" s="1181"/>
      <c r="K19" s="1181"/>
      <c r="L19" s="189" t="s">
        <v>200</v>
      </c>
      <c r="M19" s="1180"/>
      <c r="N19" s="1181"/>
      <c r="O19" s="1181"/>
      <c r="P19" s="1181"/>
      <c r="Q19" s="1181"/>
      <c r="R19" s="1181"/>
      <c r="S19" s="189" t="s">
        <v>200</v>
      </c>
    </row>
    <row r="20" spans="2:23">
      <c r="B20" s="1177">
        <v>7</v>
      </c>
      <c r="C20" s="1178"/>
      <c r="D20" s="1178" t="s">
        <v>301</v>
      </c>
      <c r="E20" s="1179"/>
      <c r="F20" s="1180"/>
      <c r="G20" s="1181"/>
      <c r="H20" s="1181"/>
      <c r="I20" s="1181"/>
      <c r="J20" s="1181"/>
      <c r="K20" s="1181"/>
      <c r="L20" s="189" t="s">
        <v>200</v>
      </c>
      <c r="M20" s="1180"/>
      <c r="N20" s="1181"/>
      <c r="O20" s="1181"/>
      <c r="P20" s="1181"/>
      <c r="Q20" s="1181"/>
      <c r="R20" s="1181"/>
      <c r="S20" s="189" t="s">
        <v>200</v>
      </c>
    </row>
    <row r="21" spans="2:23">
      <c r="B21" s="1177">
        <v>8</v>
      </c>
      <c r="C21" s="1178"/>
      <c r="D21" s="1178" t="s">
        <v>301</v>
      </c>
      <c r="E21" s="1179"/>
      <c r="F21" s="1180"/>
      <c r="G21" s="1181"/>
      <c r="H21" s="1181"/>
      <c r="I21" s="1181"/>
      <c r="J21" s="1181"/>
      <c r="K21" s="1181"/>
      <c r="L21" s="189" t="s">
        <v>200</v>
      </c>
      <c r="M21" s="1180"/>
      <c r="N21" s="1181"/>
      <c r="O21" s="1181"/>
      <c r="P21" s="1181"/>
      <c r="Q21" s="1181"/>
      <c r="R21" s="1181"/>
      <c r="S21" s="189" t="s">
        <v>200</v>
      </c>
    </row>
    <row r="22" spans="2:23">
      <c r="B22" s="1177">
        <v>9</v>
      </c>
      <c r="C22" s="1178"/>
      <c r="D22" s="1178" t="s">
        <v>301</v>
      </c>
      <c r="E22" s="1179"/>
      <c r="F22" s="1180"/>
      <c r="G22" s="1181"/>
      <c r="H22" s="1181"/>
      <c r="I22" s="1181"/>
      <c r="J22" s="1181"/>
      <c r="K22" s="1181"/>
      <c r="L22" s="189" t="s">
        <v>200</v>
      </c>
      <c r="M22" s="1180"/>
      <c r="N22" s="1181"/>
      <c r="O22" s="1181"/>
      <c r="P22" s="1181"/>
      <c r="Q22" s="1181"/>
      <c r="R22" s="1181"/>
      <c r="S22" s="189" t="s">
        <v>200</v>
      </c>
    </row>
    <row r="23" spans="2:23">
      <c r="B23" s="1177">
        <v>10</v>
      </c>
      <c r="C23" s="1178"/>
      <c r="D23" s="1178" t="s">
        <v>301</v>
      </c>
      <c r="E23" s="1179"/>
      <c r="F23" s="1180"/>
      <c r="G23" s="1181"/>
      <c r="H23" s="1181"/>
      <c r="I23" s="1181"/>
      <c r="J23" s="1181"/>
      <c r="K23" s="1181"/>
      <c r="L23" s="189" t="s">
        <v>200</v>
      </c>
      <c r="M23" s="1180"/>
      <c r="N23" s="1181"/>
      <c r="O23" s="1181"/>
      <c r="P23" s="1181"/>
      <c r="Q23" s="1181"/>
      <c r="R23" s="1181"/>
      <c r="S23" s="189" t="s">
        <v>200</v>
      </c>
    </row>
    <row r="24" spans="2:23">
      <c r="B24" s="1177">
        <v>11</v>
      </c>
      <c r="C24" s="1178"/>
      <c r="D24" s="1178" t="s">
        <v>301</v>
      </c>
      <c r="E24" s="1179"/>
      <c r="F24" s="1180"/>
      <c r="G24" s="1181"/>
      <c r="H24" s="1181"/>
      <c r="I24" s="1181"/>
      <c r="J24" s="1181"/>
      <c r="K24" s="1181"/>
      <c r="L24" s="189" t="s">
        <v>200</v>
      </c>
      <c r="M24" s="1180"/>
      <c r="N24" s="1181"/>
      <c r="O24" s="1181"/>
      <c r="P24" s="1181"/>
      <c r="Q24" s="1181"/>
      <c r="R24" s="1181"/>
      <c r="S24" s="189" t="s">
        <v>200</v>
      </c>
    </row>
    <row r="25" spans="2:23">
      <c r="B25" s="1177">
        <v>12</v>
      </c>
      <c r="C25" s="1178"/>
      <c r="D25" s="1178" t="s">
        <v>301</v>
      </c>
      <c r="E25" s="1179"/>
      <c r="F25" s="1180"/>
      <c r="G25" s="1181"/>
      <c r="H25" s="1181"/>
      <c r="I25" s="1181"/>
      <c r="J25" s="1181"/>
      <c r="K25" s="1181"/>
      <c r="L25" s="189" t="s">
        <v>200</v>
      </c>
      <c r="M25" s="1180"/>
      <c r="N25" s="1181"/>
      <c r="O25" s="1181"/>
      <c r="P25" s="1181"/>
      <c r="Q25" s="1181"/>
      <c r="R25" s="1181"/>
      <c r="S25" s="189" t="s">
        <v>200</v>
      </c>
      <c r="U25" s="1172" t="s">
        <v>302</v>
      </c>
      <c r="V25" s="1172"/>
      <c r="W25" s="1172"/>
    </row>
    <row r="26" spans="2:23">
      <c r="B26" s="1177">
        <v>1</v>
      </c>
      <c r="C26" s="1178"/>
      <c r="D26" s="1178" t="s">
        <v>301</v>
      </c>
      <c r="E26" s="1179"/>
      <c r="F26" s="1180"/>
      <c r="G26" s="1181"/>
      <c r="H26" s="1181"/>
      <c r="I26" s="1181"/>
      <c r="J26" s="1181"/>
      <c r="K26" s="1181"/>
      <c r="L26" s="189" t="s">
        <v>200</v>
      </c>
      <c r="M26" s="1180"/>
      <c r="N26" s="1181"/>
      <c r="O26" s="1181"/>
      <c r="P26" s="1181"/>
      <c r="Q26" s="1181"/>
      <c r="R26" s="1181"/>
      <c r="S26" s="189" t="s">
        <v>200</v>
      </c>
      <c r="U26" s="1182"/>
      <c r="V26" s="1182"/>
      <c r="W26" s="1182"/>
    </row>
    <row r="27" spans="2:23">
      <c r="B27" s="1177">
        <v>2</v>
      </c>
      <c r="C27" s="1178"/>
      <c r="D27" s="1178" t="s">
        <v>301</v>
      </c>
      <c r="E27" s="1179"/>
      <c r="F27" s="1180"/>
      <c r="G27" s="1181"/>
      <c r="H27" s="1181"/>
      <c r="I27" s="1181"/>
      <c r="J27" s="1181"/>
      <c r="K27" s="1181"/>
      <c r="L27" s="189" t="s">
        <v>200</v>
      </c>
      <c r="M27" s="1180"/>
      <c r="N27" s="1181"/>
      <c r="O27" s="1181"/>
      <c r="P27" s="1181"/>
      <c r="Q27" s="1181"/>
      <c r="R27" s="1181"/>
      <c r="S27" s="189" t="s">
        <v>200</v>
      </c>
    </row>
    <row r="28" spans="2:23">
      <c r="B28" s="1172" t="s">
        <v>303</v>
      </c>
      <c r="C28" s="1172"/>
      <c r="D28" s="1172"/>
      <c r="E28" s="1172"/>
      <c r="F28" s="1177" t="str">
        <f>IF(SUM(F17:K27)=0,"",SUM(F17:K27))</f>
        <v/>
      </c>
      <c r="G28" s="1178"/>
      <c r="H28" s="1178"/>
      <c r="I28" s="1178"/>
      <c r="J28" s="1178"/>
      <c r="K28" s="1178"/>
      <c r="L28" s="189" t="s">
        <v>200</v>
      </c>
      <c r="M28" s="1177" t="str">
        <f>IF(SUM(M17:R27)=0,"",SUM(M17:R27))</f>
        <v/>
      </c>
      <c r="N28" s="1178"/>
      <c r="O28" s="1178"/>
      <c r="P28" s="1178"/>
      <c r="Q28" s="1178"/>
      <c r="R28" s="1178"/>
      <c r="S28" s="189" t="s">
        <v>200</v>
      </c>
      <c r="U28" s="1172" t="s">
        <v>304</v>
      </c>
      <c r="V28" s="1172"/>
      <c r="W28" s="1172"/>
    </row>
    <row r="29" spans="2:23" ht="39.950000000000003" customHeight="1">
      <c r="B29" s="1176" t="s">
        <v>305</v>
      </c>
      <c r="C29" s="1172"/>
      <c r="D29" s="1172"/>
      <c r="E29" s="1172"/>
      <c r="F29" s="1183" t="str">
        <f>IF(F28="","",F28/U26)</f>
        <v/>
      </c>
      <c r="G29" s="1184"/>
      <c r="H29" s="1184"/>
      <c r="I29" s="1184"/>
      <c r="J29" s="1184"/>
      <c r="K29" s="1184"/>
      <c r="L29" s="189" t="s">
        <v>200</v>
      </c>
      <c r="M29" s="1183" t="str">
        <f>IF(M28="","",M28/U26)</f>
        <v/>
      </c>
      <c r="N29" s="1184"/>
      <c r="O29" s="1184"/>
      <c r="P29" s="1184"/>
      <c r="Q29" s="1184"/>
      <c r="R29" s="1184"/>
      <c r="S29" s="189" t="s">
        <v>200</v>
      </c>
      <c r="U29" s="1185" t="str">
        <f>IF(F29="","",ROUNDDOWN(M29/F29,3))</f>
        <v/>
      </c>
      <c r="V29" s="1186"/>
      <c r="W29" s="1187"/>
    </row>
    <row r="31" spans="2:23">
      <c r="B31" s="44" t="s">
        <v>306</v>
      </c>
    </row>
    <row r="32" spans="2:23" ht="60" customHeight="1">
      <c r="B32" s="1172"/>
      <c r="C32" s="1172"/>
      <c r="D32" s="1172"/>
      <c r="E32" s="1172"/>
      <c r="F32" s="1173" t="s">
        <v>299</v>
      </c>
      <c r="G32" s="1174"/>
      <c r="H32" s="1174"/>
      <c r="I32" s="1174"/>
      <c r="J32" s="1174"/>
      <c r="K32" s="1174"/>
      <c r="L32" s="1175"/>
      <c r="M32" s="1176" t="s">
        <v>300</v>
      </c>
      <c r="N32" s="1176"/>
      <c r="O32" s="1176"/>
      <c r="P32" s="1176"/>
      <c r="Q32" s="1176"/>
      <c r="R32" s="1176"/>
      <c r="S32" s="1176"/>
    </row>
    <row r="33" spans="1:23">
      <c r="B33" s="1180"/>
      <c r="C33" s="1181"/>
      <c r="D33" s="1181"/>
      <c r="E33" s="48" t="s">
        <v>301</v>
      </c>
      <c r="F33" s="1180"/>
      <c r="G33" s="1181"/>
      <c r="H33" s="1181"/>
      <c r="I33" s="1181"/>
      <c r="J33" s="1181"/>
      <c r="K33" s="1181"/>
      <c r="L33" s="189" t="s">
        <v>200</v>
      </c>
      <c r="M33" s="1180"/>
      <c r="N33" s="1181"/>
      <c r="O33" s="1181"/>
      <c r="P33" s="1181"/>
      <c r="Q33" s="1181"/>
      <c r="R33" s="1181"/>
      <c r="S33" s="189" t="s">
        <v>200</v>
      </c>
    </row>
    <row r="34" spans="1:23">
      <c r="B34" s="1180"/>
      <c r="C34" s="1181"/>
      <c r="D34" s="1181"/>
      <c r="E34" s="48" t="s">
        <v>301</v>
      </c>
      <c r="F34" s="1180"/>
      <c r="G34" s="1181"/>
      <c r="H34" s="1181"/>
      <c r="I34" s="1181"/>
      <c r="J34" s="1181"/>
      <c r="K34" s="1181"/>
      <c r="L34" s="189" t="s">
        <v>200</v>
      </c>
      <c r="M34" s="1180"/>
      <c r="N34" s="1181"/>
      <c r="O34" s="1181"/>
      <c r="P34" s="1181"/>
      <c r="Q34" s="1181"/>
      <c r="R34" s="1181"/>
      <c r="S34" s="189" t="s">
        <v>200</v>
      </c>
    </row>
    <row r="35" spans="1:23">
      <c r="B35" s="1180"/>
      <c r="C35" s="1181"/>
      <c r="D35" s="1181"/>
      <c r="E35" s="48" t="s">
        <v>307</v>
      </c>
      <c r="F35" s="1180"/>
      <c r="G35" s="1181"/>
      <c r="H35" s="1181"/>
      <c r="I35" s="1181"/>
      <c r="J35" s="1181"/>
      <c r="K35" s="1181"/>
      <c r="L35" s="189" t="s">
        <v>200</v>
      </c>
      <c r="M35" s="1180"/>
      <c r="N35" s="1181"/>
      <c r="O35" s="1181"/>
      <c r="P35" s="1181"/>
      <c r="Q35" s="1181"/>
      <c r="R35" s="1181"/>
      <c r="S35" s="189" t="s">
        <v>200</v>
      </c>
    </row>
    <row r="36" spans="1:23">
      <c r="B36" s="1172" t="s">
        <v>303</v>
      </c>
      <c r="C36" s="1172"/>
      <c r="D36" s="1172"/>
      <c r="E36" s="1172"/>
      <c r="F36" s="1177" t="str">
        <f>IF(SUM(F33:K35)=0,"",SUM(F33:K35))</f>
        <v/>
      </c>
      <c r="G36" s="1178"/>
      <c r="H36" s="1178"/>
      <c r="I36" s="1178"/>
      <c r="J36" s="1178"/>
      <c r="K36" s="1178"/>
      <c r="L36" s="189" t="s">
        <v>200</v>
      </c>
      <c r="M36" s="1177" t="str">
        <f>IF(SUM(M33:R35)=0,"",SUM(M33:R35))</f>
        <v/>
      </c>
      <c r="N36" s="1178"/>
      <c r="O36" s="1178"/>
      <c r="P36" s="1178"/>
      <c r="Q36" s="1178"/>
      <c r="R36" s="1178"/>
      <c r="S36" s="189" t="s">
        <v>200</v>
      </c>
      <c r="U36" s="1172" t="s">
        <v>304</v>
      </c>
      <c r="V36" s="1172"/>
      <c r="W36" s="1172"/>
    </row>
    <row r="37" spans="1:23" ht="39.950000000000003" customHeight="1">
      <c r="B37" s="1176" t="s">
        <v>305</v>
      </c>
      <c r="C37" s="1172"/>
      <c r="D37" s="1172"/>
      <c r="E37" s="1172"/>
      <c r="F37" s="1183" t="str">
        <f>IF(F36="","",F36/3)</f>
        <v/>
      </c>
      <c r="G37" s="1184"/>
      <c r="H37" s="1184"/>
      <c r="I37" s="1184"/>
      <c r="J37" s="1184"/>
      <c r="K37" s="1184"/>
      <c r="L37" s="189" t="s">
        <v>200</v>
      </c>
      <c r="M37" s="1183" t="str">
        <f>IF(M36="","",M36/3)</f>
        <v/>
      </c>
      <c r="N37" s="1184"/>
      <c r="O37" s="1184"/>
      <c r="P37" s="1184"/>
      <c r="Q37" s="1184"/>
      <c r="R37" s="1184"/>
      <c r="S37" s="189" t="s">
        <v>200</v>
      </c>
      <c r="U37" s="1185" t="str">
        <f>IF(F37="","",ROUNDDOWN(M37/F37,3))</f>
        <v/>
      </c>
      <c r="V37" s="1186"/>
      <c r="W37" s="1187"/>
    </row>
    <row r="38" spans="1:23" ht="5.0999999999999996" customHeight="1">
      <c r="A38" s="192"/>
      <c r="B38" s="193"/>
      <c r="C38" s="194"/>
      <c r="D38" s="194"/>
      <c r="E38" s="194"/>
      <c r="F38" s="195"/>
      <c r="G38" s="195"/>
      <c r="H38" s="195"/>
      <c r="I38" s="195"/>
      <c r="J38" s="195"/>
      <c r="K38" s="195"/>
      <c r="L38" s="194"/>
      <c r="M38" s="195"/>
      <c r="N38" s="195"/>
      <c r="O38" s="195"/>
      <c r="P38" s="195"/>
      <c r="Q38" s="195"/>
      <c r="R38" s="195"/>
      <c r="S38" s="194"/>
      <c r="T38" s="192"/>
      <c r="U38" s="196"/>
      <c r="V38" s="196"/>
      <c r="W38" s="196"/>
    </row>
    <row r="39" spans="1:23">
      <c r="B39" s="44" t="s">
        <v>253</v>
      </c>
      <c r="C39" s="197"/>
    </row>
    <row r="40" spans="1:23">
      <c r="B40" s="1188" t="s">
        <v>308</v>
      </c>
      <c r="C40" s="1188"/>
      <c r="D40" s="1188"/>
      <c r="E40" s="1188"/>
      <c r="F40" s="1188"/>
      <c r="G40" s="1188"/>
      <c r="H40" s="1188"/>
      <c r="I40" s="1188"/>
      <c r="J40" s="1188"/>
      <c r="K40" s="1188"/>
      <c r="L40" s="1188"/>
      <c r="M40" s="1188"/>
      <c r="N40" s="1188"/>
      <c r="O40" s="1188"/>
      <c r="P40" s="1188"/>
      <c r="Q40" s="1188"/>
      <c r="R40" s="1188"/>
      <c r="S40" s="1188"/>
      <c r="T40" s="1188"/>
      <c r="U40" s="1188"/>
      <c r="V40" s="1188"/>
      <c r="W40" s="1188"/>
    </row>
    <row r="41" spans="1:23">
      <c r="B41" s="1188" t="s">
        <v>309</v>
      </c>
      <c r="C41" s="1188"/>
      <c r="D41" s="1188"/>
      <c r="E41" s="1188"/>
      <c r="F41" s="1188"/>
      <c r="G41" s="1188"/>
      <c r="H41" s="1188"/>
      <c r="I41" s="1188"/>
      <c r="J41" s="1188"/>
      <c r="K41" s="1188"/>
      <c r="L41" s="1188"/>
      <c r="M41" s="1188"/>
      <c r="N41" s="1188"/>
      <c r="O41" s="1188"/>
      <c r="P41" s="1188"/>
      <c r="Q41" s="1188"/>
      <c r="R41" s="1188"/>
      <c r="S41" s="1188"/>
      <c r="T41" s="1188"/>
      <c r="U41" s="1188"/>
      <c r="V41" s="1188"/>
      <c r="W41" s="1188"/>
    </row>
    <row r="42" spans="1:23">
      <c r="B42" s="1188" t="s">
        <v>310</v>
      </c>
      <c r="C42" s="1188"/>
      <c r="D42" s="1188"/>
      <c r="E42" s="1188"/>
      <c r="F42" s="1188"/>
      <c r="G42" s="1188"/>
      <c r="H42" s="1188"/>
      <c r="I42" s="1188"/>
      <c r="J42" s="1188"/>
      <c r="K42" s="1188"/>
      <c r="L42" s="1188"/>
      <c r="M42" s="1188"/>
      <c r="N42" s="1188"/>
      <c r="O42" s="1188"/>
      <c r="P42" s="1188"/>
      <c r="Q42" s="1188"/>
      <c r="R42" s="1188"/>
      <c r="S42" s="1188"/>
      <c r="T42" s="1188"/>
      <c r="U42" s="1188"/>
      <c r="V42" s="1188"/>
      <c r="W42" s="1188"/>
    </row>
    <row r="43" spans="1:23">
      <c r="B43" s="1188" t="s">
        <v>311</v>
      </c>
      <c r="C43" s="1188"/>
      <c r="D43" s="1188"/>
      <c r="E43" s="1188"/>
      <c r="F43" s="1188"/>
      <c r="G43" s="1188"/>
      <c r="H43" s="1188"/>
      <c r="I43" s="1188"/>
      <c r="J43" s="1188"/>
      <c r="K43" s="1188"/>
      <c r="L43" s="1188"/>
      <c r="M43" s="1188"/>
      <c r="N43" s="1188"/>
      <c r="O43" s="1188"/>
      <c r="P43" s="1188"/>
      <c r="Q43" s="1188"/>
      <c r="R43" s="1188"/>
      <c r="S43" s="1188"/>
      <c r="T43" s="1188"/>
      <c r="U43" s="1188"/>
      <c r="V43" s="1188"/>
      <c r="W43" s="1188"/>
    </row>
    <row r="44" spans="1:23">
      <c r="B44" s="1188" t="s">
        <v>312</v>
      </c>
      <c r="C44" s="1188"/>
      <c r="D44" s="1188"/>
      <c r="E44" s="1188"/>
      <c r="F44" s="1188"/>
      <c r="G44" s="1188"/>
      <c r="H44" s="1188"/>
      <c r="I44" s="1188"/>
      <c r="J44" s="1188"/>
      <c r="K44" s="1188"/>
      <c r="L44" s="1188"/>
      <c r="M44" s="1188"/>
      <c r="N44" s="1188"/>
      <c r="O44" s="1188"/>
      <c r="P44" s="1188"/>
      <c r="Q44" s="1188"/>
      <c r="R44" s="1188"/>
      <c r="S44" s="1188"/>
      <c r="T44" s="1188"/>
      <c r="U44" s="1188"/>
      <c r="V44" s="1188"/>
      <c r="W44" s="1188"/>
    </row>
    <row r="45" spans="1:23">
      <c r="B45" s="1188" t="s">
        <v>313</v>
      </c>
      <c r="C45" s="1188"/>
      <c r="D45" s="1188"/>
      <c r="E45" s="1188"/>
      <c r="F45" s="1188"/>
      <c r="G45" s="1188"/>
      <c r="H45" s="1188"/>
      <c r="I45" s="1188"/>
      <c r="J45" s="1188"/>
      <c r="K45" s="1188"/>
      <c r="L45" s="1188"/>
      <c r="M45" s="1188"/>
      <c r="N45" s="1188"/>
      <c r="O45" s="1188"/>
      <c r="P45" s="1188"/>
      <c r="Q45" s="1188"/>
      <c r="R45" s="1188"/>
      <c r="S45" s="1188"/>
      <c r="T45" s="1188"/>
      <c r="U45" s="1188"/>
      <c r="V45" s="1188"/>
      <c r="W45" s="1188"/>
    </row>
    <row r="46" spans="1:23">
      <c r="B46" s="1188" t="s">
        <v>314</v>
      </c>
      <c r="C46" s="1188"/>
      <c r="D46" s="1188"/>
      <c r="E46" s="1188"/>
      <c r="F46" s="1188"/>
      <c r="G46" s="1188"/>
      <c r="H46" s="1188"/>
      <c r="I46" s="1188"/>
      <c r="J46" s="1188"/>
      <c r="K46" s="1188"/>
      <c r="L46" s="1188"/>
      <c r="M46" s="1188"/>
      <c r="N46" s="1188"/>
      <c r="O46" s="1188"/>
      <c r="P46" s="1188"/>
      <c r="Q46" s="1188"/>
      <c r="R46" s="1188"/>
      <c r="S46" s="1188"/>
      <c r="T46" s="1188"/>
      <c r="U46" s="1188"/>
      <c r="V46" s="1188"/>
      <c r="W46" s="1188"/>
    </row>
    <row r="47" spans="1:23">
      <c r="B47" s="1188" t="s">
        <v>315</v>
      </c>
      <c r="C47" s="1188"/>
      <c r="D47" s="1188"/>
      <c r="E47" s="1188"/>
      <c r="F47" s="1188"/>
      <c r="G47" s="1188"/>
      <c r="H47" s="1188"/>
      <c r="I47" s="1188"/>
      <c r="J47" s="1188"/>
      <c r="K47" s="1188"/>
      <c r="L47" s="1188"/>
      <c r="M47" s="1188"/>
      <c r="N47" s="1188"/>
      <c r="O47" s="1188"/>
      <c r="P47" s="1188"/>
      <c r="Q47" s="1188"/>
      <c r="R47" s="1188"/>
      <c r="S47" s="1188"/>
      <c r="T47" s="1188"/>
      <c r="U47" s="1188"/>
      <c r="V47" s="1188"/>
      <c r="W47" s="1188"/>
    </row>
    <row r="48" spans="1:23">
      <c r="B48" s="1188"/>
      <c r="C48" s="1188"/>
      <c r="D48" s="1188"/>
      <c r="E48" s="1188"/>
      <c r="F48" s="1188"/>
      <c r="G48" s="1188"/>
      <c r="H48" s="1188"/>
      <c r="I48" s="1188"/>
      <c r="J48" s="1188"/>
      <c r="K48" s="1188"/>
      <c r="L48" s="1188"/>
      <c r="M48" s="1188"/>
      <c r="N48" s="1188"/>
      <c r="O48" s="1188"/>
      <c r="P48" s="1188"/>
      <c r="Q48" s="1188"/>
      <c r="R48" s="1188"/>
      <c r="S48" s="1188"/>
      <c r="T48" s="1188"/>
      <c r="U48" s="1188"/>
      <c r="V48" s="1188"/>
      <c r="W48" s="1188"/>
    </row>
    <row r="49" spans="2:23">
      <c r="B49" s="1188"/>
      <c r="C49" s="1188"/>
      <c r="D49" s="1188"/>
      <c r="E49" s="1188"/>
      <c r="F49" s="1188"/>
      <c r="G49" s="1188"/>
      <c r="H49" s="1188"/>
      <c r="I49" s="1188"/>
      <c r="J49" s="1188"/>
      <c r="K49" s="1188"/>
      <c r="L49" s="1188"/>
      <c r="M49" s="1188"/>
      <c r="N49" s="1188"/>
      <c r="O49" s="1188"/>
      <c r="P49" s="1188"/>
      <c r="Q49" s="1188"/>
      <c r="R49" s="1188"/>
      <c r="S49" s="1188"/>
      <c r="T49" s="1188"/>
      <c r="U49" s="1188"/>
      <c r="V49" s="1188"/>
      <c r="W49" s="1188"/>
    </row>
    <row r="122" spans="3:7">
      <c r="C122" s="192"/>
      <c r="D122" s="192"/>
      <c r="E122" s="192"/>
      <c r="F122" s="192"/>
      <c r="G122" s="192"/>
    </row>
    <row r="123" spans="3:7">
      <c r="C123" s="197"/>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headerFooter>
    <oddHeader>&amp;R&amp;A</oddHeader>
  </headerFooter>
  <colBreaks count="1" manualBreakCount="1">
    <brk id="23"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35</vt:i4>
      </vt:variant>
    </vt:vector>
  </HeadingPairs>
  <TitlesOfParts>
    <vt:vector size="62" baseType="lpstr">
      <vt:lpstr>別紙１（届出書）</vt:lpstr>
      <vt:lpstr>別紙２ </vt:lpstr>
      <vt:lpstr>別紙３</vt:lpstr>
      <vt:lpstr>別紙4 </vt:lpstr>
      <vt:lpstr>別紙５</vt:lpstr>
      <vt:lpstr>別紙６</vt:lpstr>
      <vt:lpstr>【記入例】別紙６</vt:lpstr>
      <vt:lpstr>別紙７</vt:lpstr>
      <vt:lpstr>別紙７－２</vt:lpstr>
      <vt:lpstr>別紙８</vt:lpstr>
      <vt:lpstr>別紙８－２</vt:lpstr>
      <vt:lpstr>別紙９</vt:lpstr>
      <vt:lpstr>別紙１０</vt:lpstr>
      <vt:lpstr>別紙１１</vt:lpstr>
      <vt:lpstr>別紙１２</vt:lpstr>
      <vt:lpstr>参考様式１</vt:lpstr>
      <vt:lpstr>参考様式２</vt:lpstr>
      <vt:lpstr>参考様式３－１</vt:lpstr>
      <vt:lpstr>参考様式３－２</vt:lpstr>
      <vt:lpstr>参考様式３-３</vt:lpstr>
      <vt:lpstr>参考様式３-４</vt:lpstr>
      <vt:lpstr>標準様式１（1枚版）</vt:lpstr>
      <vt:lpstr>標準様式１シフト記号表（勤務時間帯）</vt:lpstr>
      <vt:lpstr>標準様式１【記載例】</vt:lpstr>
      <vt:lpstr>標準様式１【記載例】シフト記号表（勤務時間帯）</vt:lpstr>
      <vt:lpstr>標準様式１記入方法</vt:lpstr>
      <vt:lpstr>標準様式１プルダウン・リスト</vt:lpstr>
      <vt:lpstr>'標準様式１シフト記号表（勤務時間帯）'!【記載例】シフト記号</vt:lpstr>
      <vt:lpstr>【記載例】シフト記号</vt:lpstr>
      <vt:lpstr>【記入例】別紙６!Print_Area</vt:lpstr>
      <vt:lpstr>参考様式１!Print_Area</vt:lpstr>
      <vt:lpstr>参考様式２!Print_Area</vt:lpstr>
      <vt:lpstr>'参考様式３－１'!Print_Area</vt:lpstr>
      <vt:lpstr>'参考様式３－２'!Print_Area</vt:lpstr>
      <vt:lpstr>'参考様式３-３'!Print_Area</vt:lpstr>
      <vt:lpstr>'参考様式３-４'!Print_Area</vt:lpstr>
      <vt:lpstr>'標準様式１（1枚版）'!Print_Area</vt:lpstr>
      <vt:lpstr>標準様式１【記載例】!Print_Area</vt:lpstr>
      <vt:lpstr>標準様式１記入方法!Print_Area</vt:lpstr>
      <vt:lpstr>'別紙１（届出書）'!Print_Area</vt:lpstr>
      <vt:lpstr>別紙１０!Print_Area</vt:lpstr>
      <vt:lpstr>別紙１１!Print_Area</vt:lpstr>
      <vt:lpstr>別紙１２!Print_Area</vt:lpstr>
      <vt:lpstr>'別紙２ '!Print_Area</vt:lpstr>
      <vt:lpstr>別紙３!Print_Area</vt:lpstr>
      <vt:lpstr>'別紙4 '!Print_Area</vt:lpstr>
      <vt:lpstr>別紙５!Print_Area</vt:lpstr>
      <vt:lpstr>別紙６!Print_Area</vt:lpstr>
      <vt:lpstr>別紙７!Print_Area</vt:lpstr>
      <vt:lpstr>'別紙７－２'!Print_Area</vt:lpstr>
      <vt:lpstr>別紙８!Print_Area</vt:lpstr>
      <vt:lpstr>'別紙８－２'!Print_Area</vt:lpstr>
      <vt:lpstr>別紙９!Print_Area</vt:lpstr>
      <vt:lpstr>'標準様式１（1枚版）'!Print_Titles</vt:lpstr>
      <vt:lpstr>'別紙２ '!Print_Titles</vt:lpstr>
      <vt:lpstr>シフト記号表</vt:lpstr>
      <vt:lpstr>介護職員</vt:lpstr>
      <vt:lpstr>看護職員</vt:lpstr>
      <vt:lpstr>管理者</vt:lpstr>
      <vt:lpstr>機能訓練指導員</vt:lpstr>
      <vt:lpstr>職種</vt:lpstr>
      <vt:lpstr>生活相談員</vt:lpstr>
    </vt:vector>
  </TitlesOfParts>
  <Manager>
  </Manager>
  <Company>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小林 茉優花(kobayashi-mayuka.tl3)</dc:creator>
  <cp:keywords>
  </cp:keywords>
  <dc:description>
  </dc:description>
  <cp:lastModifiedBy>田中　進斗</cp:lastModifiedBy>
  <cp:revision>1</cp:revision>
  <cp:lastPrinted>2024-04-05T02:35:52Z</cp:lastPrinted>
  <dcterms:created xsi:type="dcterms:W3CDTF">2023-01-16T02:34:32Z</dcterms:created>
  <dcterms:modified xsi:type="dcterms:W3CDTF">2024-04-05T07:04:11Z</dcterms:modified>
  <cp:category>
  </cp:category>
  <cp:contentStatus>
  </cp:contentStatus>
</cp:coreProperties>
</file>