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23250" windowHeight="14010" tabRatio="927"/>
  </bookViews>
  <sheets>
    <sheet name="別紙１（届出書）" sheetId="1" r:id="rId1"/>
    <sheet name="別紙２" sheetId="2" r:id="rId2"/>
    <sheet name="別紙３" sheetId="3" r:id="rId3"/>
    <sheet name="別紙4 " sheetId="4" r:id="rId4"/>
    <sheet name="別紙５" sheetId="5" r:id="rId5"/>
    <sheet name="別紙６" sheetId="6" r:id="rId6"/>
    <sheet name="別紙７" sheetId="7" r:id="rId7"/>
    <sheet name="別紙８" sheetId="8" r:id="rId8"/>
    <sheet name="別紙９" sheetId="9" r:id="rId9"/>
    <sheet name="別紙１０" sheetId="10" r:id="rId10"/>
    <sheet name="別紙１１" sheetId="11" r:id="rId11"/>
    <sheet name="別紙１２" sheetId="12" r:id="rId12"/>
    <sheet name="別紙１３" sheetId="13" r:id="rId13"/>
    <sheet name="別紙１４" sheetId="14" r:id="rId14"/>
    <sheet name="参考様式１" sheetId="15" r:id="rId15"/>
    <sheet name="参考様式２-１" sheetId="16" r:id="rId16"/>
    <sheet name="参考様式２-２" sheetId="17" r:id="rId17"/>
    <sheet name="参考様式２-３" sheetId="18" r:id="rId18"/>
    <sheet name="参考様式２-４" sheetId="19" r:id="rId19"/>
    <sheet name="参考様式２-５" sheetId="20" r:id="rId20"/>
    <sheet name="参考様式２-６" sheetId="21" r:id="rId21"/>
    <sheet name="参考様式２-7" sheetId="22" r:id="rId22"/>
    <sheet name="参考様式２-8" sheetId="23" r:id="rId23"/>
    <sheet name="参考様式３" sheetId="24" r:id="rId24"/>
    <sheet name="標準様式１（1枚版）" sheetId="25" r:id="rId25"/>
    <sheet name="標準様式１(50人)" sheetId="26" r:id="rId26"/>
    <sheet name="標準様式１シフト記号表（勤務時間帯）" sheetId="27" r:id="rId27"/>
    <sheet name="標準様式１【記載例】" sheetId="28" r:id="rId28"/>
    <sheet name="標準様式１【記載例】シフト記号表（勤務時間帯）" sheetId="29" r:id="rId29"/>
    <sheet name="標準様式１記入方法" sheetId="30" r:id="rId30"/>
    <sheet name="標準様式１プルダウン・リスト" sheetId="31" r:id="rId31"/>
  </sheets>
  <externalReferences>
    <externalReference r:id="rId32"/>
    <externalReference r:id="rId33"/>
  </externalReferences>
  <definedNames>
    <definedName name="シフト記号表">'標準様式１シフト記号表（勤務時間帯）'!$C$6:$C$47</definedName>
    <definedName name="職種">'標準様式１プルダウン・リスト'!$C$14:$L$14</definedName>
    <definedName name="管理者">'標準様式１プルダウン・リスト'!$C$15:$C$23</definedName>
    <definedName name="【記載例】シフト記号">'標準様式１【記載例】シフト記号表（勤務時間帯）'!$C$6:$C$47</definedName>
    <definedName name="ｋ">#N/A</definedName>
    <definedName name="サービス名">#N/A</definedName>
    <definedName name="【記載例】シフト記号表">'[2]標準様式１【記載例】シフト記号表（勤務時間帯）'!$C$6:$C$47</definedName>
    <definedName name="___xlfn_IFERROR">#N/A</definedName>
    <definedName name="_____xlfn_IFERROR">#N/A</definedName>
    <definedName name="サービス名称">#N/A</definedName>
    <definedName name="__xlfn_IFERROR">#N/A</definedName>
    <definedName name="____xlfn_IFERROR">#N/A</definedName>
    <definedName name="だだ">#N/A</definedName>
    <definedName name="っっｋ">#N/A</definedName>
    <definedName name="っっっっｌ">#N/A</definedName>
    <definedName name="介護支援専門員">'標準様式１プルダウン・リスト'!$F$15:$F$23</definedName>
    <definedName name="介護従業者">'標準様式１プルダウン・リスト'!$D$15:$D$23</definedName>
    <definedName name="確認">#N/A</definedName>
    <definedName name="看護職員">'標準様式１プルダウン・リスト'!$E$15:$E$23</definedName>
    <definedName name="計画作成担当者">'標準様式１プルダウン・リスト'!$G$15:$G$23</definedName>
    <definedName name="【記載例】シフト記号" localSheetId="0">'[1]標準様式１【記載例】シフト記号表（勤務時間帯）'!$C$6:$C$47</definedName>
    <definedName name="_xlnm.Print_Area" localSheetId="0">'別紙１（届出書）'!$A$1:$AM$78</definedName>
    <definedName name="シフト記号表" localSheetId="0">'[1]標準様式１シフト記号表（勤務時間帯）'!$C$6:$C$47</definedName>
    <definedName name="職種" localSheetId="0">'[1]標準様式１プルダウン・リスト'!$C$14:$L$14</definedName>
    <definedName name="_xlnm.Print_Area" localSheetId="1">別紙２!$A$1:$H$49</definedName>
    <definedName name="_xlnm.Print_Area" localSheetId="2">別紙３!$A$1:$AF$83</definedName>
    <definedName name="【記載例】シフト記号" localSheetId="3">'[1]標準様式１【記載例】シフト記号表（勤務時間帯）'!$C$6:$C$47</definedName>
    <definedName name="_xlnm.Print_Area" localSheetId="3">'別紙4 '!$A$1:$AF$60</definedName>
    <definedName name="シフト記号表" localSheetId="3">[2]標準様式１シフト記号表!$C$6:$C$47</definedName>
    <definedName name="職種" localSheetId="3">'[2]標準様式１プルダウン・リスト'!$C$17:$L$17</definedName>
    <definedName name="_xlnm.Print_Area" localSheetId="4">別紙５!$A$1:$AC$54</definedName>
    <definedName name="_xlnm.Print_Area" localSheetId="5">別紙６!$A$1:$AD$53</definedName>
    <definedName name="_xlnm.Print_Area" localSheetId="6">別紙７!$A$1:$Z$45</definedName>
    <definedName name="_xlnm.Print_Area" localSheetId="7">別紙８!$A$1:$Z$30</definedName>
    <definedName name="_xlnm.Print_Area" localSheetId="8">別紙９!$A$1:$Z$116</definedName>
    <definedName name="_xlnm.Print_Area" localSheetId="9">別紙１０!$A$1:$AC$34</definedName>
    <definedName name="_xlnm.Print_Area" localSheetId="10">別紙１１!$A$1:$Y$60</definedName>
    <definedName name="_xlnm.Print_Area" localSheetId="11">別紙１２!$A$1:$AE$53</definedName>
    <definedName name="_xlnm.Print_Area" localSheetId="12">別紙１３!$A$1:$AB$74</definedName>
    <definedName name="_xlnm.Print_Area" localSheetId="13">別紙１４!$A$1:$AD$60</definedName>
    <definedName name="_xlnm.Print_Area" localSheetId="14">参考様式１!$A$1:$Y$38</definedName>
    <definedName name="_xlnm.Print_Area" localSheetId="15">'参考様式２-１'!$A$1:$N$55</definedName>
    <definedName name="_xlnm.Print_Area" localSheetId="16">'参考様式２-２'!$A$1:$M$61</definedName>
    <definedName name="_xlnm.Print_Area" localSheetId="17">'参考様式２-３'!$A$1:$O$59</definedName>
    <definedName name="_xlnm.Print_Area" localSheetId="18">'参考様式２-４'!$A$1:$N$106</definedName>
    <definedName name="_xlnm.Print_Area" localSheetId="19">'参考様式２-５'!$A$1:$Q$117</definedName>
    <definedName name="_xlnm.Print_Area" localSheetId="20">'参考様式２-６'!$A$1:$O$110</definedName>
    <definedName name="_xlnm.Print_Area" localSheetId="21">'参考様式２-7'!$A$1:$N$61</definedName>
    <definedName name="_xlnm.Print_Area" localSheetId="22">'参考様式２-8'!$A$1:$N$117</definedName>
    <definedName name="【記載例】シフト記号" localSheetId="23">'[1]標準様式１【記載例】シフト記号表（勤務時間帯）'!$C$6:$C$47</definedName>
    <definedName name="_xlnm.Print_Area" localSheetId="23">参考様式３!$A$1:$X$22</definedName>
    <definedName name="シフト記号表" localSheetId="23">'[1]標準様式１シフト記号表（勤務時間帯）'!$C$6:$C$47</definedName>
    <definedName name="職種" localSheetId="23">'[1]標準様式１プルダウン・リスト'!$C$14:$L$14</definedName>
    <definedName name="_xlnm.Print_Area" localSheetId="24">'標準様式１（1枚版）'!$A$1:$BI$77</definedName>
    <definedName name="_xlnm.Print_Titles" localSheetId="24">'標準様式１（1枚版）'!$1:$20</definedName>
    <definedName name="_xlnm.Print_Area" localSheetId="25">'標準様式１(50人)'!$A$1:$BI$179</definedName>
    <definedName name="_xlnm.Print_Titles" localSheetId="25">'標準様式１(50人)'!$1:$20</definedName>
    <definedName name="【記載例】シフト記号" localSheetId="26">'標準様式１シフト記号表（勤務時間帯）'!$C$6:$C$47</definedName>
    <definedName name="_xlnm.Print_Area" localSheetId="26">'標準様式１シフト記号表（勤務時間帯）'!$B$1:$AB$52</definedName>
    <definedName name="_xlnm.Print_Area" localSheetId="27">'標準様式１【記載例】'!$A$1:$BI$77</definedName>
    <definedName name="_xlnm.Print_Area" localSheetId="28">'標準様式１【記載例】シフト記号表（勤務時間帯）'!$B$1:$AB$52</definedName>
    <definedName name="_xlnm.Print_Area" localSheetId="29">標準様式１記入方法!$B$1:$Q$84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<sst xmlns="http://schemas.openxmlformats.org/spreadsheetml/2006/main" xmlns:r="http://schemas.openxmlformats.org/officeDocument/2006/relationships" count="979" uniqueCount="979">
  <si>
    <t>２ 対応可</t>
  </si>
  <si>
    <t>○定期巡回・随時対応型訪問介護看護</t>
  </si>
  <si>
    <t>受付番号</t>
  </si>
  <si>
    <t>年</t>
    <rPh sb="0" eb="1">
      <t>ネン</t>
    </rPh>
    <phoneticPr fontId="21"/>
  </si>
  <si>
    <t>事業所番号ごとに提出すること。</t>
  </si>
  <si>
    <t>氏　　　名</t>
    <rPh sb="0" eb="1">
      <t>シ</t>
    </rPh>
    <rPh sb="4" eb="5">
      <t>メイ</t>
    </rPh>
    <phoneticPr fontId="21"/>
  </si>
  <si>
    <t>代表者の職・氏名</t>
  </si>
  <si>
    <t>　サービス提供が過少である場合の減算を算定していないこと。</t>
    <rPh sb="5" eb="7">
      <t>テイキョウ</t>
    </rPh>
    <rPh sb="8" eb="10">
      <t>カショウ</t>
    </rPh>
    <rPh sb="13" eb="15">
      <t>バアイ</t>
    </rPh>
    <rPh sb="16" eb="18">
      <t>ゲンサン</t>
    </rPh>
    <rPh sb="19" eb="21">
      <t>サンテイ</t>
    </rPh>
    <phoneticPr fontId="21"/>
  </si>
  <si>
    <t>１ 減算型</t>
  </si>
  <si>
    <t>所在地</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</si>
  <si>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</si>
  <si>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届　出　者</t>
  </si>
  <si>
    <t>電話番号</t>
  </si>
  <si>
    <t>市町村が実施する通いの場や在宅医療・介護連携推進事業等の地域支援事業等に参加している。</t>
  </si>
  <si>
    <t>各サービス共通</t>
  </si>
  <si>
    <t>従業者に対して、認知症ケアに関する留意事項の伝達又は技術的指導に係る会議を定期的に開催している</t>
  </si>
  <si>
    <t>管理者の氏名</t>
  </si>
  <si>
    <t>（看護小規模多機能型</t>
  </si>
  <si>
    <t>備考２</t>
    <rPh sb="0" eb="2">
      <t>ビコウ</t>
    </rPh>
    <phoneticPr fontId="21"/>
  </si>
  <si>
    <r>
      <rPr>
        <sz val="11"/>
        <color auto="1"/>
        <rFont val="DejaVu Sans"/>
      </rPr>
      <t>指定</t>
    </r>
    <r>
      <rPr>
        <sz val="11"/>
        <color auto="1"/>
        <rFont val="HGSｺﾞｼｯｸM"/>
      </rPr>
      <t>(</t>
    </r>
    <r>
      <rPr>
        <sz val="11"/>
        <color auto="1"/>
        <rFont val="DejaVu Sans"/>
      </rPr>
      <t>許可</t>
    </r>
    <r>
      <rPr>
        <sz val="11"/>
        <color auto="1"/>
        <rFont val="HGSｺﾞｼｯｸM"/>
      </rPr>
      <t>)</t>
    </r>
  </si>
  <si>
    <t>介護従業者</t>
    <rPh sb="0" eb="2">
      <t>カイゴ</t>
    </rPh>
    <rPh sb="2" eb="5">
      <t>ジュウギョウシャ</t>
    </rPh>
    <phoneticPr fontId="21"/>
  </si>
  <si>
    <t>介護職員等特定処遇改善加算</t>
  </si>
  <si>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1"/>
  </si>
  <si>
    <t>複合型サービス</t>
  </si>
  <si>
    <t>氏名</t>
  </si>
  <si>
    <t>口腔機能向上加算</t>
    <rPh sb="6" eb="8">
      <t>カサン</t>
    </rPh>
    <phoneticPr fontId="21"/>
  </si>
  <si>
    <t>職名</t>
  </si>
  <si>
    <t>備　　考</t>
    <rPh sb="0" eb="1">
      <t>ソナエ</t>
    </rPh>
    <rPh sb="3" eb="4">
      <t>コウ</t>
    </rPh>
    <phoneticPr fontId="21"/>
  </si>
  <si>
    <t>代表者の住所</t>
  </si>
  <si>
    <t>夜間・深夜の勤務時間数</t>
    <rPh sb="0" eb="2">
      <t>ヤカン</t>
    </rPh>
    <rPh sb="3" eb="5">
      <t>シンヤ</t>
    </rPh>
    <rPh sb="6" eb="8">
      <t>キンム</t>
    </rPh>
    <rPh sb="8" eb="11">
      <t>ジカンスウ</t>
    </rPh>
    <phoneticPr fontId="62"/>
  </si>
  <si>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</si>
  <si>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</si>
  <si>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t>（宛先）</t>
    <rPh sb="1" eb="2">
      <t>ア</t>
    </rPh>
    <rPh sb="2" eb="3">
      <t>サキ</t>
    </rPh>
    <phoneticPr fontId="21"/>
  </si>
  <si>
    <t>　　場合には、２の①の「マニュアル」も添付してください。</t>
    <rPh sb="2" eb="4">
      <t>バアイ</t>
    </rPh>
    <rPh sb="19" eb="21">
      <t>テンプ</t>
    </rPh>
    <phoneticPr fontId="21"/>
  </si>
  <si>
    <t>３　特別管理加算の
　算定状況</t>
  </si>
  <si>
    <t>５　その他</t>
  </si>
  <si>
    <t xml:space="preserve">    体制及び緊急の訪問看護が可能な体制が整備されているこ
と。</t>
  </si>
  <si>
    <t>地域区分</t>
  </si>
  <si>
    <t>　 員に対する教育の実施</t>
  </si>
  <si>
    <t>８月</t>
    <rPh sb="1" eb="2">
      <t>ガツ</t>
    </rPh>
    <phoneticPr fontId="21"/>
  </si>
  <si>
    <t>介護保険事業所番号</t>
  </si>
  <si>
    <t>医療機関コード等</t>
  </si>
  <si>
    <t>業務継続計画策定の有無</t>
  </si>
  <si>
    <t>高齢者虐待防止措置実施の有無</t>
  </si>
  <si>
    <t>７月の常勤換算数</t>
  </si>
  <si>
    <t>８月</t>
  </si>
  <si>
    <t>別添のとおり</t>
  </si>
  <si>
    <t>本チェック表＜別紙２＞</t>
    <rPh sb="0" eb="1">
      <t>ホン</t>
    </rPh>
    <rPh sb="5" eb="6">
      <t>ヒョウ</t>
    </rPh>
    <phoneticPr fontId="63"/>
  </si>
  <si>
    <t>保健師</t>
  </si>
  <si>
    <t>1　緩和ケアに関する専門研修</t>
    <rPh sb="2" eb="4">
      <t>カンワ</t>
    </rPh>
    <rPh sb="7" eb="8">
      <t>カン</t>
    </rPh>
    <rPh sb="10" eb="12">
      <t>センモン</t>
    </rPh>
    <rPh sb="12" eb="14">
      <t>ケンシュウ</t>
    </rPh>
    <phoneticPr fontId="21"/>
  </si>
  <si>
    <t>総合マネジメント体制強化加算（Ⅰ）の基準の①～②のいずれにも該当している。</t>
  </si>
  <si>
    <t>２ 看護職員</t>
    <rPh sb="2" eb="4">
      <t>カンゴ</t>
    </rPh>
    <rPh sb="4" eb="6">
      <t>ショクイン</t>
    </rPh>
    <phoneticPr fontId="21"/>
  </si>
  <si>
    <t>事 業 所 番 号</t>
  </si>
  <si>
    <t>　連携体制を整備している。</t>
  </si>
  <si>
    <t>≪要 提出≫</t>
    <rPh sb="1" eb="2">
      <t>ヨウ</t>
    </rPh>
    <rPh sb="3" eb="5">
      <t>テイシュツ</t>
    </rPh>
    <phoneticPr fontId="21"/>
  </si>
  <si>
    <t>提供サービス</t>
  </si>
  <si>
    <t>９　７級地</t>
  </si>
  <si>
    <t>障害福祉サービス事業所、児童福祉施設等と協働し、地域において世代間の交流を行っている。</t>
    <rPh sb="37" eb="38">
      <t>オコナ</t>
    </rPh>
    <phoneticPr fontId="21"/>
  </si>
  <si>
    <t>2週目</t>
    <rPh sb="1" eb="2">
      <t>シュウ</t>
    </rPh>
    <rPh sb="2" eb="3">
      <t>メ</t>
    </rPh>
    <phoneticPr fontId="21"/>
  </si>
  <si>
    <t>施設等の区分</t>
  </si>
  <si>
    <t>人員配置区分</t>
  </si>
  <si>
    <t>３　５級地</t>
  </si>
  <si>
    <t>１．認知症加算（Ⅰ）に係る届出内容</t>
    <rPh sb="11" eb="12">
      <t>カカ</t>
    </rPh>
    <rPh sb="13" eb="14">
      <t>トド</t>
    </rPh>
    <rPh sb="14" eb="15">
      <t>デ</t>
    </rPh>
    <rPh sb="15" eb="17">
      <t>ナイヨウ</t>
    </rPh>
    <phoneticPr fontId="21"/>
  </si>
  <si>
    <t>サービス提供体制強化加算</t>
    <rPh sb="4" eb="6">
      <t>テイキョウ</t>
    </rPh>
    <rPh sb="6" eb="8">
      <t>タイセイ</t>
    </rPh>
    <rPh sb="8" eb="10">
      <t>キョウカ</t>
    </rPh>
    <rPh sb="10" eb="12">
      <t>カサン</t>
    </rPh>
    <phoneticPr fontId="21"/>
  </si>
  <si>
    <t>介護従業者（保健師、看護師又は准看護師を除く。）の常勤換算数（３月を除く前年度の平均）</t>
    <rPh sb="0" eb="2">
      <t>カイゴ</t>
    </rPh>
    <rPh sb="2" eb="5">
      <t>ジュウギョウシャ</t>
    </rPh>
    <rPh sb="6" eb="9">
      <t>ホケンシ</t>
    </rPh>
    <rPh sb="10" eb="13">
      <t>カンゴシ</t>
    </rPh>
    <rPh sb="13" eb="14">
      <t>マタ</t>
    </rPh>
    <rPh sb="15" eb="19">
      <t>ジュンカンゴシ</t>
    </rPh>
    <rPh sb="20" eb="21">
      <t>ノゾ</t>
    </rPh>
    <rPh sb="25" eb="27">
      <t>ジョウキン</t>
    </rPh>
    <rPh sb="27" eb="29">
      <t>カンサン</t>
    </rPh>
    <rPh sb="29" eb="30">
      <t>スウ</t>
    </rPh>
    <rPh sb="32" eb="33">
      <t>ガツ</t>
    </rPh>
    <rPh sb="34" eb="35">
      <t>ノゾ</t>
    </rPh>
    <rPh sb="36" eb="39">
      <t>ゼンネンド</t>
    </rPh>
    <rPh sb="40" eb="42">
      <t>ヘイキン</t>
    </rPh>
    <phoneticPr fontId="21"/>
  </si>
  <si>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21"/>
  </si>
  <si>
    <t>そ　 　　の　 　　他　　 　該　　 　当　　 　す 　　　る 　　　体 　　　制 　　　等</t>
  </si>
  <si>
    <t>LIFEへの登録</t>
    <rPh sb="6" eb="8">
      <t>トウロク</t>
    </rPh>
    <phoneticPr fontId="21"/>
  </si>
  <si>
    <t>生産性向上推進体制加算（Ⅱ）に係る届出</t>
    <rPh sb="0" eb="3">
      <t>セイサンセイ</t>
    </rPh>
    <rPh sb="3" eb="11">
      <t>コウジョウスイシンタイセイカサン</t>
    </rPh>
    <rPh sb="15" eb="16">
      <t>カカ</t>
    </rPh>
    <rPh sb="17" eb="19">
      <t>トドケデ</t>
    </rPh>
    <phoneticPr fontId="2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</si>
  <si>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1"/>
  </si>
  <si>
    <t>自主点検したもの（チェック済）を提出すること。</t>
    <rPh sb="0" eb="2">
      <t>ジシュ</t>
    </rPh>
    <rPh sb="2" eb="4">
      <t>テンケン</t>
    </rPh>
    <rPh sb="13" eb="14">
      <t>ズ</t>
    </rPh>
    <rPh sb="16" eb="18">
      <t>テイシュツ</t>
    </rPh>
    <phoneticPr fontId="2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</si>
  <si>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1"/>
  </si>
  <si>
    <t>特別地域加算</t>
  </si>
  <si>
    <t>割 引</t>
  </si>
  <si>
    <t>1　小規模多機能型居宅介護事業所</t>
    <rPh sb="2" eb="5">
      <t>ショウキボ</t>
    </rPh>
    <rPh sb="5" eb="9">
      <t>タキノウガタ</t>
    </rPh>
    <rPh sb="9" eb="11">
      <t>キョタク</t>
    </rPh>
    <rPh sb="11" eb="13">
      <t>カイゴ</t>
    </rPh>
    <rPh sb="13" eb="16">
      <t>ジギョウショ</t>
    </rPh>
    <phoneticPr fontId="21"/>
  </si>
  <si>
    <t xml:space="preserve">  資するICTを使用 </t>
  </si>
  <si>
    <t>○○　P子</t>
    <rPh sb="4" eb="5">
      <t>コ</t>
    </rPh>
    <phoneticPr fontId="21"/>
  </si>
  <si>
    <t>２　該当</t>
  </si>
  <si>
    <t>□</t>
  </si>
  <si>
    <t>①に占める②の割合が
５％未満</t>
    <rPh sb="2" eb="3">
      <t>シ</t>
    </rPh>
    <rPh sb="7" eb="8">
      <t>ワリ</t>
    </rPh>
    <rPh sb="8" eb="9">
      <t>ゴウ</t>
    </rPh>
    <rPh sb="13" eb="15">
      <t>ミマン</t>
    </rPh>
    <phoneticPr fontId="21"/>
  </si>
  <si>
    <t>介護職員、看護職員ごとに作成していること。</t>
    <rPh sb="0" eb="4">
      <t>カイゴショクイン</t>
    </rPh>
    <rPh sb="5" eb="9">
      <t>カンゴショクイン</t>
    </rPh>
    <rPh sb="12" eb="14">
      <t>サクセイ</t>
    </rPh>
    <phoneticPr fontId="21"/>
  </si>
  <si>
    <t>　（３月を除く前年度の平均）</t>
  </si>
  <si>
    <t>１　１級地</t>
  </si>
  <si>
    <t>６　２級地</t>
  </si>
  <si>
    <t>　(15) 通いサービスの利用者数を入力してください。</t>
    <rPh sb="6" eb="7">
      <t>カヨ</t>
    </rPh>
    <rPh sb="13" eb="16">
      <t>リヨウシャ</t>
    </rPh>
    <rPh sb="16" eb="17">
      <t>スウ</t>
    </rPh>
    <rPh sb="18" eb="20">
      <t>ニュウリョク</t>
    </rPh>
    <phoneticPr fontId="21"/>
  </si>
  <si>
    <t>２  看護体制強化加算（Ⅱ）　</t>
  </si>
  <si>
    <t>７　３級地</t>
  </si>
  <si>
    <t>２　サテライト型看護小規模多機能型</t>
  </si>
  <si>
    <t>z</t>
  </si>
  <si>
    <t>２　４級地</t>
  </si>
  <si>
    <t>科学的介護推進体制加算</t>
    <rPh sb="0" eb="3">
      <t>カガクテキ</t>
    </rPh>
    <rPh sb="3" eb="5">
      <t>カイゴ</t>
    </rPh>
    <rPh sb="5" eb="7">
      <t>スイシン</t>
    </rPh>
    <rPh sb="7" eb="9">
      <t>タイセイ</t>
    </rPh>
    <rPh sb="9" eb="11">
      <t>カサン</t>
    </rPh>
    <phoneticPr fontId="21"/>
  </si>
  <si>
    <t>４　６級地</t>
  </si>
  <si>
    <t>訪問看護体制減算</t>
    <rPh sb="0" eb="2">
      <t>ホウモン</t>
    </rPh>
    <rPh sb="2" eb="4">
      <t>カンゴ</t>
    </rPh>
    <rPh sb="4" eb="6">
      <t>タイセイ</t>
    </rPh>
    <rPh sb="6" eb="8">
      <t>ゲンザン</t>
    </rPh>
    <phoneticPr fontId="21"/>
  </si>
  <si>
    <t>６　地域密着型特定施設入居者生活介護</t>
    <rPh sb="2" eb="7">
      <t>チイキミッチャクガタ</t>
    </rPh>
    <phoneticPr fontId="21"/>
  </si>
  <si>
    <t>その他</t>
    <rPh sb="2" eb="3">
      <t>タ</t>
    </rPh>
    <phoneticPr fontId="21"/>
  </si>
  <si>
    <t>職員の欠員による減算の状況</t>
    <rPh sb="0" eb="2">
      <t>ショクイン</t>
    </rPh>
    <rPh sb="3" eb="5">
      <t>ケツイン</t>
    </rPh>
    <rPh sb="8" eb="10">
      <t>ゲンサン</t>
    </rPh>
    <rPh sb="11" eb="13">
      <t>ジョウキョウ</t>
    </rPh>
    <phoneticPr fontId="21"/>
  </si>
  <si>
    <t>事業所・施設の名称</t>
  </si>
  <si>
    <t>１ なし</t>
  </si>
  <si>
    <t>　勤続年数の算定に当たっては、当該事業所の勤続年数に加え、同一法人の経営する他の介護サービス事業所、
病院、社会福祉施設等においてサービスを利用者に直接提供する職員として勤務した年数を含めることができる。</t>
  </si>
  <si>
    <t>10月の常勤換算数</t>
    <rPh sb="2" eb="3">
      <t>ガツ</t>
    </rPh>
    <rPh sb="4" eb="6">
      <t>ジョウキン</t>
    </rPh>
    <rPh sb="6" eb="8">
      <t>カンサン</t>
    </rPh>
    <rPh sb="8" eb="9">
      <t>スウ</t>
    </rPh>
    <phoneticPr fontId="21"/>
  </si>
  <si>
    <t>３ 介護職員</t>
    <rPh sb="2" eb="4">
      <t>カイゴ</t>
    </rPh>
    <rPh sb="4" eb="6">
      <t>ショクイン</t>
    </rPh>
    <phoneticPr fontId="21"/>
  </si>
  <si>
    <t>異動等区分</t>
  </si>
  <si>
    <t>60以上70未満</t>
    <rPh sb="2" eb="4">
      <t>イジョウ</t>
    </rPh>
    <rPh sb="6" eb="8">
      <t>ミマン</t>
    </rPh>
    <phoneticPr fontId="21"/>
  </si>
  <si>
    <t>４月の常勤換算数</t>
    <rPh sb="1" eb="2">
      <t>ガツ</t>
    </rPh>
    <rPh sb="3" eb="5">
      <t>ジョウキン</t>
    </rPh>
    <rPh sb="5" eb="7">
      <t>カンサン</t>
    </rPh>
    <rPh sb="7" eb="8">
      <t>スウ</t>
    </rPh>
    <phoneticPr fontId="21"/>
  </si>
  <si>
    <t>①のうち常勤の者の総数（常勤換算）</t>
    <rPh sb="4" eb="6">
      <t>ジョウキン</t>
    </rPh>
    <phoneticPr fontId="21"/>
  </si>
  <si>
    <t>１　なし</t>
  </si>
  <si>
    <t>２ 基準型</t>
  </si>
  <si>
    <t>月</t>
    <rPh sb="0" eb="1">
      <t>ゲツ</t>
    </rPh>
    <phoneticPr fontId="21"/>
  </si>
  <si>
    <t>専門管理加算</t>
    <rPh sb="0" eb="2">
      <t>センモン</t>
    </rPh>
    <rPh sb="2" eb="4">
      <t>カンリ</t>
    </rPh>
    <rPh sb="4" eb="6">
      <t>カサン</t>
    </rPh>
    <phoneticPr fontId="64"/>
  </si>
  <si>
    <t>サテライト体制</t>
    <rPh sb="5" eb="7">
      <t>タイセイ</t>
    </rPh>
    <phoneticPr fontId="21"/>
  </si>
  <si>
    <t>看護体制強化加算</t>
    <rPh sb="0" eb="2">
      <t>カンゴ</t>
    </rPh>
    <rPh sb="2" eb="4">
      <t>タイセイ</t>
    </rPh>
    <rPh sb="4" eb="6">
      <t>キョウカ</t>
    </rPh>
    <rPh sb="6" eb="8">
      <t>カサン</t>
    </rPh>
    <phoneticPr fontId="21"/>
  </si>
  <si>
    <t>1　緊急時（介護予防）訪問看護加算</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</si>
  <si>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1"/>
  </si>
  <si>
    <t>６月の常勤換算数</t>
    <rPh sb="1" eb="2">
      <t>ガツ</t>
    </rPh>
    <rPh sb="3" eb="5">
      <t>ジョウキン</t>
    </rPh>
    <rPh sb="5" eb="7">
      <t>カンサン</t>
    </rPh>
    <rPh sb="7" eb="8">
      <t>スウ</t>
    </rPh>
    <phoneticPr fontId="21"/>
  </si>
  <si>
    <t>２ 加算Ⅰ</t>
  </si>
  <si>
    <t>　認知症対応型通所介護</t>
    <rPh sb="1" eb="4">
      <t>ニンチショウ</t>
    </rPh>
    <rPh sb="4" eb="7">
      <t>タイオウガタ</t>
    </rPh>
    <rPh sb="7" eb="9">
      <t>ツウショ</t>
    </rPh>
    <rPh sb="9" eb="11">
      <t>カイゴ</t>
    </rPh>
    <phoneticPr fontId="21"/>
  </si>
  <si>
    <t>２　あり</t>
  </si>
  <si>
    <t>居宅介護）</t>
  </si>
  <si>
    <r>
      <rPr>
        <sz val="8"/>
        <color auto="1"/>
        <rFont val="ＭＳ 明朝"/>
      </rPr>
      <t>大牟田市長　</t>
    </r>
    <r>
      <rPr>
        <sz val="11"/>
        <color auto="1"/>
        <rFont val="DejaVu Sans"/>
      </rPr>
      <t xml:space="preserve">     </t>
    </r>
    <r>
      <rPr>
        <sz val="8"/>
        <color auto="1"/>
        <rFont val="ＭＳ 明朝"/>
      </rPr>
      <t>　　　</t>
    </r>
    <r>
      <rPr>
        <sz val="11"/>
        <color auto="1"/>
        <rFont val="DejaVu Sans"/>
      </rPr>
      <t xml:space="preserve">     </t>
    </r>
    <r>
      <rPr>
        <sz val="8"/>
        <color auto="1"/>
        <rFont val="ＭＳ 明朝"/>
      </rPr>
      <t>様</t>
    </r>
    <rPh sb="0" eb="3">
      <t>オオムタ</t>
    </rPh>
    <phoneticPr fontId="21"/>
  </si>
  <si>
    <t>２ あり</t>
  </si>
  <si>
    <t>１ 基準型</t>
    <rPh sb="2" eb="4">
      <t>キジュン</t>
    </rPh>
    <rPh sb="4" eb="5">
      <t>ガタ</t>
    </rPh>
    <phoneticPr fontId="21"/>
  </si>
  <si>
    <t>利用者の地域における多様な活動が確保されるよう、日常的に地域住民等との交流を図り、利用者の状態に応じて、地域の行事や活動等に積極的に参加している。</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</si>
  <si>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1"/>
  </si>
  <si>
    <t>勤務時間</t>
    <rPh sb="0" eb="2">
      <t>キンム</t>
    </rPh>
    <rPh sb="2" eb="4">
      <t>ジカン</t>
    </rPh>
    <phoneticPr fontId="21"/>
  </si>
  <si>
    <t>サービス提供体制強化加算に関する確認書　〔看護小規模多機能型居宅介護〕</t>
    <rPh sb="4" eb="6">
      <t>テイキョウ</t>
    </rPh>
    <rPh sb="6" eb="8">
      <t>タイセイ</t>
    </rPh>
    <rPh sb="8" eb="10">
      <t>キョウカ</t>
    </rPh>
    <rPh sb="10" eb="12">
      <t>カサン</t>
    </rPh>
    <rPh sb="13" eb="14">
      <t>カン</t>
    </rPh>
    <rPh sb="16" eb="19">
      <t>カクニンショ</t>
    </rPh>
    <rPh sb="21" eb="30">
      <t>カンゴショウキボタキノウガタ</t>
    </rPh>
    <rPh sb="30" eb="34">
      <t>キョタクカイゴ</t>
    </rPh>
    <phoneticPr fontId="21"/>
  </si>
  <si>
    <t>3　緊急時（介護予防）訪問看護加算（Ⅰ）に係る届出内容（①又は②は必須項目）</t>
    <rPh sb="29" eb="30">
      <t>マタ</t>
    </rPh>
    <rPh sb="33" eb="35">
      <t>ヒッス</t>
    </rPh>
    <rPh sb="35" eb="37">
      <t>コウモク</t>
    </rPh>
    <phoneticPr fontId="21"/>
  </si>
  <si>
    <t>２ 減算型</t>
    <rPh sb="2" eb="4">
      <t>ゲンサン</t>
    </rPh>
    <rPh sb="4" eb="5">
      <t>ガタ</t>
    </rPh>
    <phoneticPr fontId="21"/>
  </si>
  <si>
    <t>１　非該当</t>
  </si>
  <si>
    <t>認知症加算</t>
    <rPh sb="0" eb="3">
      <t>ニンチショウ</t>
    </rPh>
    <rPh sb="3" eb="5">
      <t>カサン</t>
    </rPh>
    <phoneticPr fontId="21"/>
  </si>
  <si>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</si>
  <si>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1"/>
  </si>
  <si>
    <t>３ 加算Ⅱ</t>
  </si>
  <si>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</si>
  <si>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1"/>
  </si>
  <si>
    <t>①に占める②の割合が
５０％以上</t>
    <rPh sb="2" eb="3">
      <t>シ</t>
    </rPh>
    <rPh sb="7" eb="8">
      <t>ワリ</t>
    </rPh>
    <rPh sb="8" eb="9">
      <t>ゴウ</t>
    </rPh>
    <rPh sb="14" eb="16">
      <t>イジョウ</t>
    </rPh>
    <phoneticPr fontId="21"/>
  </si>
  <si>
    <t>①に占める②の割合が
３０％未満</t>
    <rPh sb="2" eb="3">
      <t>シ</t>
    </rPh>
    <rPh sb="7" eb="8">
      <t>ワリ</t>
    </rPh>
    <rPh sb="8" eb="9">
      <t>ゴウ</t>
    </rPh>
    <rPh sb="14" eb="16">
      <t>ミマン</t>
    </rPh>
    <phoneticPr fontId="21"/>
  </si>
  <si>
    <t>１ 対応不可</t>
    <rPh sb="2" eb="4">
      <t>タイオウ</t>
    </rPh>
    <rPh sb="4" eb="6">
      <t>フカ</t>
    </rPh>
    <phoneticPr fontId="21"/>
  </si>
  <si>
    <t>常勤</t>
  </si>
  <si>
    <t>若年性認知症利用者受入加算</t>
    <rPh sb="0" eb="3">
      <t>ジャクネンセイ</t>
    </rPh>
    <rPh sb="3" eb="6">
      <t>ニンチショウ</t>
    </rPh>
    <rPh sb="6" eb="9">
      <t>リヨウシャ</t>
    </rPh>
    <rPh sb="9" eb="11">
      <t>ウケイレ</t>
    </rPh>
    <rPh sb="11" eb="13">
      <t>カサン</t>
    </rPh>
    <phoneticPr fontId="2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</si>
  <si>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1"/>
  </si>
  <si>
    <t>栄養アセスメント・栄養改善体制</t>
  </si>
  <si>
    <t>事業所番号</t>
    <rPh sb="0" eb="3">
      <t>ジギョウショ</t>
    </rPh>
    <rPh sb="3" eb="5">
      <t>バンゴウ</t>
    </rPh>
    <phoneticPr fontId="21"/>
  </si>
  <si>
    <t>１　看護小規模多機能型居宅介護事業所</t>
  </si>
  <si>
    <t>＜地域密着型サービス事業者・地域密着型介護予防サービス事業者用・居宅介護支援事業者・介護予防支援事業者用＞</t>
  </si>
  <si>
    <t>緊急時対応加算</t>
    <rPh sb="3" eb="5">
      <t>タイオウ</t>
    </rPh>
    <phoneticPr fontId="21"/>
  </si>
  <si>
    <t>　介護療養型医療施設</t>
    <rPh sb="1" eb="3">
      <t>カイゴ</t>
    </rPh>
    <rPh sb="3" eb="6">
      <t>リョウヨウガタ</t>
    </rPh>
    <rPh sb="6" eb="8">
      <t>イリョウ</t>
    </rPh>
    <rPh sb="8" eb="10">
      <t>シセツ</t>
    </rPh>
    <phoneticPr fontId="21"/>
  </si>
  <si>
    <t>特別管理体制</t>
  </si>
  <si>
    <r>
      <t>緊急時</t>
    </r>
    <r>
      <rPr>
        <strike/>
        <sz val="11"/>
        <color auto="1"/>
        <rFont val="HGSｺﾞｼｯｸM"/>
      </rPr>
      <t>看護</t>
    </r>
    <r>
      <rPr>
        <sz val="11"/>
        <color auto="1"/>
        <rFont val="HGSｺﾞｼｯｸM"/>
      </rPr>
      <t>対応加算</t>
    </r>
    <rPh sb="5" eb="7">
      <t>タイオウ</t>
    </rPh>
    <phoneticPr fontId="21"/>
  </si>
  <si>
    <t>看護体制及びサテライト体制に係る届出書＜別紙５＞</t>
  </si>
  <si>
    <t>ターミナルケア体制</t>
    <rPh sb="7" eb="9">
      <t>タイセイ</t>
    </rPh>
    <phoneticPr fontId="21"/>
  </si>
  <si>
    <t>　　居宅介護事業所</t>
  </si>
  <si>
    <t>大牟田市長</t>
    <rPh sb="0" eb="3">
      <t>オオムタ</t>
    </rPh>
    <rPh sb="3" eb="5">
      <t>シチョウ</t>
    </rPh>
    <phoneticPr fontId="21"/>
  </si>
  <si>
    <t>認知症対応型共同生活介護</t>
  </si>
  <si>
    <t>遠隔死亡診断補助加算</t>
    <rPh sb="0" eb="2">
      <t>エンカク</t>
    </rPh>
    <rPh sb="2" eb="4">
      <t>シボウ</t>
    </rPh>
    <rPh sb="4" eb="6">
      <t>シンダン</t>
    </rPh>
    <rPh sb="6" eb="8">
      <t>ホジョ</t>
    </rPh>
    <rPh sb="8" eb="10">
      <t>カサン</t>
    </rPh>
    <phoneticPr fontId="64"/>
  </si>
  <si>
    <t>３ 加算Ⅰ</t>
  </si>
  <si>
    <t>⑤　ICT、AI、IoT等の活用による業務負担軽減</t>
    <rPh sb="12" eb="13">
      <t>トウ</t>
    </rPh>
    <phoneticPr fontId="21"/>
  </si>
  <si>
    <t>○○　A男</t>
    <rPh sb="4" eb="5">
      <t>オトコ</t>
    </rPh>
    <phoneticPr fontId="21"/>
  </si>
  <si>
    <t>２ 加算Ⅱ</t>
  </si>
  <si>
    <t>　</t>
  </si>
  <si>
    <t>事業所・施設名</t>
  </si>
  <si>
    <t>生産性向上推進体制加算</t>
  </si>
  <si>
    <t>訪問体制強化加算</t>
    <rPh sb="0" eb="2">
      <t>ホウモン</t>
    </rPh>
    <rPh sb="2" eb="4">
      <t>タイセイ</t>
    </rPh>
    <rPh sb="4" eb="6">
      <t>キョウカ</t>
    </rPh>
    <rPh sb="6" eb="8">
      <t>カサン</t>
    </rPh>
    <phoneticPr fontId="21"/>
  </si>
  <si>
    <t>総合マネジメント体制強化加算</t>
    <rPh sb="0" eb="2">
      <t>ソウゴウ</t>
    </rPh>
    <rPh sb="8" eb="10">
      <t>タイセイ</t>
    </rPh>
    <rPh sb="10" eb="12">
      <t>キョウカ</t>
    </rPh>
    <rPh sb="12" eb="14">
      <t>カサン</t>
    </rPh>
    <phoneticPr fontId="21"/>
  </si>
  <si>
    <t>褥瘡マネジメント加算</t>
  </si>
  <si>
    <t>　D列・・・「介護従業者」</t>
    <rPh sb="2" eb="3">
      <t>レツ</t>
    </rPh>
    <rPh sb="7" eb="9">
      <t>カイゴ</t>
    </rPh>
    <rPh sb="9" eb="12">
      <t>ジュウギョウシャ</t>
    </rPh>
    <phoneticPr fontId="21"/>
  </si>
  <si>
    <t>③　夜間対応後の暦日の休日確保</t>
  </si>
  <si>
    <t>排せつ支援加算</t>
    <rPh sb="0" eb="1">
      <t>ハイ</t>
    </rPh>
    <rPh sb="3" eb="5">
      <t>シエン</t>
    </rPh>
    <rPh sb="5" eb="7">
      <t>カサン</t>
    </rPh>
    <phoneticPr fontId="21"/>
  </si>
  <si>
    <t>(</t>
  </si>
  <si>
    <t>６以上</t>
    <rPh sb="1" eb="3">
      <t>イジョウ</t>
    </rPh>
    <phoneticPr fontId="21"/>
  </si>
  <si>
    <t>６ 加算Ⅰ</t>
  </si>
  <si>
    <t>５ 加算Ⅱ</t>
  </si>
  <si>
    <t>７ 加算Ⅲ</t>
  </si>
  <si>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1"/>
  </si>
  <si>
    <t>介護職員処遇改善加算</t>
    <rPh sb="0" eb="2">
      <t>カイゴ</t>
    </rPh>
    <rPh sb="2" eb="4">
      <t>ショクイン</t>
    </rPh>
    <rPh sb="4" eb="6">
      <t>ショグウ</t>
    </rPh>
    <rPh sb="6" eb="8">
      <t>カイゼン</t>
    </rPh>
    <rPh sb="8" eb="10">
      <t>カサン</t>
    </rPh>
    <phoneticPr fontId="64"/>
  </si>
  <si>
    <t>介護予防小規模多機能型居宅介護</t>
  </si>
  <si>
    <t>２ 加算Ⅲ</t>
  </si>
  <si>
    <t>4　特別管理加算に係る体制の届出内容</t>
    <rPh sb="11" eb="13">
      <t>タイセイ</t>
    </rPh>
    <rPh sb="14" eb="16">
      <t>トドケデ</t>
    </rPh>
    <phoneticPr fontId="21"/>
  </si>
  <si>
    <t>事業所の状況</t>
  </si>
  <si>
    <t>看護職員</t>
    <rPh sb="0" eb="2">
      <t>カンゴ</t>
    </rPh>
    <rPh sb="2" eb="4">
      <t>ショクイン</t>
    </rPh>
    <phoneticPr fontId="21"/>
  </si>
  <si>
    <t>　地域密着型特定施設入居者生活介護</t>
    <rPh sb="1" eb="3">
      <t>チイキ</t>
    </rPh>
    <rPh sb="3" eb="6">
      <t>ミッチャクガタ</t>
    </rPh>
    <rPh sb="6" eb="17">
      <t>トクテイシセツニュウキョシャセイカツカイゴ</t>
    </rPh>
    <phoneticPr fontId="21"/>
  </si>
  <si>
    <t>介護職員等ベースアップ等支援加算</t>
  </si>
  <si>
    <t>２．認知症加算（Ⅱ）に係る届出内容</t>
    <rPh sb="11" eb="12">
      <t>カカ</t>
    </rPh>
    <rPh sb="13" eb="14">
      <t>トド</t>
    </rPh>
    <rPh sb="14" eb="15">
      <t>デ</t>
    </rPh>
    <rPh sb="15" eb="17">
      <t>ナイヨウ</t>
    </rPh>
    <phoneticPr fontId="21"/>
  </si>
  <si>
    <t>職員の欠員による減算の状況</t>
  </si>
  <si>
    <t>従業者の総数（常勤換算）</t>
    <rPh sb="0" eb="3">
      <t>ジュウギョウシャ</t>
    </rPh>
    <rPh sb="4" eb="6">
      <t>ソウスウ</t>
    </rPh>
    <rPh sb="7" eb="9">
      <t>ジョウキン</t>
    </rPh>
    <rPh sb="9" eb="11">
      <t>カンサン</t>
    </rPh>
    <phoneticPr fontId="21"/>
  </si>
  <si>
    <t>居宅介護・短期利用型）</t>
  </si>
  <si>
    <t xml:space="preserve">地域住民等、他事業所等と共同で事例検討会、研修会等を実施している。 </t>
  </si>
  <si>
    <t>３  訪問看護体制減算</t>
  </si>
  <si>
    <t>　　  ※ 指定基準の確認に際しては、４週分の入力で差し支えありません。</t>
  </si>
  <si>
    <r>
      <t>介 護 給 付 費 算 定 に 係 る 体 制 等 状 況 一 覧 表</t>
    </r>
    <r>
      <rPr>
        <sz val="14"/>
        <color auto="1"/>
        <rFont val="HGSｺﾞｼｯｸM"/>
      </rPr>
      <t>（主たる事業所の所在地以外の場所で一部実施する場合の出張所等の状況）</t>
    </r>
  </si>
  <si>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</si>
  <si>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4"/>
  </si>
  <si>
    <t>12月</t>
    <rPh sb="2" eb="3">
      <t>ガツ</t>
    </rPh>
    <phoneticPr fontId="21"/>
  </si>
  <si>
    <t>適　・　否</t>
    <rPh sb="0" eb="1">
      <t>テキ</t>
    </rPh>
    <rPh sb="4" eb="5">
      <t>ヒ</t>
    </rPh>
    <phoneticPr fontId="21"/>
  </si>
  <si>
    <t>２　緊急時訪問看護
　加算の算定状況</t>
  </si>
  <si>
    <t>褥瘡マネジメント加算</t>
    <rPh sb="0" eb="2">
      <t>ジョクソウ</t>
    </rPh>
    <rPh sb="8" eb="10">
      <t>カサン</t>
    </rPh>
    <phoneticPr fontId="21"/>
  </si>
  <si>
    <t>1日に2回勤務する場合</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</si>
  <si>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1"/>
  </si>
  <si>
    <t>日中の勤務時間</t>
    <rPh sb="0" eb="2">
      <t>ニッチュウ</t>
    </rPh>
    <rPh sb="3" eb="5">
      <t>キンム</t>
    </rPh>
    <rPh sb="5" eb="7">
      <t>ジカン</t>
    </rPh>
    <phoneticPr fontId="21"/>
  </si>
  <si>
    <t>１２月</t>
  </si>
  <si>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</si>
  <si>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</si>
  <si>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21"/>
  </si>
  <si>
    <t>1　総合マネジメント体制強化加算（Ⅰ）</t>
    <rPh sb="2" eb="4">
      <t>ソウゴウ</t>
    </rPh>
    <rPh sb="10" eb="12">
      <t>タイセイ</t>
    </rPh>
    <rPh sb="12" eb="14">
      <t>キョウカ</t>
    </rPh>
    <rPh sb="14" eb="16">
      <t>カサン</t>
    </rPh>
    <phoneticPr fontId="21"/>
  </si>
  <si>
    <t>届出事項</t>
    <rPh sb="0" eb="2">
      <t>トドケデ</t>
    </rPh>
    <rPh sb="2" eb="4">
      <t>ジコウ</t>
    </rPh>
    <phoneticPr fontId="21"/>
  </si>
  <si>
    <t>１人以上</t>
    <rPh sb="1" eb="2">
      <t>ニン</t>
    </rPh>
    <rPh sb="2" eb="4">
      <t>イジョウ</t>
    </rPh>
    <phoneticPr fontId="21"/>
  </si>
  <si>
    <t>　人員配置基準上の従業者の員数を配置していること。</t>
    <rPh sb="1" eb="3">
      <t>ジンイン</t>
    </rPh>
    <rPh sb="3" eb="5">
      <t>ハイチ</t>
    </rPh>
    <rPh sb="5" eb="7">
      <t>キジュン</t>
    </rPh>
    <rPh sb="7" eb="8">
      <t>ジョウ</t>
    </rPh>
    <rPh sb="9" eb="12">
      <t>ジュウギョウシャ</t>
    </rPh>
    <rPh sb="13" eb="15">
      <t>インスウ</t>
    </rPh>
    <rPh sb="16" eb="18">
      <t>ハイチ</t>
    </rPh>
    <phoneticPr fontId="2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</si>
  <si>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1"/>
  </si>
  <si>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1"/>
  </si>
  <si>
    <t>(5) 日中／夜間及び深夜の時間帯の区分</t>
    <rPh sb="4" eb="6">
      <t>ニッチュウ</t>
    </rPh>
    <rPh sb="7" eb="9">
      <t>ヤカン</t>
    </rPh>
    <rPh sb="9" eb="10">
      <t>オヨ</t>
    </rPh>
    <rPh sb="11" eb="13">
      <t>シンヤ</t>
    </rPh>
    <rPh sb="14" eb="17">
      <t>ジカンタイ</t>
    </rPh>
    <rPh sb="18" eb="20">
      <t>クブン</t>
    </rPh>
    <phoneticPr fontId="21"/>
  </si>
  <si>
    <t>開設
・
更新</t>
    <rPh sb="0" eb="2">
      <t>カイセツ</t>
    </rPh>
    <rPh sb="5" eb="7">
      <t>コウシン</t>
    </rPh>
    <phoneticPr fontId="21"/>
  </si>
  <si>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</si>
  <si>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1"/>
  </si>
  <si>
    <t>加算
追加
・
加算
削除</t>
    <rPh sb="0" eb="2">
      <t>カサン</t>
    </rPh>
    <rPh sb="3" eb="5">
      <t>ツイカ</t>
    </rPh>
    <rPh sb="8" eb="10">
      <t>カサン</t>
    </rPh>
    <rPh sb="11" eb="13">
      <t>サクジョ</t>
    </rPh>
    <phoneticPr fontId="21"/>
  </si>
  <si>
    <t>添　付　書　類</t>
    <rPh sb="0" eb="1">
      <t>ソウ</t>
    </rPh>
    <rPh sb="2" eb="3">
      <t>ヅケ</t>
    </rPh>
    <rPh sb="4" eb="5">
      <t>ショ</t>
    </rPh>
    <rPh sb="6" eb="7">
      <t>タグイ</t>
    </rPh>
    <phoneticPr fontId="21"/>
  </si>
  <si>
    <t>該当する資格証（写）</t>
  </si>
  <si>
    <t>　・「数式」タブ　⇒　「名前の定義」を選択</t>
    <rPh sb="3" eb="5">
      <t>スウシキ</t>
    </rPh>
    <rPh sb="12" eb="14">
      <t>ナマエ</t>
    </rPh>
    <rPh sb="15" eb="17">
      <t>テイギ</t>
    </rPh>
    <rPh sb="19" eb="21">
      <t>センタク</t>
    </rPh>
    <phoneticPr fontId="21"/>
  </si>
  <si>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1"/>
  </si>
  <si>
    <t>共　通　事　項
（必ず必要な書類）</t>
    <rPh sb="0" eb="1">
      <t>トモ</t>
    </rPh>
    <rPh sb="2" eb="3">
      <t>ツウ</t>
    </rPh>
    <rPh sb="4" eb="5">
      <t>コト</t>
    </rPh>
    <rPh sb="6" eb="7">
      <t>コウ</t>
    </rPh>
    <rPh sb="9" eb="10">
      <t>カナラ</t>
    </rPh>
    <rPh sb="11" eb="13">
      <t>ヒツヨウ</t>
    </rPh>
    <rPh sb="14" eb="16">
      <t>ショルイ</t>
    </rPh>
    <phoneticPr fontId="21"/>
  </si>
  <si>
    <t>５月</t>
  </si>
  <si>
    <t>② 以下のⅰ～ⅲの項目の機器をすべて使用</t>
    <rPh sb="2" eb="4">
      <t>イカ</t>
    </rPh>
    <rPh sb="9" eb="11">
      <t>コウモク</t>
    </rPh>
    <rPh sb="12" eb="14">
      <t>キキ</t>
    </rPh>
    <rPh sb="18" eb="20">
      <t>シヨウ</t>
    </rPh>
    <phoneticPr fontId="21"/>
  </si>
  <si>
    <t>e</t>
  </si>
  <si>
    <t>・</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</si>
  <si>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1"/>
  </si>
  <si>
    <t>⑤　①から④について、利用者及び家族等に説明し、同意を得ること。</t>
  </si>
  <si>
    <t>13　介護予防短期入所療養介護</t>
    <rPh sb="3" eb="5">
      <t>カイゴ</t>
    </rPh>
    <rPh sb="5" eb="7">
      <t>ヨボウ</t>
    </rPh>
    <rPh sb="7" eb="9">
      <t>タンキ</t>
    </rPh>
    <rPh sb="9" eb="11">
      <t>ニュウショ</t>
    </rPh>
    <rPh sb="11" eb="13">
      <t>リョウヨウ</t>
    </rPh>
    <rPh sb="13" eb="15">
      <t>カイゴ</t>
    </rPh>
    <phoneticPr fontId="21"/>
  </si>
  <si>
    <t>運営規程</t>
    <rPh sb="0" eb="2">
      <t>ウンエイ</t>
    </rPh>
    <rPh sb="2" eb="4">
      <t>キテイ</t>
    </rPh>
    <phoneticPr fontId="21"/>
  </si>
  <si>
    <t>介護給付費算定に係る体制等に関する変更に伴い、改正したもの。介護の内容・利用料金の変更等について記載が必要。</t>
    <rPh sb="0" eb="2">
      <t>カイゴ</t>
    </rPh>
    <rPh sb="2" eb="5">
      <t>キュウフヒ</t>
    </rPh>
    <rPh sb="5" eb="7">
      <t>サンテイ</t>
    </rPh>
    <rPh sb="8" eb="9">
      <t>カカ</t>
    </rPh>
    <rPh sb="10" eb="12">
      <t>タイセイ</t>
    </rPh>
    <rPh sb="12" eb="13">
      <t>トウ</t>
    </rPh>
    <rPh sb="14" eb="15">
      <t>カン</t>
    </rPh>
    <rPh sb="17" eb="19">
      <t>ヘンコウ</t>
    </rPh>
    <rPh sb="20" eb="21">
      <t>トモナ</t>
    </rPh>
    <rPh sb="23" eb="25">
      <t>カイセイ</t>
    </rPh>
    <rPh sb="30" eb="32">
      <t>カイゴ</t>
    </rPh>
    <rPh sb="33" eb="35">
      <t>ナイヨウ</t>
    </rPh>
    <rPh sb="36" eb="38">
      <t>リヨウ</t>
    </rPh>
    <rPh sb="38" eb="40">
      <t>リョウキン</t>
    </rPh>
    <rPh sb="41" eb="43">
      <t>ヘンコウ</t>
    </rPh>
    <rPh sb="43" eb="44">
      <t>トウ</t>
    </rPh>
    <rPh sb="48" eb="50">
      <t>キサイ</t>
    </rPh>
    <rPh sb="51" eb="53">
      <t>ヒツヨウ</t>
    </rPh>
    <phoneticPr fontId="21"/>
  </si>
  <si>
    <t>①　連絡相談を担当する職員 （</t>
  </si>
  <si>
    <t>③　連絡先電話番号</t>
  </si>
  <si>
    <t>※</t>
  </si>
  <si>
    <t>地域密着型介護老人福祉施設入所者生活介護</t>
  </si>
  <si>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21"/>
  </si>
  <si>
    <t>認知所ケアに関する研修計画
※加算Ⅰを取得する場合</t>
    <rPh sb="0" eb="3">
      <t>ニンチショ</t>
    </rPh>
    <rPh sb="6" eb="7">
      <t>カン</t>
    </rPh>
    <rPh sb="9" eb="13">
      <t>ケンシュウケイカク</t>
    </rPh>
    <rPh sb="15" eb="17">
      <t>カサン</t>
    </rPh>
    <rPh sb="19" eb="21">
      <t>シュトク</t>
    </rPh>
    <rPh sb="23" eb="25">
      <t>バアイ</t>
    </rPh>
    <phoneticPr fontId="21"/>
  </si>
  <si>
    <t>９月</t>
    <rPh sb="1" eb="2">
      <t>ガツ</t>
    </rPh>
    <phoneticPr fontId="21"/>
  </si>
  <si>
    <t>職員配置の状況</t>
    <rPh sb="0" eb="2">
      <t>ショクイン</t>
    </rPh>
    <rPh sb="2" eb="4">
      <t>ハイチ</t>
    </rPh>
    <rPh sb="5" eb="7">
      <t>ジョウキョウ</t>
    </rPh>
    <phoneticPr fontId="21"/>
  </si>
  <si>
    <t>割引をする場合</t>
    <rPh sb="0" eb="2">
      <t>ワリビキ</t>
    </rPh>
    <rPh sb="5" eb="7">
      <t>バアイ</t>
    </rPh>
    <phoneticPr fontId="21"/>
  </si>
  <si>
    <t>(1)</t>
  </si>
  <si>
    <t>指定居宅サービス事業者等による介護給付費の割引に係る割引率の設定について＜別紙４＞</t>
    <rPh sb="0" eb="2">
      <t>シテイ</t>
    </rPh>
    <rPh sb="2" eb="4">
      <t>キョタク</t>
    </rPh>
    <rPh sb="8" eb="11">
      <t>ジギョウシャ</t>
    </rPh>
    <rPh sb="11" eb="12">
      <t>トウ</t>
    </rPh>
    <rPh sb="15" eb="17">
      <t>カイゴ</t>
    </rPh>
    <rPh sb="17" eb="20">
      <t>キュウフヒ</t>
    </rPh>
    <rPh sb="21" eb="23">
      <t>ワリビキ</t>
    </rPh>
    <rPh sb="24" eb="25">
      <t>カカ</t>
    </rPh>
    <rPh sb="26" eb="29">
      <t>ワリビキリツ</t>
    </rPh>
    <rPh sb="30" eb="32">
      <t>セッテイ</t>
    </rPh>
    <rPh sb="37" eb="39">
      <t>ベッシ</t>
    </rPh>
    <phoneticPr fontId="21"/>
  </si>
  <si>
    <t>）</t>
  </si>
  <si>
    <t>施設等の区分</t>
    <rPh sb="0" eb="2">
      <t>シセツ</t>
    </rPh>
    <rPh sb="2" eb="3">
      <t>トウ</t>
    </rPh>
    <rPh sb="4" eb="6">
      <t>クブン</t>
    </rPh>
    <phoneticPr fontId="21"/>
  </si>
  <si>
    <t>終業時刻</t>
    <rPh sb="0" eb="2">
      <t>シュウギョウ</t>
    </rPh>
    <rPh sb="2" eb="4">
      <t>ジコク</t>
    </rPh>
    <phoneticPr fontId="21"/>
  </si>
  <si>
    <t>事業所の
特性に
応じて
１つ以上実施している</t>
  </si>
  <si>
    <t>理由書</t>
  </si>
  <si>
    <t>勤続年数７年以上の者の割合</t>
    <rPh sb="0" eb="2">
      <t>キンゾク</t>
    </rPh>
    <rPh sb="2" eb="4">
      <t>ネンスウ</t>
    </rPh>
    <rPh sb="5" eb="8">
      <t>ネンイジョウ</t>
    </rPh>
    <rPh sb="9" eb="10">
      <t>モノ</t>
    </rPh>
    <rPh sb="11" eb="13">
      <t>ワリアイ</t>
    </rPh>
    <phoneticPr fontId="21"/>
  </si>
  <si>
    <t>任意の様式で可。</t>
    <rPh sb="0" eb="2">
      <t>ニンイ</t>
    </rPh>
    <rPh sb="3" eb="5">
      <t>ヨウシキ</t>
    </rPh>
    <rPh sb="6" eb="7">
      <t>カ</t>
    </rPh>
    <phoneticPr fontId="21"/>
  </si>
  <si>
    <t>看護職員、介護職員の勤務状況がわかるもの。</t>
    <rPh sb="0" eb="2">
      <t>カンゴ</t>
    </rPh>
    <rPh sb="2" eb="4">
      <t>ショクイン</t>
    </rPh>
    <rPh sb="5" eb="7">
      <t>カイゴ</t>
    </rPh>
    <rPh sb="7" eb="9">
      <t>ショクイン</t>
    </rPh>
    <rPh sb="10" eb="12">
      <t>キンム</t>
    </rPh>
    <rPh sb="12" eb="14">
      <t>ジョウキョウ</t>
    </rPh>
    <phoneticPr fontId="2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</si>
  <si>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1"/>
  </si>
  <si>
    <t>組織体制図</t>
    <rPh sb="2" eb="4">
      <t>タイセイ</t>
    </rPh>
    <phoneticPr fontId="2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</si>
  <si>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1"/>
  </si>
  <si>
    <t>１０月</t>
  </si>
  <si>
    <t>看護職員の欠員が解消される場合。</t>
    <rPh sb="0" eb="2">
      <t>カンゴ</t>
    </rPh>
    <rPh sb="2" eb="4">
      <t>ショクイン</t>
    </rPh>
    <rPh sb="5" eb="7">
      <t>ケツイン</t>
    </rPh>
    <rPh sb="8" eb="10">
      <t>カイショウ</t>
    </rPh>
    <rPh sb="13" eb="15">
      <t>バアイ</t>
    </rPh>
    <phoneticPr fontId="21"/>
  </si>
  <si>
    <t>地域住民等との連携により、地域資源を効果的に活用し、利用者の状態に応じた支援を行っている。</t>
  </si>
  <si>
    <t>高齢者虐待防止措置の有無</t>
    <rPh sb="0" eb="2">
      <t>コウレイ</t>
    </rPh>
    <rPh sb="2" eb="7">
      <t>シャギャクタイボウシ</t>
    </rPh>
    <rPh sb="7" eb="9">
      <t>ソチ</t>
    </rPh>
    <rPh sb="10" eb="12">
      <t>ウム</t>
    </rPh>
    <phoneticPr fontId="63"/>
  </si>
  <si>
    <t>　看護小規模多機能型居宅介護</t>
    <rPh sb="1" eb="3">
      <t>カンゴ</t>
    </rPh>
    <rPh sb="3" eb="6">
      <t>ショウキボ</t>
    </rPh>
    <rPh sb="6" eb="10">
      <t>タキノウガタ</t>
    </rPh>
    <rPh sb="10" eb="12">
      <t>キョタク</t>
    </rPh>
    <rPh sb="12" eb="14">
      <t>カイゴ</t>
    </rPh>
    <phoneticPr fontId="2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</si>
  <si>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1"/>
  </si>
  <si>
    <t>②</t>
  </si>
  <si>
    <t>異動区分</t>
    <rPh sb="0" eb="2">
      <t>イドウ</t>
    </rPh>
    <rPh sb="2" eb="4">
      <t>クブン</t>
    </rPh>
    <phoneticPr fontId="21"/>
  </si>
  <si>
    <r>
      <t>遠隔死亡診断補助加算に係る届出書＜別紙８＞</t>
    </r>
    <r>
      <rPr>
        <strike/>
        <sz val="9"/>
        <color auto="1"/>
        <rFont val="ＭＳ Ｐゴシック"/>
      </rPr>
      <t xml:space="preserve"> </t>
    </r>
    <r>
      <rPr>
        <sz val="9"/>
        <color auto="1"/>
        <rFont val="ＭＳ Ｐゴシック"/>
      </rPr>
      <t xml:space="preserve">        </t>
    </r>
    <rPh sb="0" eb="10">
      <t>エンカクシボウシンダンホジョカサン</t>
    </rPh>
    <rPh sb="11" eb="12">
      <t>カカ</t>
    </rPh>
    <rPh sb="13" eb="16">
      <t>トドケデショ</t>
    </rPh>
    <phoneticPr fontId="6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</si>
  <si>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</si>
  <si>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業務継続計画策定の有無</t>
    <rPh sb="0" eb="8">
      <t>ギョウムケイゾクケイカクサクテイ</t>
    </rPh>
    <rPh sb="9" eb="11">
      <t>ウム</t>
    </rPh>
    <phoneticPr fontId="63"/>
  </si>
  <si>
    <t>①に占める②の割合が50％以上</t>
    <rPh sb="2" eb="3">
      <t>シ</t>
    </rPh>
    <rPh sb="7" eb="9">
      <t>ワリアイ</t>
    </rPh>
    <rPh sb="13" eb="15">
      <t>イジョウ</t>
    </rPh>
    <phoneticPr fontId="21"/>
  </si>
  <si>
    <t>訪問看護体制減算</t>
    <rPh sb="0" eb="2">
      <t>ホウモン</t>
    </rPh>
    <rPh sb="2" eb="4">
      <t>カンゴ</t>
    </rPh>
    <rPh sb="4" eb="6">
      <t>タイセイ</t>
    </rPh>
    <rPh sb="6" eb="8">
      <t>ゲンサン</t>
    </rPh>
    <phoneticPr fontId="21"/>
  </si>
  <si>
    <t>サテライト体制</t>
    <rPh sb="5" eb="7">
      <t>タイセイ</t>
    </rPh>
    <phoneticPr fontId="63"/>
  </si>
  <si>
    <t>歯科医師</t>
    <rPh sb="0" eb="2">
      <t>シカ</t>
    </rPh>
    <rPh sb="2" eb="4">
      <t>イシ</t>
    </rPh>
    <phoneticPr fontId="21"/>
  </si>
  <si>
    <t xml:space="preserve">    内容等を訪問看護記録書に記録すること。</t>
  </si>
  <si>
    <t>算定要件</t>
    <rPh sb="0" eb="2">
      <t>サンテイ</t>
    </rPh>
    <rPh sb="2" eb="4">
      <t>ヨウケン</t>
    </rPh>
    <phoneticPr fontId="63"/>
  </si>
  <si>
    <t xml:space="preserve">訪問体制強化加算に関する届出書＜別紙１０＞　 </t>
    <rPh sb="0" eb="2">
      <t>ホウモン</t>
    </rPh>
    <rPh sb="4" eb="6">
      <t>キョウカ</t>
    </rPh>
    <phoneticPr fontId="21"/>
  </si>
  <si>
    <t>特別地域加算</t>
    <rPh sb="0" eb="2">
      <t>トクベツ</t>
    </rPh>
    <rPh sb="2" eb="6">
      <t>チイキカサン</t>
    </rPh>
    <phoneticPr fontId="63"/>
  </si>
  <si>
    <t>中山間地域等における小規模事業所加算（地域に関する状況）</t>
    <rPh sb="0" eb="5">
      <t>ナカサンカンチイキ</t>
    </rPh>
    <rPh sb="5" eb="6">
      <t>トウ</t>
    </rPh>
    <rPh sb="10" eb="13">
      <t>ショウキボ</t>
    </rPh>
    <rPh sb="13" eb="16">
      <t>ジギョウショ</t>
    </rPh>
    <rPh sb="16" eb="18">
      <t>カサン</t>
    </rPh>
    <rPh sb="19" eb="21">
      <t>チイキ</t>
    </rPh>
    <rPh sb="22" eb="23">
      <t>カン</t>
    </rPh>
    <rPh sb="25" eb="27">
      <t>ジョウキョウ</t>
    </rPh>
    <phoneticPr fontId="6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</si>
  <si>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1"/>
  </si>
  <si>
    <t>○　看護体制強化加算に係る届出内容</t>
  </si>
  <si>
    <t>認知症加算</t>
    <rPh sb="0" eb="5">
      <t>ニンチショウカサン</t>
    </rPh>
    <phoneticPr fontId="63"/>
  </si>
  <si>
    <t>若年性認知症利用者受入加算</t>
    <rPh sb="0" eb="2">
      <t>ジャクネン</t>
    </rPh>
    <rPh sb="2" eb="3">
      <t>セイ</t>
    </rPh>
    <rPh sb="3" eb="6">
      <t>ニンチショウ</t>
    </rPh>
    <rPh sb="6" eb="9">
      <t>リヨウシャ</t>
    </rPh>
    <rPh sb="9" eb="11">
      <t>ウケイレ</t>
    </rPh>
    <rPh sb="11" eb="13">
      <t>カサン</t>
    </rPh>
    <phoneticPr fontId="21"/>
  </si>
  <si>
    <t xml:space="preserve">  介護予防認知症対応型通所介護</t>
    <rPh sb="2" eb="4">
      <t>カイゴ</t>
    </rPh>
    <rPh sb="4" eb="6">
      <t>ヨボウ</t>
    </rPh>
    <rPh sb="6" eb="9">
      <t>ニンチショウ</t>
    </rPh>
    <rPh sb="9" eb="12">
      <t>タイオウガタ</t>
    </rPh>
    <rPh sb="12" eb="14">
      <t>ツウショ</t>
    </rPh>
    <rPh sb="14" eb="16">
      <t>カイゴ</t>
    </rPh>
    <phoneticPr fontId="21"/>
  </si>
  <si>
    <t>若年性認知症利用者受入加算に関する届出書＜参考様式１＞</t>
    <rPh sb="21" eb="23">
      <t>サンコウ</t>
    </rPh>
    <rPh sb="23" eb="25">
      <t>ヨウシキ</t>
    </rPh>
    <phoneticPr fontId="21"/>
  </si>
  <si>
    <t xml:space="preserve">  介護予防認知症対応型共同生活介護</t>
    <rPh sb="2" eb="4">
      <t>カイゴ</t>
    </rPh>
    <rPh sb="4" eb="6">
      <t>ヨボウ</t>
    </rPh>
    <rPh sb="6" eb="9">
      <t>ニンチショウ</t>
    </rPh>
    <rPh sb="9" eb="12">
      <t>タイオウガタ</t>
    </rPh>
    <rPh sb="12" eb="14">
      <t>キョウドウ</t>
    </rPh>
    <rPh sb="14" eb="16">
      <t>セイカツ</t>
    </rPh>
    <rPh sb="16" eb="18">
      <t>カイゴ</t>
    </rPh>
    <phoneticPr fontId="21"/>
  </si>
  <si>
    <t>栄養アセスメント・栄養改善体制</t>
    <rPh sb="0" eb="2">
      <t>エイヨウ</t>
    </rPh>
    <rPh sb="9" eb="15">
      <t>エイヨウカイゼンタイセイ</t>
    </rPh>
    <phoneticPr fontId="63"/>
  </si>
  <si>
    <t>aa</t>
  </si>
  <si>
    <t>口腔機能向上加算</t>
    <rPh sb="0" eb="6">
      <t>コウクウキノウコウジョウ</t>
    </rPh>
    <rPh sb="6" eb="8">
      <t>カサン</t>
    </rPh>
    <phoneticPr fontId="63"/>
  </si>
  <si>
    <t>排せつ支援加算</t>
    <rPh sb="0" eb="1">
      <t>ハイ</t>
    </rPh>
    <rPh sb="3" eb="7">
      <t>シエンカサン</t>
    </rPh>
    <phoneticPr fontId="63"/>
  </si>
  <si>
    <t>科学的介護推進体制加算</t>
    <rPh sb="0" eb="11">
      <t>カガクテキカイゴスイシンタイセイカサン</t>
    </rPh>
    <phoneticPr fontId="63"/>
  </si>
  <si>
    <t>　訪問回数が１月当たり延べ200回以上である。</t>
    <rPh sb="1" eb="3">
      <t>ホウモン</t>
    </rPh>
    <rPh sb="3" eb="5">
      <t>カイスウ</t>
    </rPh>
    <rPh sb="7" eb="8">
      <t>ツキ</t>
    </rPh>
    <rPh sb="8" eb="9">
      <t>ア</t>
    </rPh>
    <rPh sb="11" eb="12">
      <t>ノ</t>
    </rPh>
    <rPh sb="16" eb="17">
      <t>カイ</t>
    </rPh>
    <rPh sb="17" eb="19">
      <t>イジョウ</t>
    </rPh>
    <phoneticPr fontId="21"/>
  </si>
  <si>
    <t>みなし措置</t>
    <rPh sb="3" eb="5">
      <t>ソチ</t>
    </rPh>
    <phoneticPr fontId="21"/>
  </si>
  <si>
    <t>適用条件</t>
    <rPh sb="0" eb="2">
      <t>テキヨウ</t>
    </rPh>
    <rPh sb="2" eb="4">
      <t>ジョウケン</t>
    </rPh>
    <phoneticPr fontId="21"/>
  </si>
  <si>
    <t>７月の常勤換算数　④</t>
    <rPh sb="1" eb="2">
      <t>ガツ</t>
    </rPh>
    <rPh sb="3" eb="5">
      <t>ジョウキン</t>
    </rPh>
    <rPh sb="5" eb="7">
      <t>カンサン</t>
    </rPh>
    <rPh sb="7" eb="8">
      <t>スウ</t>
    </rPh>
    <phoneticPr fontId="21"/>
  </si>
  <si>
    <t>専門管理加算</t>
    <rPh sb="0" eb="6">
      <t>センモンカンリカサン</t>
    </rPh>
    <phoneticPr fontId="63"/>
  </si>
  <si>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1">
      <t>ショウスウ</t>
    </rPh>
    <rPh sb="21" eb="22">
      <t>テン</t>
    </rPh>
    <rPh sb="22" eb="23">
      <t>ダイ</t>
    </rPh>
    <rPh sb="24" eb="25">
      <t>イ</t>
    </rPh>
    <rPh sb="25" eb="27">
      <t>イカ</t>
    </rPh>
    <rPh sb="28" eb="29">
      <t>キ</t>
    </rPh>
    <rPh sb="30" eb="31">
      <t>ス</t>
    </rPh>
    <phoneticPr fontId="21"/>
  </si>
  <si>
    <t>体制　※ (介護予防）訪問看護事業所のみ</t>
    <rPh sb="0" eb="2">
      <t>タイセイ</t>
    </rPh>
    <phoneticPr fontId="21"/>
  </si>
  <si>
    <t>遠隔死亡診断補助加算</t>
    <rPh sb="0" eb="10">
      <t>エンカクシボウシンダンホジョカサン</t>
    </rPh>
    <phoneticPr fontId="63"/>
  </si>
  <si>
    <t>訪問体制強化加算</t>
    <rPh sb="0" eb="2">
      <t>ホウモン</t>
    </rPh>
    <rPh sb="2" eb="4">
      <t>タイセイ</t>
    </rPh>
    <rPh sb="4" eb="6">
      <t>キョウカ</t>
    </rPh>
    <rPh sb="6" eb="8">
      <t>カサン</t>
    </rPh>
    <phoneticPr fontId="63"/>
  </si>
  <si>
    <t>各日における通いサービス利用者数を付記すること。</t>
    <rPh sb="0" eb="2">
      <t>カクジツ</t>
    </rPh>
    <rPh sb="6" eb="7">
      <t>カヨ</t>
    </rPh>
    <rPh sb="12" eb="15">
      <t>リヨウシャ</t>
    </rPh>
    <rPh sb="15" eb="16">
      <t>スウ</t>
    </rPh>
    <rPh sb="17" eb="19">
      <t>フキ</t>
    </rPh>
    <phoneticPr fontId="21"/>
  </si>
  <si>
    <t>総合マネジメント体制強化加算に係る届出書＜別紙１１＞</t>
    <rPh sb="0" eb="2">
      <t>ソウゴウ</t>
    </rPh>
    <rPh sb="8" eb="10">
      <t>タイセイ</t>
    </rPh>
    <rPh sb="10" eb="12">
      <t>キョウカ</t>
    </rPh>
    <rPh sb="12" eb="14">
      <t>カサン</t>
    </rPh>
    <rPh sb="15" eb="16">
      <t>カカ</t>
    </rPh>
    <rPh sb="17" eb="20">
      <t>トドケデショ</t>
    </rPh>
    <phoneticPr fontId="21"/>
  </si>
  <si>
    <t>11月</t>
    <rPh sb="2" eb="3">
      <t>ガツ</t>
    </rPh>
    <phoneticPr fontId="21"/>
  </si>
  <si>
    <t>褥瘡マネジメント加算</t>
    <rPh sb="0" eb="2">
      <t>ジョクソウ</t>
    </rPh>
    <rPh sb="8" eb="10">
      <t>カサン</t>
    </rPh>
    <phoneticPr fontId="63"/>
  </si>
  <si>
    <t>　短期入所生活介護</t>
    <rPh sb="1" eb="3">
      <t>タンキ</t>
    </rPh>
    <rPh sb="3" eb="5">
      <t>ニュウショ</t>
    </rPh>
    <rPh sb="5" eb="7">
      <t>セイカツ</t>
    </rPh>
    <rPh sb="7" eb="9">
      <t>カイゴ</t>
    </rPh>
    <phoneticPr fontId="21"/>
  </si>
  <si>
    <t>■シフト記号表（勤務時間帯）</t>
    <rPh sb="4" eb="6">
      <t>キゴウ</t>
    </rPh>
    <rPh sb="6" eb="7">
      <t>ヒョウ</t>
    </rPh>
    <rPh sb="8" eb="10">
      <t>キンム</t>
    </rPh>
    <rPh sb="10" eb="13">
      <t>ジカンタイ</t>
    </rPh>
    <phoneticPr fontId="21"/>
  </si>
  <si>
    <t>生産性向上推進体制加算</t>
    <rPh sb="0" eb="5">
      <t>セイサンセイコウジョウ</t>
    </rPh>
    <rPh sb="5" eb="11">
      <t>スイシンタイセイカサン</t>
    </rPh>
    <phoneticPr fontId="63"/>
  </si>
  <si>
    <t>u</t>
  </si>
  <si>
    <t>・利用者の安全やケアの質の確保、職員の負担の軽減を図るための委員会の議事概要     　　
・各種指標に関する調査結果    　　　  
・指針、業務フロー、手順書等算定要件に該当する取組の全体像（概要・体制）がわかる資料</t>
    <rPh sb="1" eb="4">
      <t>リヨウシャ</t>
    </rPh>
    <rPh sb="5" eb="7">
      <t>アンゼン</t>
    </rPh>
    <rPh sb="11" eb="12">
      <t>シツ</t>
    </rPh>
    <rPh sb="13" eb="15">
      <t>カクホ</t>
    </rPh>
    <rPh sb="16" eb="18">
      <t>ショクイン</t>
    </rPh>
    <rPh sb="19" eb="21">
      <t>フタン</t>
    </rPh>
    <rPh sb="22" eb="24">
      <t>ケイゲン</t>
    </rPh>
    <rPh sb="25" eb="26">
      <t>ハカ</t>
    </rPh>
    <rPh sb="30" eb="33">
      <t>イインカイ</t>
    </rPh>
    <rPh sb="34" eb="38">
      <t>ギジガイヨウ</t>
    </rPh>
    <rPh sb="56" eb="58">
      <t>カクシュ</t>
    </rPh>
    <rPh sb="71" eb="72">
      <t>カン</t>
    </rPh>
    <rPh sb="74" eb="78">
      <t>チョウサケッカ</t>
    </rPh>
    <rPh sb="79" eb="81">
      <t>シシン</t>
    </rPh>
    <rPh sb="82" eb="84">
      <t>ギョウム</t>
    </rPh>
    <rPh sb="88" eb="91">
      <t>テジュンショ</t>
    </rPh>
    <rPh sb="91" eb="92">
      <t>トウ</t>
    </rPh>
    <rPh sb="92" eb="96">
      <t>サンテイヨウケン</t>
    </rPh>
    <rPh sb="97" eb="99">
      <t>ガイトウ</t>
    </rPh>
    <rPh sb="101" eb="103">
      <t>トリクミ</t>
    </rPh>
    <rPh sb="104" eb="107">
      <t>ゼンタイゾウ</t>
    </rPh>
    <rPh sb="108" eb="110">
      <t>ガイヨウタイセイシリョウ</t>
    </rPh>
    <phoneticPr fontId="63"/>
  </si>
  <si>
    <t xml:space="preserve">サービス提供体制強化加算
</t>
    <rPh sb="4" eb="6">
      <t>テイキョウ</t>
    </rPh>
    <rPh sb="6" eb="8">
      <t>タイセイ</t>
    </rPh>
    <rPh sb="8" eb="10">
      <t>キョウカ</t>
    </rPh>
    <rPh sb="10" eb="12">
      <t>カサン</t>
    </rPh>
    <phoneticPr fontId="21"/>
  </si>
  <si>
    <t>勤続年数の状況</t>
    <rPh sb="0" eb="2">
      <t>キンゾク</t>
    </rPh>
    <rPh sb="2" eb="4">
      <t>ネンスウ</t>
    </rPh>
    <rPh sb="5" eb="7">
      <t>ジョウキョウ</t>
    </rPh>
    <phoneticPr fontId="21"/>
  </si>
  <si>
    <t>４月の常勤換算数</t>
  </si>
  <si>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21"/>
  </si>
  <si>
    <t>氏　名</t>
    <rPh sb="0" eb="1">
      <t>シ</t>
    </rPh>
    <rPh sb="2" eb="3">
      <t>メイ</t>
    </rPh>
    <phoneticPr fontId="21"/>
  </si>
  <si>
    <r>
      <t xml:space="preserve">認知症加算（Ⅰ）の(1)・(2)の基準のいずれにも該当している
</t>
    </r>
    <r>
      <rPr>
        <sz val="10"/>
        <color auto="1"/>
        <rFont val="HGSｺﾞｼｯｸM"/>
      </rPr>
      <t>※認知症加算（Ⅰ）に係る届出内容(1)・(2)も記入すること。</t>
    </r>
  </si>
  <si>
    <t>医　　　師</t>
    <rPh sb="0" eb="1">
      <t>イ</t>
    </rPh>
    <rPh sb="4" eb="5">
      <t>シ</t>
    </rPh>
    <phoneticPr fontId="21"/>
  </si>
  <si>
    <t>介護予防認知症対応型通所介護</t>
  </si>
  <si>
    <t>r</t>
  </si>
  <si>
    <t>1　(介護予防）訪問看護事業所（訪問看護ステーション）</t>
  </si>
  <si>
    <t>異動項目</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</si>
  <si>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1"/>
  </si>
  <si>
    <t>前年度の実績が６月以上の場合と６月に満たない場合で様式が異なるので注意すること。</t>
    <rPh sb="0" eb="3">
      <t>ゼンネンド</t>
    </rPh>
    <rPh sb="4" eb="6">
      <t>ジッセキ</t>
    </rPh>
    <rPh sb="8" eb="9">
      <t>ツキ</t>
    </rPh>
    <rPh sb="9" eb="11">
      <t>イジョウ</t>
    </rPh>
    <rPh sb="12" eb="14">
      <t>バアイ</t>
    </rPh>
    <rPh sb="16" eb="17">
      <t>ツキ</t>
    </rPh>
    <rPh sb="18" eb="19">
      <t>ミ</t>
    </rPh>
    <rPh sb="22" eb="24">
      <t>バアイ</t>
    </rPh>
    <rPh sb="25" eb="27">
      <t>ヨウシキ</t>
    </rPh>
    <rPh sb="28" eb="29">
      <t>コト</t>
    </rPh>
    <rPh sb="33" eb="35">
      <t>チュウイ</t>
    </rPh>
    <phoneticPr fontId="21"/>
  </si>
  <si>
    <r>
      <rPr>
        <sz val="11"/>
        <color auto="1"/>
        <rFont val="DejaVu Sans"/>
      </rPr>
      <t>異動</t>
    </r>
    <r>
      <rPr>
        <sz val="11"/>
        <color auto="1"/>
        <rFont val="HGSｺﾞｼｯｸM"/>
      </rPr>
      <t>(</t>
    </r>
    <r>
      <rPr>
        <sz val="11"/>
        <color auto="1"/>
        <rFont val="DejaVu Sans"/>
      </rPr>
      <t>予定</t>
    </r>
    <r>
      <rPr>
        <sz val="11"/>
        <color auto="1"/>
        <rFont val="HGSｺﾞｼｯｸM"/>
      </rPr>
      <t>)</t>
    </r>
  </si>
  <si>
    <t>職種名</t>
    <rPh sb="0" eb="2">
      <t>ショクシュ</t>
    </rPh>
    <rPh sb="2" eb="3">
      <t>メイ</t>
    </rPh>
    <phoneticPr fontId="21"/>
  </si>
  <si>
    <t>○○　C太</t>
    <rPh sb="4" eb="5">
      <t>タ</t>
    </rPh>
    <phoneticPr fontId="21"/>
  </si>
  <si>
    <t>従業者に対する研修計画書（案でも可）、研修記録</t>
    <rPh sb="0" eb="3">
      <t>ジュウギョウシャ</t>
    </rPh>
    <rPh sb="4" eb="5">
      <t>タイ</t>
    </rPh>
    <rPh sb="7" eb="9">
      <t>ケンシュウ</t>
    </rPh>
    <rPh sb="9" eb="12">
      <t>ケイカクショ</t>
    </rPh>
    <rPh sb="13" eb="14">
      <t>アン</t>
    </rPh>
    <rPh sb="16" eb="17">
      <t>カ</t>
    </rPh>
    <phoneticPr fontId="21"/>
  </si>
  <si>
    <t>２月の常勤換算数</t>
  </si>
  <si>
    <t>短期利用型</t>
    <rPh sb="0" eb="2">
      <t>タンキ</t>
    </rPh>
    <rPh sb="2" eb="5">
      <t>リヨウガタ</t>
    </rPh>
    <phoneticPr fontId="21"/>
  </si>
  <si>
    <t>12　介護予防短期入所生活介護</t>
    <rPh sb="3" eb="5">
      <t>カイゴ</t>
    </rPh>
    <rPh sb="5" eb="7">
      <t>ヨボウ</t>
    </rPh>
    <rPh sb="7" eb="15">
      <t>タンキニュウショセイカツカイゴ</t>
    </rPh>
    <phoneticPr fontId="21"/>
  </si>
  <si>
    <t>　1　割引率等</t>
    <rPh sb="3" eb="6">
      <t>ワリビキリツ</t>
    </rPh>
    <rPh sb="6" eb="7">
      <t>トウ</t>
    </rPh>
    <phoneticPr fontId="2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</si>
  <si>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1"/>
  </si>
  <si>
    <t>サービスの種類</t>
    <rPh sb="5" eb="7">
      <t>シュルイ</t>
    </rPh>
    <phoneticPr fontId="21"/>
  </si>
  <si>
    <t>割引率</t>
    <rPh sb="0" eb="2">
      <t>ワリビキ</t>
    </rPh>
    <rPh sb="2" eb="3">
      <t>リツ</t>
    </rPh>
    <phoneticPr fontId="2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</si>
  <si>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1"/>
  </si>
  <si>
    <t>夜間対応型訪問介護</t>
    <rPh sb="0" eb="2">
      <t>ヤカン</t>
    </rPh>
    <rPh sb="2" eb="5">
      <t>タイオウガタ</t>
    </rPh>
    <phoneticPr fontId="21"/>
  </si>
  <si>
    <t xml:space="preserve">
</t>
  </si>
  <si>
    <t>2　看護小規模多機能型居宅介護事業所</t>
  </si>
  <si>
    <t>％</t>
  </si>
  <si>
    <t>看護体制及びサテライト体制に係る届出書（看護小規模多機能型居宅介護事業所）</t>
    <rPh sb="4" eb="5">
      <t>オヨ</t>
    </rPh>
    <rPh sb="11" eb="13">
      <t>タイセイ</t>
    </rPh>
    <phoneticPr fontId="21"/>
  </si>
  <si>
    <t>地域密着型通所介護</t>
    <rPh sb="0" eb="2">
      <t>チイキ</t>
    </rPh>
    <rPh sb="2" eb="4">
      <t>ミッチャク</t>
    </rPh>
    <rPh sb="4" eb="5">
      <t>ガタ</t>
    </rPh>
    <rPh sb="5" eb="7">
      <t>ツウショ</t>
    </rPh>
    <rPh sb="7" eb="9">
      <t>カイゴ</t>
    </rPh>
    <phoneticPr fontId="21"/>
  </si>
  <si>
    <t>介護予防認知症対応型
通所介護</t>
    <rPh sb="0" eb="2">
      <t>カイゴ</t>
    </rPh>
    <rPh sb="2" eb="4">
      <t>ヨボウ</t>
    </rPh>
    <rPh sb="4" eb="7">
      <t>ニンチショウ</t>
    </rPh>
    <rPh sb="7" eb="10">
      <t>タイオウガタ</t>
    </rPh>
    <rPh sb="11" eb="13">
      <t>ツウショ</t>
    </rPh>
    <rPh sb="13" eb="15">
      <t>カイゴ</t>
    </rPh>
    <phoneticPr fontId="21"/>
  </si>
  <si>
    <t>介護従業者のうち、常勤職員の氏名、常勤換算数　（３月を除く前年度の平均）</t>
    <rPh sb="0" eb="2">
      <t>カイゴ</t>
    </rPh>
    <rPh sb="2" eb="5">
      <t>ジュウギョウシャ</t>
    </rPh>
    <rPh sb="9" eb="11">
      <t>ジョウキン</t>
    </rPh>
    <rPh sb="11" eb="13">
      <t>ショクイン</t>
    </rPh>
    <rPh sb="14" eb="16">
      <t>シメイ</t>
    </rPh>
    <rPh sb="17" eb="19">
      <t>ジョウキン</t>
    </rPh>
    <rPh sb="19" eb="21">
      <t>カンサン</t>
    </rPh>
    <rPh sb="21" eb="22">
      <t>スウ</t>
    </rPh>
    <rPh sb="25" eb="26">
      <t>ガツ</t>
    </rPh>
    <rPh sb="27" eb="28">
      <t>ノゾ</t>
    </rPh>
    <rPh sb="29" eb="32">
      <t>ゼンネンド</t>
    </rPh>
    <rPh sb="33" eb="35">
      <t>ヘイキン</t>
    </rPh>
    <phoneticPr fontId="21"/>
  </si>
  <si>
    <t>記号</t>
    <rPh sb="0" eb="2">
      <t>キゴウ</t>
    </rPh>
    <phoneticPr fontId="21"/>
  </si>
  <si>
    <t>認知症対応型通所介護</t>
    <rPh sb="0" eb="3">
      <t>ニンチショウ</t>
    </rPh>
    <rPh sb="3" eb="6">
      <t>タイオウガタ</t>
    </rPh>
    <rPh sb="6" eb="8">
      <t>ツウショ</t>
    </rPh>
    <rPh sb="8" eb="10">
      <t>カイゴ</t>
    </rPh>
    <phoneticPr fontId="21"/>
  </si>
  <si>
    <t>研修修了者の必要数</t>
    <rPh sb="0" eb="2">
      <t>ケンシュウ</t>
    </rPh>
    <rPh sb="2" eb="5">
      <t>シュウリョウシャ</t>
    </rPh>
    <rPh sb="6" eb="9">
      <t>ヒツヨウスウ</t>
    </rPh>
    <phoneticPr fontId="2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</si>
  <si>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1"/>
  </si>
  <si>
    <t>小規模多機能型居宅介護</t>
    <rPh sb="0" eb="3">
      <t>ショウキボ</t>
    </rPh>
    <rPh sb="3" eb="6">
      <t>タキノウ</t>
    </rPh>
    <rPh sb="6" eb="7">
      <t>ガタ</t>
    </rPh>
    <rPh sb="7" eb="9">
      <t>キョタク</t>
    </rPh>
    <rPh sb="9" eb="11">
      <t>カイゴ</t>
    </rPh>
    <phoneticPr fontId="21"/>
  </si>
  <si>
    <t>認知症対応型共同生活介護</t>
    <rPh sb="0" eb="3">
      <t>ニンチショウ</t>
    </rPh>
    <rPh sb="3" eb="6">
      <t>タイオウガタ</t>
    </rPh>
    <rPh sb="6" eb="8">
      <t>キョウドウ</t>
    </rPh>
    <rPh sb="8" eb="10">
      <t>セイカツ</t>
    </rPh>
    <rPh sb="10" eb="12">
      <t>カイゴ</t>
    </rPh>
    <phoneticPr fontId="2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</si>
  <si>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1"/>
  </si>
  <si>
    <t>人</t>
  </si>
  <si>
    <t>○○　M子</t>
  </si>
  <si>
    <t>複合型サービス</t>
    <rPh sb="0" eb="3">
      <t>フクゴウガタ</t>
    </rPh>
    <phoneticPr fontId="21"/>
  </si>
  <si>
    <t>緊急時訪問看護加算・特別管理体制・ターミナルケア体制に係る届出書＜別紙９＞</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2">
      <t>トドケデショ</t>
    </rPh>
    <phoneticPr fontId="21"/>
  </si>
  <si>
    <t>人</t>
    <rPh sb="0" eb="1">
      <t>ヒト</t>
    </rPh>
    <phoneticPr fontId="21"/>
  </si>
  <si>
    <t xml:space="preserve"> 　　 記入の順序は、職種ごとにまとめてください。</t>
    <rPh sb="4" eb="6">
      <t>キニュウ</t>
    </rPh>
    <rPh sb="7" eb="9">
      <t>ジュンジョ</t>
    </rPh>
    <rPh sb="11" eb="13">
      <t>ショクシュ</t>
    </rPh>
    <phoneticPr fontId="2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</si>
  <si>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1"/>
  </si>
  <si>
    <t>①　24時間常時連絡できる体制を整備している。</t>
  </si>
  <si>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2">
      <t>ショウスウテン</t>
    </rPh>
    <rPh sb="22" eb="23">
      <t>ダイ</t>
    </rPh>
    <rPh sb="24" eb="27">
      <t>イイカ</t>
    </rPh>
    <rPh sb="28" eb="29">
      <t>キ</t>
    </rPh>
    <rPh sb="30" eb="31">
      <t>ス</t>
    </rPh>
    <phoneticPr fontId="2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</si>
  <si>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1"/>
  </si>
  <si>
    <t>氏　　名</t>
    <rPh sb="0" eb="1">
      <t>シ</t>
    </rPh>
    <rPh sb="3" eb="4">
      <t>メイ</t>
    </rPh>
    <phoneticPr fontId="2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</si>
  <si>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1"/>
  </si>
  <si>
    <t>　　記載してください。</t>
  </si>
  <si>
    <t>６月の常勤換算数</t>
  </si>
  <si>
    <t>事 業 所 名</t>
  </si>
  <si>
    <t>１　新規</t>
    <rPh sb="2" eb="4">
      <t>シンキ</t>
    </rPh>
    <phoneticPr fontId="21"/>
  </si>
  <si>
    <t>従業者の総数（常勤換算）</t>
    <rPh sb="2" eb="3">
      <t>モノ</t>
    </rPh>
    <rPh sb="4" eb="6">
      <t>ソウスウ</t>
    </rPh>
    <rPh sb="7" eb="9">
      <t>ジョウキン</t>
    </rPh>
    <rPh sb="9" eb="11">
      <t>カンサン</t>
    </rPh>
    <phoneticPr fontId="21"/>
  </si>
  <si>
    <t>若年性認知症利用者（入所者・患者・入居者）に対応する担当職員職・氏名</t>
    <rPh sb="0" eb="2">
      <t>ジャクネン</t>
    </rPh>
    <rPh sb="2" eb="3">
      <t>セイ</t>
    </rPh>
    <rPh sb="3" eb="6">
      <t>ニンチショウ</t>
    </rPh>
    <rPh sb="6" eb="9">
      <t>リヨウシャ</t>
    </rPh>
    <rPh sb="10" eb="12">
      <t>ニュウショ</t>
    </rPh>
    <rPh sb="12" eb="13">
      <t>シャ</t>
    </rPh>
    <rPh sb="14" eb="16">
      <t>カンジャ</t>
    </rPh>
    <rPh sb="17" eb="20">
      <t>ニュウキョシャ</t>
    </rPh>
    <rPh sb="22" eb="24">
      <t>タイオウ</t>
    </rPh>
    <rPh sb="26" eb="28">
      <t>タントウ</t>
    </rPh>
    <rPh sb="28" eb="30">
      <t>ショクイン</t>
    </rPh>
    <rPh sb="30" eb="31">
      <t>ショク</t>
    </rPh>
    <rPh sb="32" eb="34">
      <t>シメイ</t>
    </rPh>
    <phoneticPr fontId="21"/>
  </si>
  <si>
    <t>届出項目</t>
    <rPh sb="0" eb="2">
      <t>トドケデ</t>
    </rPh>
    <rPh sb="2" eb="4">
      <t>コウモク</t>
    </rPh>
    <phoneticPr fontId="21"/>
  </si>
  <si>
    <t>①　夜間対応した翌日の勤務間隔の確保</t>
  </si>
  <si>
    <t>①</t>
  </si>
  <si>
    <t>登録年月日</t>
    <rPh sb="0" eb="2">
      <t>トウロク</t>
    </rPh>
    <rPh sb="2" eb="5">
      <t>ネンガッピ</t>
    </rPh>
    <phoneticPr fontId="21"/>
  </si>
  <si>
    <t>前３か月間の実利用者の総数</t>
  </si>
  <si>
    <t>　特定施設入居者生活介護</t>
  </si>
  <si>
    <t>備考</t>
  </si>
  <si>
    <t>令和　　年　　月　　日</t>
    <rPh sb="4" eb="5">
      <t>ネン</t>
    </rPh>
    <rPh sb="7" eb="8">
      <t>ガツ</t>
    </rPh>
    <rPh sb="10" eb="11">
      <t>ニチ</t>
    </rPh>
    <phoneticPr fontId="21"/>
  </si>
  <si>
    <t>人</t>
    <rPh sb="0" eb="1">
      <t>ニン</t>
    </rPh>
    <phoneticPr fontId="21"/>
  </si>
  <si>
    <t>任意の様式で可。研修記録は既に実施している場合。
なお、研修計画又は研修記録は個人毎に研修の目標・内容・実施時期・研修期間がわかるもの。</t>
    <rPh sb="0" eb="2">
      <t>ニンイ</t>
    </rPh>
    <rPh sb="3" eb="5">
      <t>ヨウシキ</t>
    </rPh>
    <rPh sb="6" eb="7">
      <t>カ</t>
    </rPh>
    <rPh sb="28" eb="30">
      <t>ケンシュウ</t>
    </rPh>
    <rPh sb="30" eb="32">
      <t>ケイカク</t>
    </rPh>
    <rPh sb="32" eb="33">
      <t>マタ</t>
    </rPh>
    <rPh sb="34" eb="36">
      <t>ケンシュウ</t>
    </rPh>
    <rPh sb="36" eb="38">
      <t>キロク</t>
    </rPh>
    <rPh sb="39" eb="41">
      <t>コジン</t>
    </rPh>
    <rPh sb="41" eb="42">
      <t>ゴト</t>
    </rPh>
    <rPh sb="43" eb="45">
      <t>ケンシュウ</t>
    </rPh>
    <rPh sb="46" eb="48">
      <t>モクヒョウ</t>
    </rPh>
    <rPh sb="49" eb="51">
      <t>ナイヨウ</t>
    </rPh>
    <rPh sb="52" eb="54">
      <t>ジッシ</t>
    </rPh>
    <rPh sb="54" eb="56">
      <t>ジキ</t>
    </rPh>
    <rPh sb="57" eb="59">
      <t>ケンシュウ</t>
    </rPh>
    <rPh sb="59" eb="61">
      <t>キカン</t>
    </rPh>
    <phoneticPr fontId="21"/>
  </si>
  <si>
    <t>日中の時間帯</t>
    <rPh sb="0" eb="2">
      <t>ニッチュウ</t>
    </rPh>
    <rPh sb="3" eb="6">
      <t>ジカンタイ</t>
    </rPh>
    <phoneticPr fontId="21"/>
  </si>
  <si>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</si>
  <si>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1"/>
  </si>
  <si>
    <t>３　終了</t>
    <rPh sb="2" eb="4">
      <t>シュウリョウ</t>
    </rPh>
    <phoneticPr fontId="21"/>
  </si>
  <si>
    <t>→</t>
  </si>
  <si>
    <t>有・無</t>
    <rPh sb="0" eb="1">
      <t>ウ</t>
    </rPh>
    <rPh sb="2" eb="3">
      <t>ム</t>
    </rPh>
    <phoneticPr fontId="21"/>
  </si>
  <si>
    <t>専門管理加算に係る届出書</t>
    <rPh sb="0" eb="2">
      <t>センモン</t>
    </rPh>
    <rPh sb="2" eb="4">
      <t>カンリ</t>
    </rPh>
    <rPh sb="4" eb="6">
      <t>カサン</t>
    </rPh>
    <rPh sb="7" eb="8">
      <t>カカ</t>
    </rPh>
    <rPh sb="9" eb="12">
      <t>トドケデショ</t>
    </rPh>
    <phoneticPr fontId="21"/>
  </si>
  <si>
    <t>○○　H美</t>
  </si>
  <si>
    <t>①のうち緊急時訪問看護加算を算定した実利用者数</t>
  </si>
  <si>
    <t>1 サービス提供体制強化加算（Ⅰ）</t>
    <rPh sb="6" eb="8">
      <t>テイキョウ</t>
    </rPh>
    <rPh sb="8" eb="10">
      <t>タイセイ</t>
    </rPh>
    <rPh sb="10" eb="12">
      <t>キョウカ</t>
    </rPh>
    <rPh sb="12" eb="14">
      <t>カサン</t>
    </rPh>
    <phoneticPr fontId="21"/>
  </si>
  <si>
    <t>　行が足りない場合は、適宜追加してください。</t>
    <rPh sb="1" eb="2">
      <t>ギョウ</t>
    </rPh>
    <rPh sb="3" eb="4">
      <t>タ</t>
    </rPh>
    <rPh sb="7" eb="9">
      <t>バアイ</t>
    </rPh>
    <rPh sb="11" eb="13">
      <t>テキギ</t>
    </rPh>
    <rPh sb="13" eb="15">
      <t>ツイカ</t>
    </rPh>
    <phoneticPr fontId="21"/>
  </si>
  <si>
    <t>①のうち特別管理加算(Ⅰ)又は(Ⅱ)を算定した実利用者数</t>
  </si>
  <si>
    <t>非常勤で兼務</t>
    <rPh sb="0" eb="1">
      <t>ヒ</t>
    </rPh>
    <rPh sb="1" eb="3">
      <t>ジョウキン</t>
    </rPh>
    <rPh sb="4" eb="6">
      <t>ケンム</t>
    </rPh>
    <phoneticPr fontId="21"/>
  </si>
  <si>
    <t>前１２か月間のターミナルケア加算の算定人数</t>
  </si>
  <si>
    <t>介護福祉士等の
状況</t>
    <rPh sb="0" eb="2">
      <t>カイゴ</t>
    </rPh>
    <rPh sb="2" eb="5">
      <t>フクシシ</t>
    </rPh>
    <rPh sb="5" eb="6">
      <t>トウ</t>
    </rPh>
    <rPh sb="8" eb="10">
      <t>ジョウキョウ</t>
    </rPh>
    <phoneticPr fontId="21"/>
  </si>
  <si>
    <t>５　登録特定行為事業者又は登録喀痰吸引等事業者として届出がなされている</t>
  </si>
  <si>
    <t>○　訪問看護体制減算に係る届出内容</t>
  </si>
  <si>
    <t>○　サテライト体制未整備減算に係る届出内容</t>
    <rPh sb="7" eb="9">
      <t>タイセイ</t>
    </rPh>
    <rPh sb="9" eb="12">
      <t>ミセイビ</t>
    </rPh>
    <phoneticPr fontId="21"/>
  </si>
  <si>
    <t>利用者の生活時間帯（日中）</t>
    <rPh sb="0" eb="3">
      <t>リヨウシャ</t>
    </rPh>
    <rPh sb="4" eb="6">
      <t>セイカツ</t>
    </rPh>
    <rPh sb="6" eb="9">
      <t>ジカンタイ</t>
    </rPh>
    <rPh sb="10" eb="12">
      <t>ニッチュウ</t>
    </rPh>
    <phoneticPr fontId="21"/>
  </si>
  <si>
    <t>サテライト型看護小規模多機能型居宅介護事業所の本体事業所における訪問看護体制減算の届出</t>
    <rPh sb="41" eb="43">
      <t>トドケデ</t>
    </rPh>
    <phoneticPr fontId="21"/>
  </si>
  <si>
    <t>サテライト型看護小規模多機能型居宅介護事業所における訪問看護体制減算の届出</t>
    <rPh sb="35" eb="37">
      <t>トドケデ</t>
    </rPh>
    <phoneticPr fontId="21"/>
  </si>
  <si>
    <t>〔前年度の実績が６月に満たない事業所用〕</t>
  </si>
  <si>
    <t>褥瘡マネジメントに関する届出書</t>
    <rPh sb="0" eb="2">
      <t>ジョクソウ</t>
    </rPh>
    <rPh sb="9" eb="10">
      <t>カン</t>
    </rPh>
    <rPh sb="12" eb="15">
      <t>トドケデショ</t>
    </rPh>
    <phoneticPr fontId="21"/>
  </si>
  <si>
    <t>介護支援専門員</t>
    <rPh sb="0" eb="2">
      <t>カイゴ</t>
    </rPh>
    <rPh sb="2" eb="4">
      <t>シエン</t>
    </rPh>
    <rPh sb="4" eb="7">
      <t>センモンイン</t>
    </rPh>
    <phoneticPr fontId="2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</si>
  <si>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</si>
  <si>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事業所名</t>
    <rPh sb="0" eb="3">
      <t>ジギョウショ</t>
    </rPh>
    <rPh sb="3" eb="4">
      <t>メイ</t>
    </rPh>
    <phoneticPr fontId="21"/>
  </si>
  <si>
    <t>２　変更</t>
    <rPh sb="2" eb="4">
      <t>ヘンコウ</t>
    </rPh>
    <phoneticPr fontId="21"/>
  </si>
  <si>
    <t>施設種別</t>
    <rPh sb="0" eb="2">
      <t>シセツ</t>
    </rPh>
    <rPh sb="2" eb="4">
      <t>シュベツ</t>
    </rPh>
    <phoneticPr fontId="21"/>
  </si>
  <si>
    <t>１　看護小規模多機能型居宅介護</t>
    <rPh sb="2" eb="4">
      <t>カンゴ</t>
    </rPh>
    <rPh sb="4" eb="7">
      <t>ショウキボ</t>
    </rPh>
    <rPh sb="7" eb="10">
      <t>タキノウ</t>
    </rPh>
    <rPh sb="10" eb="11">
      <t>ガタ</t>
    </rPh>
    <rPh sb="11" eb="13">
      <t>キョタク</t>
    </rPh>
    <rPh sb="13" eb="15">
      <t>カイゴ</t>
    </rPh>
    <phoneticPr fontId="21"/>
  </si>
  <si>
    <t>褥瘡マネジメントの状況</t>
    <rPh sb="0" eb="2">
      <t>ジョクソウ</t>
    </rPh>
    <rPh sb="9" eb="11">
      <t>ジョウキョウ</t>
    </rPh>
    <phoneticPr fontId="21"/>
  </si>
  <si>
    <t>シフト記号</t>
    <rPh sb="3" eb="5">
      <t>キゴウ</t>
    </rPh>
    <phoneticPr fontId="62"/>
  </si>
  <si>
    <t>届出区分</t>
    <rPh sb="0" eb="2">
      <t>トドケデ</t>
    </rPh>
    <rPh sb="2" eb="4">
      <t>クブン</t>
    </rPh>
    <phoneticPr fontId="21"/>
  </si>
  <si>
    <t>名   称</t>
  </si>
  <si>
    <t>褥瘡マネジメントに関わる者</t>
    <rPh sb="0" eb="2">
      <t>ジョクソウ</t>
    </rPh>
    <rPh sb="9" eb="10">
      <t>カカ</t>
    </rPh>
    <rPh sb="12" eb="13">
      <t>モノ</t>
    </rPh>
    <phoneticPr fontId="21"/>
  </si>
  <si>
    <t>3 サービス提供体制強化加算（Ⅲ）</t>
    <rPh sb="6" eb="8">
      <t>テイキョウ</t>
    </rPh>
    <rPh sb="8" eb="10">
      <t>タイセイ</t>
    </rPh>
    <rPh sb="10" eb="12">
      <t>キョウカ</t>
    </rPh>
    <rPh sb="12" eb="14">
      <t>カサン</t>
    </rPh>
    <phoneticPr fontId="21"/>
  </si>
  <si>
    <t>非常勤</t>
  </si>
  <si>
    <t>認知症加算（Ⅰ）（Ⅱ）に係る届出書＜別紙６＞　　　　　</t>
    <rPh sb="0" eb="5">
      <t>ニンチショウカサン</t>
    </rPh>
    <rPh sb="12" eb="13">
      <t>カカ</t>
    </rPh>
    <rPh sb="14" eb="17">
      <t>トドケデショ</t>
    </rPh>
    <phoneticPr fontId="63"/>
  </si>
  <si>
    <t>介護従業者のうち、介護福祉士の氏名、常勤換算数　（３月を除く前年度の平均）</t>
    <rPh sb="0" eb="2">
      <t>カイゴ</t>
    </rPh>
    <rPh sb="2" eb="5">
      <t>ジュウギョウシャ</t>
    </rPh>
    <rPh sb="9" eb="11">
      <t>カイゴ</t>
    </rPh>
    <rPh sb="11" eb="14">
      <t>フクシシ</t>
    </rPh>
    <rPh sb="15" eb="17">
      <t>シメイ</t>
    </rPh>
    <rPh sb="18" eb="20">
      <t>ジョウキン</t>
    </rPh>
    <rPh sb="20" eb="22">
      <t>カンサン</t>
    </rPh>
    <rPh sb="22" eb="23">
      <t>スウ</t>
    </rPh>
    <rPh sb="26" eb="27">
      <t>ガツ</t>
    </rPh>
    <rPh sb="28" eb="29">
      <t>ノゾ</t>
    </rPh>
    <phoneticPr fontId="21"/>
  </si>
  <si>
    <t>（サテライトの場合に選択）</t>
    <rPh sb="7" eb="9">
      <t>バアイ</t>
    </rPh>
    <rPh sb="10" eb="12">
      <t>センタク</t>
    </rPh>
    <phoneticPr fontId="21"/>
  </si>
  <si>
    <t>c</t>
  </si>
  <si>
    <t>職　種</t>
    <rPh sb="0" eb="1">
      <t>ショク</t>
    </rPh>
    <rPh sb="2" eb="3">
      <t>タネ</t>
    </rPh>
    <phoneticPr fontId="21"/>
  </si>
  <si>
    <t>看　護　師</t>
  </si>
  <si>
    <t>届 出 項 目</t>
  </si>
  <si>
    <t>管 理 栄 養 士</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</si>
  <si>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1"/>
  </si>
  <si>
    <t>９　介護老人福祉施設</t>
  </si>
  <si>
    <t>日中／夜間及び深夜
の区分</t>
    <rPh sb="0" eb="2">
      <t>ニッチュウ</t>
    </rPh>
    <rPh sb="3" eb="5">
      <t>ヤカン</t>
    </rPh>
    <rPh sb="5" eb="6">
      <t>オヨ</t>
    </rPh>
    <rPh sb="7" eb="9">
      <t>シンヤ</t>
    </rPh>
    <rPh sb="11" eb="13">
      <t>クブン</t>
    </rPh>
    <phoneticPr fontId="21"/>
  </si>
  <si>
    <t>令和</t>
    <rPh sb="0" eb="2">
      <t>レイワ</t>
    </rPh>
    <phoneticPr fontId="21"/>
  </si>
  <si>
    <t>日</t>
    <rPh sb="0" eb="1">
      <t>ニチ</t>
    </rPh>
    <phoneticPr fontId="21"/>
  </si>
  <si>
    <t>　 相談に対応する際のマニュアルが整備されていること。</t>
  </si>
  <si>
    <t>「法人所轄庁」欄は、申請者が認可法人である場合に、その主務官庁の名称を記載してください。</t>
  </si>
  <si>
    <t>サービス提供体制強化加算に関する届出書</t>
    <rPh sb="4" eb="6">
      <t>テイキョウ</t>
    </rPh>
    <rPh sb="6" eb="8">
      <t>タイセイ</t>
    </rPh>
    <rPh sb="8" eb="10">
      <t>キョウカ</t>
    </rPh>
    <rPh sb="10" eb="12">
      <t>カサン</t>
    </rPh>
    <rPh sb="13" eb="14">
      <t>カン</t>
    </rPh>
    <rPh sb="16" eb="19">
      <t>トドケデショ</t>
    </rPh>
    <phoneticPr fontId="21"/>
  </si>
  <si>
    <t>届 出 項 目</t>
    <rPh sb="0" eb="1">
      <t>トドケ</t>
    </rPh>
    <rPh sb="2" eb="3">
      <t>デ</t>
    </rPh>
    <rPh sb="4" eb="5">
      <t>コウ</t>
    </rPh>
    <rPh sb="6" eb="7">
      <t>メ</t>
    </rPh>
    <phoneticPr fontId="21"/>
  </si>
  <si>
    <t>夜間対応型訪問介護</t>
  </si>
  <si>
    <t>1　事 業 所 名</t>
  </si>
  <si>
    <t>　介護医療院</t>
    <rPh sb="1" eb="3">
      <t>カイゴ</t>
    </rPh>
    <rPh sb="3" eb="5">
      <t>イリョウ</t>
    </rPh>
    <rPh sb="5" eb="6">
      <t>イン</t>
    </rPh>
    <phoneticPr fontId="21"/>
  </si>
  <si>
    <t>2　異 動 区 分</t>
    <rPh sb="2" eb="3">
      <t>イ</t>
    </rPh>
    <rPh sb="4" eb="5">
      <t>ドウ</t>
    </rPh>
    <rPh sb="6" eb="7">
      <t>ク</t>
    </rPh>
    <rPh sb="8" eb="9">
      <t>ブン</t>
    </rPh>
    <phoneticPr fontId="21"/>
  </si>
  <si>
    <t>備考１</t>
    <rPh sb="0" eb="2">
      <t>ビコウ</t>
    </rPh>
    <phoneticPr fontId="21"/>
  </si>
  <si>
    <t>3　施 設 種 別</t>
    <rPh sb="2" eb="3">
      <t>シ</t>
    </rPh>
    <rPh sb="4" eb="5">
      <t>セツ</t>
    </rPh>
    <rPh sb="6" eb="7">
      <t>シュ</t>
    </rPh>
    <rPh sb="8" eb="9">
      <t>ベツ</t>
    </rPh>
    <phoneticPr fontId="2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</si>
  <si>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1"/>
  </si>
  <si>
    <t>3　特別管理加算に係る体制</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</si>
  <si>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</si>
  <si>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1"/>
  </si>
  <si>
    <t>h</t>
  </si>
  <si>
    <t>　入所（利用）者数</t>
    <rPh sb="1" eb="3">
      <t>ニュウショ</t>
    </rPh>
    <rPh sb="4" eb="6">
      <t>リヨウ</t>
    </rPh>
    <rPh sb="7" eb="8">
      <t>シャ</t>
    </rPh>
    <rPh sb="8" eb="9">
      <t>スウ</t>
    </rPh>
    <phoneticPr fontId="2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</si>
  <si>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1"/>
  </si>
  <si>
    <t>4　届 出 項 目</t>
    <rPh sb="2" eb="3">
      <t>トド</t>
    </rPh>
    <rPh sb="4" eb="5">
      <t>デ</t>
    </rPh>
    <rPh sb="6" eb="7">
      <t>コウ</t>
    </rPh>
    <rPh sb="8" eb="9">
      <t>メ</t>
    </rPh>
    <phoneticPr fontId="21"/>
  </si>
  <si>
    <t>5　研修等に
     関する状況</t>
    <rPh sb="2" eb="5">
      <t>ケンシュウトウ</t>
    </rPh>
    <rPh sb="12" eb="13">
      <t>カン</t>
    </rPh>
    <rPh sb="15" eb="17">
      <t>ジョウキョウ</t>
    </rPh>
    <phoneticPr fontId="21"/>
  </si>
  <si>
    <t>②　当該加算に対応可能な職員体制・勤務体制を整備している。</t>
  </si>
  <si>
    <t>・・・直接入力する必要がある箇所です。</t>
    <rPh sb="3" eb="5">
      <t>チョクセツ</t>
    </rPh>
    <rPh sb="5" eb="7">
      <t>ニュウリョク</t>
    </rPh>
    <rPh sb="9" eb="11">
      <t>ヒツヨウ</t>
    </rPh>
    <rPh sb="14" eb="16">
      <t>カショ</t>
    </rPh>
    <phoneticPr fontId="21"/>
  </si>
  <si>
    <t>①のうち介護福祉士の総数（常勤換算）</t>
    <rPh sb="4" eb="6">
      <t>カイゴ</t>
    </rPh>
    <rPh sb="6" eb="9">
      <t>フクシシ</t>
    </rPh>
    <rPh sb="10" eb="12">
      <t>ソウスウ</t>
    </rPh>
    <rPh sb="13" eb="15">
      <t>ジョウキン</t>
    </rPh>
    <rPh sb="15" eb="17">
      <t>カンサン</t>
    </rPh>
    <phoneticPr fontId="21"/>
  </si>
  <si>
    <t>6　介護職員等の状況</t>
    <rPh sb="2" eb="4">
      <t>カイゴ</t>
    </rPh>
    <rPh sb="4" eb="6">
      <t>ショクイン</t>
    </rPh>
    <rPh sb="6" eb="7">
      <t>トウ</t>
    </rPh>
    <rPh sb="8" eb="10">
      <t>ジョウキョウ</t>
    </rPh>
    <phoneticPr fontId="21"/>
  </si>
  <si>
    <t>（１）サービス提供体制強化加算（Ⅰ）</t>
    <rPh sb="7" eb="9">
      <t>テイキョウ</t>
    </rPh>
    <rPh sb="9" eb="11">
      <t>タイセイ</t>
    </rPh>
    <rPh sb="11" eb="13">
      <t>キョウカ</t>
    </rPh>
    <rPh sb="13" eb="15">
      <t>カサン</t>
    </rPh>
    <phoneticPr fontId="2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</si>
  <si>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1"/>
  </si>
  <si>
    <t>サービス提供体制強化加算に関する確認書　（常勤職員）　〔看護小規模多機能型居宅介護〕</t>
    <rPh sb="4" eb="6">
      <t>テイキョウ</t>
    </rPh>
    <rPh sb="6" eb="8">
      <t>タイセイ</t>
    </rPh>
    <rPh sb="8" eb="10">
      <t>キョウカ</t>
    </rPh>
    <rPh sb="10" eb="12">
      <t>カサン</t>
    </rPh>
    <rPh sb="13" eb="14">
      <t>カン</t>
    </rPh>
    <rPh sb="16" eb="19">
      <t>カクニンショ</t>
    </rPh>
    <rPh sb="21" eb="23">
      <t>ジョウキン</t>
    </rPh>
    <rPh sb="23" eb="25">
      <t>ショクイン</t>
    </rPh>
    <rPh sb="28" eb="30">
      <t>カンゴ</t>
    </rPh>
    <rPh sb="30" eb="33">
      <t>ショウキボ</t>
    </rPh>
    <rPh sb="33" eb="36">
      <t>タキノウ</t>
    </rPh>
    <rPh sb="36" eb="37">
      <t>ガタ</t>
    </rPh>
    <rPh sb="37" eb="39">
      <t>キョタク</t>
    </rPh>
    <rPh sb="39" eb="41">
      <t>カイゴ</t>
    </rPh>
    <phoneticPr fontId="21"/>
  </si>
  <si>
    <t>①に占める②の割合が70％以上</t>
    <rPh sb="2" eb="3">
      <t>シ</t>
    </rPh>
    <rPh sb="7" eb="9">
      <t>ワリアイ</t>
    </rPh>
    <rPh sb="13" eb="15">
      <t>イジョウ</t>
    </rPh>
    <phoneticPr fontId="2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</si>
  <si>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1"/>
  </si>
  <si>
    <t>又は</t>
    <rPh sb="0" eb="1">
      <t>マタ</t>
    </rPh>
    <phoneticPr fontId="21"/>
  </si>
  <si>
    <t>　）人</t>
    <rPh sb="2" eb="3">
      <t>ニン</t>
    </rPh>
    <phoneticPr fontId="21"/>
  </si>
  <si>
    <t>①に占める③の割合が25％以上</t>
    <rPh sb="2" eb="3">
      <t>シ</t>
    </rPh>
    <rPh sb="7" eb="9">
      <t>ワリアイ</t>
    </rPh>
    <rPh sb="13" eb="15">
      <t>イジョウ</t>
    </rPh>
    <phoneticPr fontId="21"/>
  </si>
  <si>
    <t>４　小規模多機能型居宅介護</t>
  </si>
  <si>
    <t>③</t>
  </si>
  <si>
    <t>①のうち勤続年数10年以上の介護福祉士の総数（常勤換算）</t>
    <rPh sb="4" eb="6">
      <t>キンゾク</t>
    </rPh>
    <rPh sb="6" eb="8">
      <t>ネンスウ</t>
    </rPh>
    <rPh sb="10" eb="13">
      <t>ネンイジョウ</t>
    </rPh>
    <rPh sb="14" eb="16">
      <t>カイゴ</t>
    </rPh>
    <rPh sb="16" eb="19">
      <t>フクシシ</t>
    </rPh>
    <phoneticPr fontId="21"/>
  </si>
  <si>
    <t>（２）サービス提供体制強化加算（Ⅱ）</t>
    <rPh sb="7" eb="9">
      <t>テイキョウ</t>
    </rPh>
    <rPh sb="9" eb="11">
      <t>タイセイ</t>
    </rPh>
    <rPh sb="11" eb="13">
      <t>キョウカ</t>
    </rPh>
    <rPh sb="13" eb="15">
      <t>カサン</t>
    </rPh>
    <phoneticPr fontId="21"/>
  </si>
  <si>
    <t>常勤換算数</t>
    <rPh sb="0" eb="2">
      <t>ジョウキン</t>
    </rPh>
    <rPh sb="2" eb="4">
      <t>カンサン</t>
    </rPh>
    <rPh sb="4" eb="5">
      <t>スウ</t>
    </rPh>
    <phoneticPr fontId="21"/>
  </si>
  <si>
    <t>①に占める②の割合が30％以上</t>
    <rPh sb="2" eb="3">
      <t>シ</t>
    </rPh>
    <rPh sb="7" eb="9">
      <t>ワリアイ</t>
    </rPh>
    <rPh sb="13" eb="15">
      <t>イジョウ</t>
    </rPh>
    <phoneticPr fontId="21"/>
  </si>
  <si>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1"/>
  </si>
  <si>
    <t>　　※介護福祉士等の状況、常勤職員の状況、勤続年数の状況のうち、いずれか１つを満たすこと。</t>
  </si>
  <si>
    <t>(4) 利用者数（通いサービス）　</t>
    <rPh sb="4" eb="7">
      <t>リヨウシャ</t>
    </rPh>
    <rPh sb="7" eb="8">
      <t>スウ</t>
    </rPh>
    <rPh sb="9" eb="10">
      <t>カヨ</t>
    </rPh>
    <phoneticPr fontId="21"/>
  </si>
  <si>
    <t>①に占める②の割合が40％以上</t>
    <rPh sb="2" eb="3">
      <t>シ</t>
    </rPh>
    <rPh sb="7" eb="9">
      <t>ワリアイ</t>
    </rPh>
    <rPh sb="13" eb="15">
      <t>イジョウ</t>
    </rPh>
    <phoneticPr fontId="21"/>
  </si>
  <si>
    <t>５以上</t>
    <rPh sb="1" eb="3">
      <t>イジョウ</t>
    </rPh>
    <phoneticPr fontId="21"/>
  </si>
  <si>
    <t>常勤職員の
状況</t>
    <rPh sb="0" eb="2">
      <t>ジョウキン</t>
    </rPh>
    <rPh sb="2" eb="4">
      <t>ショクイン</t>
    </rPh>
    <rPh sb="6" eb="8">
      <t>ジョウキョウ</t>
    </rPh>
    <phoneticPr fontId="2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</si>
  <si>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1"/>
  </si>
  <si>
    <t>　　　等の提示について」）を参照すること。</t>
  </si>
  <si>
    <t>ア）勤続10年以上の介護福祉士の割合</t>
    <rPh sb="2" eb="4">
      <t>キンゾク</t>
    </rPh>
    <rPh sb="6" eb="9">
      <t>ネンイジョウ</t>
    </rPh>
    <rPh sb="10" eb="12">
      <t>カイゴ</t>
    </rPh>
    <rPh sb="12" eb="15">
      <t>フクシシ</t>
    </rPh>
    <rPh sb="16" eb="18">
      <t>ワリアイ</t>
    </rPh>
    <phoneticPr fontId="21"/>
  </si>
  <si>
    <t>①に占める②の割合が60％以上</t>
    <rPh sb="2" eb="3">
      <t>シ</t>
    </rPh>
    <rPh sb="7" eb="9">
      <t>ワリアイ</t>
    </rPh>
    <rPh sb="13" eb="15">
      <t>イジョウ</t>
    </rPh>
    <phoneticPr fontId="21"/>
  </si>
  <si>
    <t xml:space="preserve"> 2　看護師等以外の職員が利用者又は家族等からの電話連絡を受ける場合に必要な</t>
    <rPh sb="29" eb="30">
      <t>ウ</t>
    </rPh>
    <rPh sb="32" eb="34">
      <t>バアイ</t>
    </rPh>
    <rPh sb="35" eb="37">
      <t>ヒツヨウ</t>
    </rPh>
    <phoneticPr fontId="21"/>
  </si>
  <si>
    <t>　勤続年数の算定に当たっては、当該事業所の勤続年数に加え、同一法人の経営する他の介護サービス事業所、病院、　社会福祉施設等においてサービスを利用者に直接提供する職員として勤務した年数を含めることができる。</t>
    <rPh sb="54" eb="56">
      <t>シャカイ</t>
    </rPh>
    <phoneticPr fontId="21"/>
  </si>
  <si>
    <t>1　新規</t>
  </si>
  <si>
    <t xml:space="preserve">① </t>
  </si>
  <si>
    <t>常勤換算平均【A】</t>
    <rPh sb="0" eb="2">
      <t>ジョウキン</t>
    </rPh>
    <rPh sb="2" eb="4">
      <t>カンサン</t>
    </rPh>
    <rPh sb="4" eb="6">
      <t>ヘイキン</t>
    </rPh>
    <phoneticPr fontId="21"/>
  </si>
  <si>
    <t>製造事業者</t>
    <rPh sb="0" eb="2">
      <t>セイゾウ</t>
    </rPh>
    <rPh sb="2" eb="5">
      <t>ジギョウシャ</t>
    </rPh>
    <phoneticPr fontId="21"/>
  </si>
  <si>
    <t>２月</t>
  </si>
  <si>
    <t>2　変更</t>
  </si>
  <si>
    <t>看護師</t>
    <rPh sb="0" eb="3">
      <t>カンゴシ</t>
    </rPh>
    <phoneticPr fontId="21"/>
  </si>
  <si>
    <t>3　終了</t>
  </si>
  <si>
    <t>1日に2回勤務する場合</t>
    <rPh sb="1" eb="2">
      <t>ニチ</t>
    </rPh>
    <rPh sb="4" eb="5">
      <t>カイ</t>
    </rPh>
    <rPh sb="5" eb="7">
      <t>キンム</t>
    </rPh>
    <rPh sb="9" eb="11">
      <t>バアイ</t>
    </rPh>
    <phoneticPr fontId="21"/>
  </si>
  <si>
    <t>1（介護予防）小規模多機能型居宅介護</t>
    <rPh sb="2" eb="4">
      <t>カイゴ</t>
    </rPh>
    <rPh sb="4" eb="6">
      <t>ヨボウ</t>
    </rPh>
    <rPh sb="7" eb="10">
      <t>ショウキボ</t>
    </rPh>
    <rPh sb="10" eb="14">
      <t>タキノウガタ</t>
    </rPh>
    <rPh sb="14" eb="16">
      <t>キョタク</t>
    </rPh>
    <rPh sb="16" eb="18">
      <t>カイゴ</t>
    </rPh>
    <phoneticPr fontId="2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</si>
  <si>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1"/>
  </si>
  <si>
    <t>2　看護小規模多機能型居宅介護</t>
    <rPh sb="2" eb="4">
      <t>カンゴ</t>
    </rPh>
    <rPh sb="4" eb="7">
      <t>ショウキボ</t>
    </rPh>
    <rPh sb="7" eb="10">
      <t>タキノウ</t>
    </rPh>
    <rPh sb="10" eb="11">
      <t>ガタ</t>
    </rPh>
    <rPh sb="11" eb="13">
      <t>キョタク</t>
    </rPh>
    <rPh sb="13" eb="15">
      <t>カイゴ</t>
    </rPh>
    <phoneticPr fontId="21"/>
  </si>
  <si>
    <t>2 サービス提供体制強化加算（Ⅱ）</t>
    <rPh sb="6" eb="8">
      <t>テイキョウ</t>
    </rPh>
    <rPh sb="8" eb="10">
      <t>タイセイ</t>
    </rPh>
    <rPh sb="10" eb="12">
      <t>キョウカ</t>
    </rPh>
    <rPh sb="12" eb="14">
      <t>カサン</t>
    </rPh>
    <phoneticPr fontId="21"/>
  </si>
  <si>
    <t>有</t>
    <rPh sb="0" eb="1">
      <t>ア</t>
    </rPh>
    <phoneticPr fontId="2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</si>
  <si>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</si>
  <si>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1"/>
  </si>
  <si>
    <t>無</t>
    <rPh sb="0" eb="1">
      <t>ナ</t>
    </rPh>
    <phoneticPr fontId="21"/>
  </si>
  <si>
    <t>①のうち勤続年数７年以上の者の総数
　（常勤換算）</t>
  </si>
  <si>
    <t>要件を満たすことが分かる根拠書類を準備し、指定権者からの求めがあった場合には、速やかに提出すること。</t>
  </si>
  <si>
    <t>（別紙16）</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</si>
  <si>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1"/>
  </si>
  <si>
    <t>⑥</t>
  </si>
  <si>
    <t>2　(介護予防）訪問看護事業所（病院又は診療所）</t>
  </si>
  <si>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1"/>
  </si>
  <si>
    <t>3　定期巡回・随時対応型訪問介護看護事業所</t>
  </si>
  <si>
    <t>勤続年数</t>
    <rPh sb="0" eb="2">
      <t>キンゾク</t>
    </rPh>
    <rPh sb="2" eb="4">
      <t>ネンスウ</t>
    </rPh>
    <phoneticPr fontId="21"/>
  </si>
  <si>
    <t>名　称</t>
    <rPh sb="0" eb="1">
      <t>ナ</t>
    </rPh>
    <rPh sb="2" eb="3">
      <t>ショウ</t>
    </rPh>
    <phoneticPr fontId="21"/>
  </si>
  <si>
    <t>4　看護小規模多機能型居宅介護事業所</t>
  </si>
  <si>
    <t>2　緊急時対応加算</t>
    <rPh sb="2" eb="5">
      <t>キンキュウジ</t>
    </rPh>
    <rPh sb="5" eb="7">
      <t>タイオウ</t>
    </rPh>
    <rPh sb="7" eb="9">
      <t>カサン</t>
    </rPh>
    <phoneticPr fontId="21"/>
  </si>
  <si>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</si>
  <si>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1"/>
  </si>
  <si>
    <t>常勤職員の割合</t>
    <rPh sb="0" eb="2">
      <t>ジョウキン</t>
    </rPh>
    <rPh sb="2" eb="4">
      <t>ショクイン</t>
    </rPh>
    <rPh sb="5" eb="7">
      <t>ワリアイ</t>
    </rPh>
    <phoneticPr fontId="21"/>
  </si>
  <si>
    <t>訪問体制強化加算に係る届出書</t>
    <rPh sb="0" eb="2">
      <t>ホウモン</t>
    </rPh>
    <rPh sb="2" eb="4">
      <t>タイセイ</t>
    </rPh>
    <rPh sb="4" eb="6">
      <t>キョウカ</t>
    </rPh>
    <rPh sb="6" eb="8">
      <t>カサン</t>
    </rPh>
    <rPh sb="9" eb="10">
      <t>カカ</t>
    </rPh>
    <rPh sb="11" eb="14">
      <t>トドケデショ</t>
    </rPh>
    <phoneticPr fontId="21"/>
  </si>
  <si>
    <t xml:space="preserve"> 1　緊急時（介護予防）訪問看護加算又は緊急時対応加算に係る届出内容</t>
    <rPh sb="18" eb="19">
      <t>マタ</t>
    </rPh>
    <rPh sb="20" eb="23">
      <t>キンキュウジ</t>
    </rPh>
    <rPh sb="23" eb="25">
      <t>タイオウ</t>
    </rPh>
    <rPh sb="25" eb="27">
      <t>カサン</t>
    </rPh>
    <phoneticPr fontId="21"/>
  </si>
  <si>
    <t>常勤換算平均 【A】</t>
    <rPh sb="0" eb="2">
      <t>ジョウキン</t>
    </rPh>
    <rPh sb="2" eb="4">
      <t>カンサン</t>
    </rPh>
    <rPh sb="4" eb="6">
      <t>ヘイキン</t>
    </rPh>
    <phoneticPr fontId="21"/>
  </si>
  <si>
    <t>看護師</t>
  </si>
  <si>
    <t>1　緩和ケア</t>
    <rPh sb="2" eb="4">
      <t>カンワ</t>
    </rPh>
    <phoneticPr fontId="21"/>
  </si>
  <si>
    <t>　　敷いている場合について提出してください。</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</si>
  <si>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1"/>
  </si>
  <si>
    <t>予定</t>
  </si>
  <si>
    <t>　保健師、看護師以外の職員</t>
    <rPh sb="1" eb="4">
      <t>ホケンシ</t>
    </rPh>
    <rPh sb="5" eb="8">
      <t>カンゴシ</t>
    </rPh>
    <rPh sb="8" eb="10">
      <t>イガイ</t>
    </rPh>
    <rPh sb="11" eb="13">
      <t>ショクイン</t>
    </rPh>
    <phoneticPr fontId="21"/>
  </si>
  <si>
    <t>理学療法士</t>
    <rPh sb="0" eb="2">
      <t>リガク</t>
    </rPh>
    <rPh sb="2" eb="5">
      <t>リョウホウシ</t>
    </rPh>
    <phoneticPr fontId="21"/>
  </si>
  <si>
    <t>作業療法士</t>
    <rPh sb="0" eb="2">
      <t>サギョウ</t>
    </rPh>
    <rPh sb="2" eb="5">
      <t>リョウホウシ</t>
    </rPh>
    <phoneticPr fontId="21"/>
  </si>
  <si>
    <t>言語聴覚士</t>
    <rPh sb="0" eb="2">
      <t>ゲンゴ</t>
    </rPh>
    <rPh sb="2" eb="5">
      <t>チョウカクシ</t>
    </rPh>
    <phoneticPr fontId="21"/>
  </si>
  <si>
    <t>常勤で兼務</t>
    <rPh sb="0" eb="2">
      <t>ジョウキン</t>
    </rPh>
    <rPh sb="3" eb="5">
      <t>ケンム</t>
    </rPh>
    <phoneticPr fontId="2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</si>
  <si>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1"/>
  </si>
  <si>
    <t>介 護 給 付 費 算 定 に 係 る 体 制 等 状 況 一 覧 表 （地域密着型サービス）</t>
    <rPh sb="37" eb="38">
      <t>チ</t>
    </rPh>
    <rPh sb="38" eb="39">
      <t>イキ</t>
    </rPh>
    <rPh sb="39" eb="41">
      <t>ミッチャク</t>
    </rPh>
    <rPh sb="41" eb="42">
      <t>ガタ</t>
    </rPh>
    <phoneticPr fontId="21"/>
  </si>
  <si>
    <t>事務職員</t>
    <rPh sb="0" eb="2">
      <t>ジム</t>
    </rPh>
    <rPh sb="2" eb="4">
      <t>ショクイン</t>
    </rPh>
    <phoneticPr fontId="21"/>
  </si>
  <si>
    <t>②　連絡方法</t>
  </si>
  <si>
    <t>（</t>
  </si>
  <si>
    <t>(9) 氏　名</t>
  </si>
  <si>
    <t>①　看護師等以外の職員が利用者又はその家族等からの電話等による連絡及び</t>
  </si>
  <si>
    <t>②　緊急の訪問看護の必要性の判断を保健師又は看護師が速やかに行え
る連絡</t>
  </si>
  <si>
    <t>③　当該訪問看護ステーションの管理者は、連絡相談を担当する看護師
等以外の</t>
  </si>
  <si>
    <t xml:space="preserve">    職員の勤務体制及び勤務状況を明らかにすること。</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</si>
  <si>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1"/>
  </si>
  <si>
    <t>④　看護師等以外の職員は、電話等により連絡及び相談を受けた際に、保
健師</t>
  </si>
  <si>
    <t xml:space="preserve">    又は看護師へ報告すること。報告を受けた保健師又は看護師は、当該報告</t>
  </si>
  <si>
    <t>○（介護予防）小規模多機能型居宅介護</t>
  </si>
  <si>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</si>
  <si>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1"/>
  </si>
  <si>
    <t>②　夜間対応に係る勤務の連続回数が２連続（２回）まで</t>
    <rPh sb="9" eb="11">
      <t>キンム</t>
    </rPh>
    <rPh sb="14" eb="16">
      <t>カイスウ</t>
    </rPh>
    <rPh sb="18" eb="20">
      <t>レンゾク</t>
    </rPh>
    <phoneticPr fontId="21"/>
  </si>
  <si>
    <t>届 出 事 項</t>
    <rPh sb="4" eb="5">
      <t>コト</t>
    </rPh>
    <rPh sb="6" eb="7">
      <t>コウ</t>
    </rPh>
    <phoneticPr fontId="21"/>
  </si>
  <si>
    <t xml:space="preserve">  介護予防通所リハビリテーション</t>
    <rPh sb="2" eb="4">
      <t>カイゴ</t>
    </rPh>
    <rPh sb="4" eb="6">
      <t>ヨボウ</t>
    </rPh>
    <rPh sb="6" eb="8">
      <t>ツウショ</t>
    </rPh>
    <phoneticPr fontId="21"/>
  </si>
  <si>
    <t>④　夜間勤務のニーズを踏まえた勤務体制の工夫</t>
  </si>
  <si>
    <t>緊急時対応加算</t>
    <rPh sb="0" eb="3">
      <t>キンキュウジ</t>
    </rPh>
    <rPh sb="3" eb="5">
      <t>タイオウ</t>
    </rPh>
    <rPh sb="5" eb="7">
      <t>カサン</t>
    </rPh>
    <phoneticPr fontId="2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</si>
  <si>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1"/>
  </si>
  <si>
    <t>⑥　電話等による連絡及び相談を担当する者に対する支援体制の確保</t>
  </si>
  <si>
    <t>備考　緊急時の（介護予防）訪問看護、特別管理、ターミナルケアのそれぞれについて、体制を</t>
    <rPh sb="8" eb="10">
      <t>カイゴ</t>
    </rPh>
    <rPh sb="10" eb="12">
      <t>ヨボウ</t>
    </rPh>
    <phoneticPr fontId="2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</si>
  <si>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</si>
  <si>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1"/>
  </si>
  <si>
    <t>介護福祉士の割合</t>
    <rPh sb="0" eb="2">
      <t>カイゴ</t>
    </rPh>
    <rPh sb="2" eb="5">
      <t>フクシシ</t>
    </rPh>
    <rPh sb="6" eb="8">
      <t>ワリアイ</t>
    </rPh>
    <phoneticPr fontId="21"/>
  </si>
  <si>
    <t>③　病状の変化、医療器具に係る取扱い等において医療機関等との密接な</t>
  </si>
  <si>
    <t xml:space="preserve"> 5　ターミナルケア体制に係る届出内容</t>
    <rPh sb="10" eb="12">
      <t>タイセイ</t>
    </rPh>
    <rPh sb="15" eb="17">
      <t>トドケデ</t>
    </rPh>
    <phoneticPr fontId="2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</si>
  <si>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</si>
  <si>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1"/>
  </si>
  <si>
    <t>3　看護小規模多機能型居宅介護事業所</t>
  </si>
  <si>
    <t>2　褥瘡ケア</t>
    <rPh sb="2" eb="4">
      <t>ジョクソウ</t>
    </rPh>
    <phoneticPr fontId="2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</si>
  <si>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1"/>
  </si>
  <si>
    <t>3　人工肛門ケア及び人工膀胱ケア</t>
    <rPh sb="2" eb="4">
      <t>ジンコウ</t>
    </rPh>
    <rPh sb="4" eb="6">
      <t>コウモン</t>
    </rPh>
    <rPh sb="8" eb="9">
      <t>オヨ</t>
    </rPh>
    <rPh sb="10" eb="12">
      <t>ジンコウ</t>
    </rPh>
    <rPh sb="12" eb="14">
      <t>ボウコウ</t>
    </rPh>
    <phoneticPr fontId="21"/>
  </si>
  <si>
    <t>遠隔死亡診断補助加算に係る届出内容</t>
    <rPh sb="0" eb="2">
      <t>エンカク</t>
    </rPh>
    <rPh sb="2" eb="4">
      <t>シボウ</t>
    </rPh>
    <rPh sb="4" eb="6">
      <t>シンダン</t>
    </rPh>
    <rPh sb="6" eb="8">
      <t>ホジョ</t>
    </rPh>
    <rPh sb="8" eb="10">
      <t>カサン</t>
    </rPh>
    <phoneticPr fontId="21"/>
  </si>
  <si>
    <t>4　特定行為</t>
    <rPh sb="2" eb="4">
      <t>トクテイ</t>
    </rPh>
    <rPh sb="4" eb="6">
      <t>コウイ</t>
    </rPh>
    <phoneticPr fontId="21"/>
  </si>
  <si>
    <t>介護従業者の常勤換算数　（届出月前３か月の平均）</t>
    <rPh sb="0" eb="2">
      <t>カイゴ</t>
    </rPh>
    <rPh sb="2" eb="5">
      <t>ジュウギョウシャ</t>
    </rPh>
    <rPh sb="6" eb="8">
      <t>ジョウキン</t>
    </rPh>
    <rPh sb="8" eb="10">
      <t>カンサン</t>
    </rPh>
    <rPh sb="10" eb="11">
      <t>スウ</t>
    </rPh>
    <phoneticPr fontId="21"/>
  </si>
  <si>
    <t>専門管理加算に係る届出内容</t>
    <rPh sb="0" eb="2">
      <t>センモン</t>
    </rPh>
    <rPh sb="2" eb="4">
      <t>カンリ</t>
    </rPh>
    <rPh sb="4" eb="6">
      <t>カサン</t>
    </rPh>
    <phoneticPr fontId="21"/>
  </si>
  <si>
    <t>同一所在地において行う　　　　　　　　　　　　　　　事業等の種類</t>
  </si>
  <si>
    <t>氏名</t>
    <rPh sb="0" eb="2">
      <t>シメイ</t>
    </rPh>
    <phoneticPr fontId="21"/>
  </si>
  <si>
    <t>2　褥瘡ケアに関する専門研修</t>
    <rPh sb="2" eb="4">
      <t>ジョクソウ</t>
    </rPh>
    <rPh sb="7" eb="8">
      <t>カン</t>
    </rPh>
    <rPh sb="10" eb="12">
      <t>センモン</t>
    </rPh>
    <rPh sb="12" eb="14">
      <t>ケンシュウ</t>
    </rPh>
    <phoneticPr fontId="21"/>
  </si>
  <si>
    <t>4　特定行為研修</t>
    <rPh sb="2" eb="4">
      <t>トクテイ</t>
    </rPh>
    <rPh sb="4" eb="6">
      <t>コウイ</t>
    </rPh>
    <rPh sb="6" eb="8">
      <t>ケンシュウ</t>
    </rPh>
    <phoneticPr fontId="21"/>
  </si>
  <si>
    <t>備考　１、２、３又は４の専門の研修を修了したことが確認できる文書（当該研修の名称、</t>
  </si>
  <si>
    <t>(18) 看護職員の日中の勤務時間の合計</t>
    <rPh sb="5" eb="7">
      <t>カンゴ</t>
    </rPh>
    <rPh sb="7" eb="9">
      <t>ショクイン</t>
    </rPh>
    <rPh sb="10" eb="12">
      <t>ニッチュウ</t>
    </rPh>
    <rPh sb="13" eb="15">
      <t>キンム</t>
    </rPh>
    <rPh sb="15" eb="17">
      <t>ジカン</t>
    </rPh>
    <rPh sb="18" eb="20">
      <t>ゴウケイ</t>
    </rPh>
    <phoneticPr fontId="21"/>
  </si>
  <si>
    <t>50以上60未満</t>
    <rPh sb="2" eb="4">
      <t>イジョウ</t>
    </rPh>
    <rPh sb="6" eb="8">
      <t>ミマン</t>
    </rPh>
    <phoneticPr fontId="21"/>
  </si>
  <si>
    <t>従業者の勤務の体制及び勤務形態一覧表＜標準様式１＞</t>
  </si>
  <si>
    <t>遠隔死亡診断補助加算</t>
    <rPh sb="0" eb="2">
      <t>エンカク</t>
    </rPh>
    <rPh sb="2" eb="4">
      <t>シボウ</t>
    </rPh>
    <rPh sb="4" eb="6">
      <t>シンダン</t>
    </rPh>
    <rPh sb="6" eb="8">
      <t>ホジョ</t>
    </rPh>
    <rPh sb="8" eb="10">
      <t>カサン</t>
    </rPh>
    <phoneticPr fontId="21"/>
  </si>
  <si>
    <t>施 設 種 別</t>
    <rPh sb="0" eb="1">
      <t>シ</t>
    </rPh>
    <rPh sb="2" eb="3">
      <t>セツ</t>
    </rPh>
    <rPh sb="4" eb="5">
      <t>タネ</t>
    </rPh>
    <rPh sb="6" eb="7">
      <t>ベツ</t>
    </rPh>
    <phoneticPr fontId="2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</si>
  <si>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1"/>
  </si>
  <si>
    <t>① 以下のⅰ～ⅲの項目の機器のうち１つ以上を使用</t>
    <rPh sb="2" eb="4">
      <t>イカ</t>
    </rPh>
    <rPh sb="9" eb="11">
      <t>コウモク</t>
    </rPh>
    <rPh sb="12" eb="14">
      <t>キキ</t>
    </rPh>
    <rPh sb="19" eb="21">
      <t>イジョウ</t>
    </rPh>
    <rPh sb="22" eb="24">
      <t>シヨウ</t>
    </rPh>
    <phoneticPr fontId="21"/>
  </si>
  <si>
    <t>氏　　　名</t>
    <rPh sb="0" eb="1">
      <t>シ</t>
    </rPh>
    <rPh sb="4" eb="5">
      <t>ナ</t>
    </rPh>
    <phoneticPr fontId="21"/>
  </si>
  <si>
    <t>備考　研修を修了したことが確認できる文書（当該研修の名称、実施主体、修了日及び修了者の</t>
  </si>
  <si>
    <t>「有限会社」等の別を記入してください。</t>
  </si>
  <si>
    <t>氏名等を記載した一覧でも可）を添付すること。</t>
    <rPh sb="4" eb="6">
      <t>キサイ</t>
    </rPh>
    <rPh sb="8" eb="10">
      <t>イチラン</t>
    </rPh>
    <rPh sb="12" eb="13">
      <t>カ</t>
    </rPh>
    <rPh sb="15" eb="17">
      <t>テンプ</t>
    </rPh>
    <phoneticPr fontId="21"/>
  </si>
  <si>
    <t>生産性向上推進体制加算に係る届出書</t>
    <rPh sb="0" eb="3">
      <t>セイサンセイ</t>
    </rPh>
    <rPh sb="9" eb="11">
      <t>カサン</t>
    </rPh>
    <rPh sb="12" eb="13">
      <t>カカ</t>
    </rPh>
    <rPh sb="14" eb="17">
      <t>トドケデショ</t>
    </rPh>
    <phoneticPr fontId="21"/>
  </si>
  <si>
    <t>　1　新規　2　変更　3　終了</t>
  </si>
  <si>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21"/>
  </si>
  <si>
    <t>10月</t>
    <rPh sb="2" eb="3">
      <t>ガツ</t>
    </rPh>
    <phoneticPr fontId="21"/>
  </si>
  <si>
    <t>１　短期入所生活介護</t>
    <rPh sb="2" eb="6">
      <t>タンキニュウショ</t>
    </rPh>
    <rPh sb="6" eb="8">
      <t>セイカツ</t>
    </rPh>
    <rPh sb="8" eb="10">
      <t>カイゴ</t>
    </rPh>
    <phoneticPr fontId="21"/>
  </si>
  <si>
    <t>２　短期入所療養介護</t>
    <rPh sb="2" eb="4">
      <t>タンキ</t>
    </rPh>
    <rPh sb="4" eb="6">
      <t>ニュウショ</t>
    </rPh>
    <rPh sb="6" eb="8">
      <t>リョウヨウ</t>
    </rPh>
    <rPh sb="8" eb="10">
      <t>カイゴ</t>
    </rPh>
    <phoneticPr fontId="21"/>
  </si>
  <si>
    <t>①に占める②の割合が
８０％以上</t>
    <rPh sb="2" eb="3">
      <t>シ</t>
    </rPh>
    <rPh sb="7" eb="8">
      <t>ワリ</t>
    </rPh>
    <rPh sb="8" eb="9">
      <t>ゴウ</t>
    </rPh>
    <rPh sb="14" eb="16">
      <t>イジョウ</t>
    </rPh>
    <phoneticPr fontId="21"/>
  </si>
  <si>
    <t>必要に応じて、多様な主体が提供する生活支援のサービス（インフォーマルサービス含む）が包括的に提供されるような居宅サービス計画を作成している。</t>
  </si>
  <si>
    <t>３　特定施設入居者生活介護</t>
  </si>
  <si>
    <t>５　認知症対応型共同生活介護</t>
  </si>
  <si>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1"/>
  </si>
  <si>
    <t>s</t>
  </si>
  <si>
    <t>７　地域密着型介護老人福祉施設</t>
  </si>
  <si>
    <t>８　看護小規模多機能型居宅介護</t>
  </si>
  <si>
    <t>10　介護老人保健施設</t>
    <rPh sb="3" eb="5">
      <t>カイゴ</t>
    </rPh>
    <rPh sb="5" eb="7">
      <t>ロウジン</t>
    </rPh>
    <rPh sb="7" eb="9">
      <t>ホケン</t>
    </rPh>
    <rPh sb="9" eb="11">
      <t>シセツ</t>
    </rPh>
    <phoneticPr fontId="21"/>
  </si>
  <si>
    <t>B</t>
  </si>
  <si>
    <t>看護小規模多機能型居宅介護</t>
    <rPh sb="0" eb="2">
      <t>カンゴ</t>
    </rPh>
    <rPh sb="2" eb="5">
      <t>ショウキボ</t>
    </rPh>
    <rPh sb="5" eb="8">
      <t>タキノウ</t>
    </rPh>
    <rPh sb="8" eb="9">
      <t>ガタ</t>
    </rPh>
    <rPh sb="9" eb="11">
      <t>キョタク</t>
    </rPh>
    <rPh sb="11" eb="13">
      <t>カイゴ</t>
    </rPh>
    <phoneticPr fontId="21"/>
  </si>
  <si>
    <t>11　介護医療院</t>
    <rPh sb="3" eb="5">
      <t>カイゴ</t>
    </rPh>
    <rPh sb="5" eb="7">
      <t>イリョウ</t>
    </rPh>
    <rPh sb="7" eb="8">
      <t>イン</t>
    </rPh>
    <phoneticPr fontId="21"/>
  </si>
  <si>
    <t>夜間及び深夜の時間帯</t>
    <rPh sb="0" eb="2">
      <t>ヤカン</t>
    </rPh>
    <rPh sb="2" eb="3">
      <t>オヨ</t>
    </rPh>
    <rPh sb="4" eb="6">
      <t>シンヤ</t>
    </rPh>
    <rPh sb="7" eb="10">
      <t>ジカンタイ</t>
    </rPh>
    <phoneticPr fontId="21"/>
  </si>
  <si>
    <t>14　介護予防特定施設入居者生活介護</t>
  </si>
  <si>
    <t>15　介護予防小規模多機能型居宅介護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</si>
  <si>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</si>
  <si>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1"/>
  </si>
  <si>
    <t>① 加算（Ⅱ）のデータ等により業務改善の取組による成果を確認</t>
  </si>
  <si>
    <t xml:space="preserve">　ⅱ 職員全員がインカム等のICTを使用 </t>
    <rPh sb="3" eb="5">
      <t>ショクイン</t>
    </rPh>
    <rPh sb="5" eb="7">
      <t>ゼンイン</t>
    </rPh>
    <rPh sb="12" eb="13">
      <t>トウ</t>
    </rPh>
    <rPh sb="18" eb="20">
      <t>シヨウ</t>
    </rPh>
    <phoneticPr fontId="21"/>
  </si>
  <si>
    <t>（導入機器）</t>
    <rPh sb="1" eb="3">
      <t>ドウニュウ</t>
    </rPh>
    <rPh sb="3" eb="5">
      <t>キキ</t>
    </rPh>
    <phoneticPr fontId="21"/>
  </si>
  <si>
    <t>短期利用型に関する届出書　〔看護小規模多機能型居宅介護〕</t>
    <rPh sb="0" eb="2">
      <t>タンキ</t>
    </rPh>
    <rPh sb="2" eb="5">
      <t>リヨウガタ</t>
    </rPh>
    <rPh sb="6" eb="7">
      <t>カン</t>
    </rPh>
    <rPh sb="9" eb="11">
      <t>トドケデ</t>
    </rPh>
    <rPh sb="11" eb="12">
      <t>ショ</t>
    </rPh>
    <rPh sb="14" eb="16">
      <t>カンゴ</t>
    </rPh>
    <rPh sb="16" eb="19">
      <t>ショウキボ</t>
    </rPh>
    <rPh sb="19" eb="23">
      <t>タキノウガタ</t>
    </rPh>
    <rPh sb="23" eb="25">
      <t>キョタク</t>
    </rPh>
    <rPh sb="25" eb="27">
      <t>カイゴ</t>
    </rPh>
    <phoneticPr fontId="21"/>
  </si>
  <si>
    <t>用　途</t>
    <rPh sb="0" eb="1">
      <t>ヨウ</t>
    </rPh>
    <rPh sb="2" eb="3">
      <t>ト</t>
    </rPh>
    <phoneticPr fontId="21"/>
  </si>
  <si>
    <t>１　看護サービスの
　提供状況</t>
    <rPh sb="2" eb="4">
      <t>カンゴ</t>
    </rPh>
    <rPh sb="11" eb="13">
      <t>テイキョウ</t>
    </rPh>
    <rPh sb="13" eb="15">
      <t>ジョウキョウ</t>
    </rPh>
    <phoneticPr fontId="21"/>
  </si>
  <si>
    <t>　C14～L14・・・「職種」</t>
    <rPh sb="12" eb="14">
      <t>ショクシュ</t>
    </rPh>
    <phoneticPr fontId="2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</si>
  <si>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1"/>
  </si>
  <si>
    <t>８月の常勤換算数</t>
    <rPh sb="1" eb="2">
      <t>ガツ</t>
    </rPh>
    <rPh sb="3" eb="5">
      <t>ジョウキン</t>
    </rPh>
    <rPh sb="5" eb="7">
      <t>カンサン</t>
    </rPh>
    <rPh sb="7" eb="8">
      <t>スウ</t>
    </rPh>
    <phoneticPr fontId="21"/>
  </si>
  <si>
    <t>④ 利用者の安全並びに介護サービスの質の確保及び職員の負担軽減に資する方策を検討するため</t>
  </si>
  <si>
    <t>短期利用型に関する届出書＜参考様式３＞</t>
    <rPh sb="0" eb="2">
      <t>タンキ</t>
    </rPh>
    <rPh sb="2" eb="4">
      <t>リヨウ</t>
    </rPh>
    <rPh sb="4" eb="5">
      <t>ガタ</t>
    </rPh>
    <rPh sb="6" eb="7">
      <t>カン</t>
    </rPh>
    <rPh sb="9" eb="12">
      <t>トドケデショ</t>
    </rPh>
    <rPh sb="13" eb="15">
      <t>サンコウ</t>
    </rPh>
    <rPh sb="15" eb="17">
      <t>ヨウシキ</t>
    </rPh>
    <phoneticPr fontId="21"/>
  </si>
  <si>
    <t>（サテライト型）看護小規模多機能型居宅介護</t>
    <rPh sb="8" eb="10">
      <t>カンゴ</t>
    </rPh>
    <rPh sb="10" eb="13">
      <t>ショウキボ</t>
    </rPh>
    <rPh sb="13" eb="16">
      <t>タキノウ</t>
    </rPh>
    <rPh sb="16" eb="17">
      <t>ガタ</t>
    </rPh>
    <rPh sb="17" eb="19">
      <t>キョタク</t>
    </rPh>
    <rPh sb="19" eb="21">
      <t>カイゴ</t>
    </rPh>
    <phoneticPr fontId="21"/>
  </si>
  <si>
    <t>事業所の
状況</t>
    <rPh sb="0" eb="3">
      <t>ジギョウショ</t>
    </rPh>
    <rPh sb="5" eb="7">
      <t>ジョウキョウ</t>
    </rPh>
    <phoneticPr fontId="21"/>
  </si>
  <si>
    <t>　 の委員会（以下「委員会」という。）において、以下のすべての項目について必要な検討を行い、</t>
  </si>
  <si>
    <t>　 当該項目の実施を確認</t>
  </si>
  <si>
    <t>2　総合マネジメント体制強化加算（Ⅱ）</t>
  </si>
  <si>
    <t>総合マネジメント体制強化加算（Ⅰ）の基準の①～③のいずれにも該当している。</t>
  </si>
  <si>
    <t>p</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</si>
  <si>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</si>
  <si>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1"/>
  </si>
  <si>
    <t>事業所・施設名</t>
    <rPh sb="0" eb="3">
      <t>ジギョウショ</t>
    </rPh>
    <rPh sb="4" eb="6">
      <t>シセツ</t>
    </rPh>
    <rPh sb="6" eb="7">
      <t>メイ</t>
    </rPh>
    <phoneticPr fontId="21"/>
  </si>
  <si>
    <t>m</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</si>
  <si>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1"/>
  </si>
  <si>
    <t>(2)</t>
  </si>
  <si>
    <t>f</t>
  </si>
  <si>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</si>
  <si>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1"/>
  </si>
  <si>
    <t>８月の常勤換算数</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</si>
  <si>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</si>
  <si>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1"/>
  </si>
  <si>
    <t>【参考】</t>
    <rPh sb="1" eb="3">
      <t>サンコウ</t>
    </rPh>
    <phoneticPr fontId="2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</si>
  <si>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1"/>
  </si>
  <si>
    <t>備考３　本加算を算定する場合は、事業年度毎に取組の実績をオンラインで厚生労働省に報告すること。</t>
    <rPh sb="0" eb="2">
      <t>ビコウ</t>
    </rPh>
    <phoneticPr fontId="21"/>
  </si>
  <si>
    <t>（例：令和６年４月における勤続年数７年以上の者とは、令和６年３月３１日時点で勤続年数７年以上の者。）</t>
    <rPh sb="1" eb="2">
      <t>レイ</t>
    </rPh>
    <rPh sb="3" eb="5">
      <t>レイワ</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1"/>
  </si>
  <si>
    <t>備考４　届出にあたっては、別途通知（「生産性向上推進体制加算に関する基本的考え方並びに事務処理手順及び様式例</t>
    <rPh sb="0" eb="2">
      <t>ビコウ</t>
    </rPh>
    <phoneticPr fontId="2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</si>
  <si>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1"/>
  </si>
  <si>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</si>
  <si>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1"/>
  </si>
  <si>
    <t>日常的に利用者と関わりのある地域住民等の相談に対応する体制を確保していること。</t>
  </si>
  <si>
    <t>④</t>
  </si>
  <si>
    <t>専門管理加算に係る届出書＜別紙７＞</t>
    <rPh sb="0" eb="4">
      <t>センモンカンリ</t>
    </rPh>
    <rPh sb="4" eb="6">
      <t>カサン</t>
    </rPh>
    <rPh sb="7" eb="8">
      <t>カカ</t>
    </rPh>
    <rPh sb="9" eb="12">
      <t>トドケデショ</t>
    </rPh>
    <phoneticPr fontId="63"/>
  </si>
  <si>
    <t>⑤</t>
  </si>
  <si>
    <r>
      <rPr>
        <sz val="11"/>
        <color auto="1"/>
        <rFont val="DejaVu Sans"/>
      </rPr>
      <t>「異動項目」欄には、</t>
    </r>
    <r>
      <rPr>
        <sz val="11"/>
        <color auto="1"/>
        <rFont val="HGSｺﾞｼｯｸM"/>
      </rPr>
      <t>(</t>
    </r>
    <r>
      <rPr>
        <sz val="11"/>
        <color auto="1"/>
        <rFont val="DejaVu Sans"/>
      </rPr>
      <t>別紙</t>
    </r>
    <r>
      <rPr>
        <sz val="11"/>
        <color auto="1"/>
        <rFont val="HGSｺﾞｼｯｸM"/>
      </rPr>
      <t>1</t>
    </r>
    <r>
      <rPr>
        <sz val="11"/>
        <color auto="1"/>
        <rFont val="DejaVu Sans"/>
      </rPr>
      <t>－３</t>
    </r>
    <r>
      <rPr>
        <sz val="11"/>
        <color auto="1"/>
        <rFont val="HGSｺﾞｼｯｸM"/>
      </rPr>
      <t>)</t>
    </r>
    <r>
      <rPr>
        <sz val="11"/>
        <color auto="1"/>
        <rFont val="DejaVu Sans"/>
      </rPr>
      <t>「介護給付費算定に係る体制等状況一覧表」に掲げる項目（施設等の区分、人員配置区分、</t>
    </r>
  </si>
  <si>
    <t>地域住民及び利用者の住まいに関する相談に応じ、必要な支援を行っている。</t>
  </si>
  <si>
    <t>障害福祉サービス事業所、児童福祉施設等と協働し、地域において世代間の交流の場の拠点となっている。</t>
  </si>
  <si>
    <t>２月の常勤換算数</t>
    <rPh sb="1" eb="2">
      <t>ガツ</t>
    </rPh>
    <rPh sb="3" eb="5">
      <t>ジョウキン</t>
    </rPh>
    <rPh sb="5" eb="7">
      <t>カンサン</t>
    </rPh>
    <rPh sb="7" eb="8">
      <t>スウ</t>
    </rPh>
    <phoneticPr fontId="21"/>
  </si>
  <si>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</si>
  <si>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</si>
  <si>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既に指定等を受けている事業</t>
  </si>
  <si>
    <t>認知症加算（Ⅰ）・（Ⅱ）に係る届出書</t>
    <rPh sb="0" eb="3">
      <t>ニンチショウ</t>
    </rPh>
    <rPh sb="3" eb="5">
      <t>カサン</t>
    </rPh>
    <rPh sb="13" eb="14">
      <t>カカ</t>
    </rPh>
    <rPh sb="15" eb="18">
      <t>トドケデショ</t>
    </rPh>
    <phoneticPr fontId="21"/>
  </si>
  <si>
    <t>「異動等の区分」欄には、今回届出を行う事業所・施設について該当する数字に「〇」を記入してください。</t>
  </si>
  <si>
    <t>　「常勤換算平均」の欄は、常勤換算方法により算出した届出日の属する月の前３か月の平均を記入してください。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40" eb="42">
      <t>ヘイキン</t>
    </rPh>
    <rPh sb="43" eb="45">
      <t>キニュウ</t>
    </rPh>
    <phoneticPr fontId="2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</si>
  <si>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</si>
  <si>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12月の常勤換算数</t>
    <rPh sb="2" eb="3">
      <t>ガツ</t>
    </rPh>
    <rPh sb="4" eb="6">
      <t>ジョウキン</t>
    </rPh>
    <rPh sb="6" eb="8">
      <t>カンサン</t>
    </rPh>
    <rPh sb="8" eb="9">
      <t>スウ</t>
    </rPh>
    <phoneticPr fontId="21"/>
  </si>
  <si>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1"/>
  </si>
  <si>
    <t>　　速やかに提出すること。</t>
    <rPh sb="2" eb="3">
      <t>スミ</t>
    </rPh>
    <rPh sb="6" eb="8">
      <t>テイシュツ</t>
    </rPh>
    <phoneticPr fontId="21"/>
  </si>
  <si>
    <t>事業所等の区分</t>
    <rPh sb="0" eb="3">
      <t>ジギョウショ</t>
    </rPh>
    <phoneticPr fontId="21"/>
  </si>
  <si>
    <t>認知症介護に係る専門的な研修を修了している者を、日常生活自立度のランクⅢ、Ⅳ又はMに該当する者の数に応じて必要数以上配置し、チームとして専門的な認知症ケアを実施している</t>
  </si>
  <si>
    <t>「法人の種別」欄は、申請者が法人である場合に、「社会福祉法人」「医療法人」「社団法人」「財団法人」「株式会社」</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</si>
  <si>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1"/>
  </si>
  <si>
    <t>○○　L太</t>
  </si>
  <si>
    <t>20人未満</t>
    <rPh sb="2" eb="3">
      <t>ニン</t>
    </rPh>
    <rPh sb="3" eb="5">
      <t>ミマン</t>
    </rPh>
    <phoneticPr fontId="21"/>
  </si>
  <si>
    <t>　　　　　県　　　　郡市</t>
  </si>
  <si>
    <t>１以上</t>
    <rPh sb="1" eb="3">
      <t>イジョウ</t>
    </rPh>
    <phoneticPr fontId="21"/>
  </si>
  <si>
    <t>20以上30未満</t>
    <rPh sb="2" eb="4">
      <t>イジョウ</t>
    </rPh>
    <rPh sb="6" eb="8">
      <t>ミマン</t>
    </rPh>
    <phoneticPr fontId="21"/>
  </si>
  <si>
    <t>介護職員の常勤換算数　（３月を除く前年度の平均）</t>
    <rPh sb="0" eb="2">
      <t>カイゴ</t>
    </rPh>
    <rPh sb="2" eb="4">
      <t>ショクイン</t>
    </rPh>
    <rPh sb="13" eb="14">
      <t>ゲツ</t>
    </rPh>
    <rPh sb="15" eb="16">
      <t>ノゾ</t>
    </rPh>
    <rPh sb="17" eb="20">
      <t>ゼンネンド</t>
    </rPh>
    <rPh sb="21" eb="23">
      <t>ヘイキン</t>
    </rPh>
    <phoneticPr fontId="21"/>
  </si>
  <si>
    <t>２以上</t>
    <rPh sb="1" eb="3">
      <t>イジョウ</t>
    </rPh>
    <phoneticPr fontId="21"/>
  </si>
  <si>
    <t>○○　R次郎</t>
    <rPh sb="4" eb="6">
      <t>ジロウ</t>
    </rPh>
    <phoneticPr fontId="21"/>
  </si>
  <si>
    <t>j</t>
  </si>
  <si>
    <t>30以上40未満</t>
    <rPh sb="2" eb="4">
      <t>イジョウ</t>
    </rPh>
    <rPh sb="6" eb="8">
      <t>ミマン</t>
    </rPh>
    <phoneticPr fontId="21"/>
  </si>
  <si>
    <t>３以上</t>
    <rPh sb="1" eb="3">
      <t>イジョウ</t>
    </rPh>
    <phoneticPr fontId="21"/>
  </si>
  <si>
    <t>異動区分</t>
    <rPh sb="0" eb="2">
      <t>イドウ</t>
    </rPh>
    <rPh sb="2" eb="4">
      <t>クブン</t>
    </rPh>
    <phoneticPr fontId="63"/>
  </si>
  <si>
    <t>40以上50未満</t>
    <rPh sb="2" eb="4">
      <t>イジョウ</t>
    </rPh>
    <rPh sb="6" eb="8">
      <t>ミマン</t>
    </rPh>
    <phoneticPr fontId="21"/>
  </si>
  <si>
    <t>４以上</t>
    <rPh sb="1" eb="3">
      <t>イジョウ</t>
    </rPh>
    <phoneticPr fontId="21"/>
  </si>
  <si>
    <t>～</t>
  </si>
  <si>
    <t>　通所リハビリテーション</t>
    <rPh sb="1" eb="3">
      <t>ツウショ</t>
    </rPh>
    <phoneticPr fontId="21"/>
  </si>
  <si>
    <t>年</t>
  </si>
  <si>
    <t>(3)</t>
  </si>
  <si>
    <t>認知症介護の指導に係る専門的な研修を修了している者を１名以上配置し、事業所全体の認知症ケアの指導等を実施している</t>
  </si>
  <si>
    <t>登録者の総数</t>
    <rPh sb="0" eb="3">
      <t>トウロクシャ</t>
    </rPh>
    <rPh sb="4" eb="6">
      <t>ソウスウ</t>
    </rPh>
    <phoneticPr fontId="21"/>
  </si>
  <si>
    <t>(4)</t>
  </si>
  <si>
    <t>事業所において介護職員、看護職員ごとの認知症ケアに関する研修計画を作成し、当該計画に従い、研修を実施又は実施を予定している</t>
  </si>
  <si>
    <t>サービス提供の状況</t>
    <rPh sb="4" eb="6">
      <t>テイキョウ</t>
    </rPh>
    <rPh sb="7" eb="9">
      <t>ジョウキョウ</t>
    </rPh>
    <phoneticPr fontId="2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</si>
  <si>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1"/>
  </si>
  <si>
    <t>変　更　前</t>
  </si>
  <si>
    <t>　①に占める②の割合が50％以上</t>
    <rPh sb="3" eb="4">
      <t>シ</t>
    </rPh>
    <rPh sb="8" eb="10">
      <t>ワリアイ</t>
    </rPh>
    <rPh sb="14" eb="16">
      <t>イジョウ</t>
    </rPh>
    <phoneticPr fontId="21"/>
  </si>
  <si>
    <t>１  看護体制強化加算（Ⅰ）</t>
  </si>
  <si>
    <t>４  サテライト体制未整備減算</t>
  </si>
  <si>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1"/>
  </si>
  <si>
    <t>２　緊急時訪問看護
　加算の算定状況</t>
    <rPh sb="2" eb="5">
      <t>キンキュウジ</t>
    </rPh>
    <rPh sb="5" eb="7">
      <t>ホウモン</t>
    </rPh>
    <rPh sb="7" eb="9">
      <t>カンゴ</t>
    </rPh>
    <rPh sb="11" eb="13">
      <t>カサン</t>
    </rPh>
    <rPh sb="14" eb="16">
      <t>サンテイ</t>
    </rPh>
    <rPh sb="16" eb="18">
      <t>ジョウキョウ</t>
    </rPh>
    <phoneticPr fontId="21"/>
  </si>
  <si>
    <t>d</t>
  </si>
  <si>
    <t>①に占める②の割合が
２０％以上</t>
    <rPh sb="2" eb="3">
      <t>シ</t>
    </rPh>
    <rPh sb="7" eb="8">
      <t>ワリ</t>
    </rPh>
    <rPh sb="8" eb="9">
      <t>ゴウ</t>
    </rPh>
    <rPh sb="14" eb="16">
      <t>イジョウ</t>
    </rPh>
    <phoneticPr fontId="21"/>
  </si>
  <si>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</si>
  <si>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1"/>
  </si>
  <si>
    <t>若年性認知症利用者（入所者・患者・入居者）受入加算に関する届出書</t>
    <rPh sb="0" eb="2">
      <t>ジャクネン</t>
    </rPh>
    <rPh sb="2" eb="3">
      <t>セイ</t>
    </rPh>
    <rPh sb="3" eb="6">
      <t>ニンチショウ</t>
    </rPh>
    <rPh sb="6" eb="9">
      <t>リヨウシャ</t>
    </rPh>
    <rPh sb="10" eb="13">
      <t>ニュウショシャ</t>
    </rPh>
    <rPh sb="14" eb="16">
      <t>カンジャ</t>
    </rPh>
    <rPh sb="17" eb="20">
      <t>ニュウキョシャ</t>
    </rPh>
    <rPh sb="21" eb="23">
      <t>ウケイレ</t>
    </rPh>
    <rPh sb="23" eb="25">
      <t>カサン</t>
    </rPh>
    <rPh sb="26" eb="27">
      <t>カン</t>
    </rPh>
    <rPh sb="29" eb="31">
      <t>トドケデ</t>
    </rPh>
    <rPh sb="31" eb="32">
      <t>ショ</t>
    </rPh>
    <phoneticPr fontId="21"/>
  </si>
  <si>
    <t>職　名</t>
    <rPh sb="0" eb="1">
      <t>ショク</t>
    </rPh>
    <rPh sb="2" eb="3">
      <t>メイ</t>
    </rPh>
    <phoneticPr fontId="21"/>
  </si>
  <si>
    <t>　通所介護</t>
    <rPh sb="1" eb="3">
      <t>ツウショ</t>
    </rPh>
    <rPh sb="3" eb="5">
      <t>カイゴ</t>
    </rPh>
    <phoneticPr fontId="21"/>
  </si>
  <si>
    <t>1週目</t>
    <rPh sb="1" eb="2">
      <t>シュウ</t>
    </rPh>
    <rPh sb="2" eb="3">
      <t>メ</t>
    </rPh>
    <phoneticPr fontId="2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</si>
  <si>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1"/>
  </si>
  <si>
    <t>　短期入所療養介護</t>
    <rPh sb="1" eb="3">
      <t>タンキ</t>
    </rPh>
    <rPh sb="3" eb="5">
      <t>ニュウショ</t>
    </rPh>
    <rPh sb="5" eb="7">
      <t>リョウヨウ</t>
    </rPh>
    <rPh sb="7" eb="9">
      <t>カイゴ</t>
    </rPh>
    <phoneticPr fontId="21"/>
  </si>
  <si>
    <t>５月</t>
    <rPh sb="1" eb="2">
      <t>ガツ</t>
    </rPh>
    <phoneticPr fontId="21"/>
  </si>
  <si>
    <t>　地域密着型通所介護</t>
    <rPh sb="1" eb="3">
      <t>チイキ</t>
    </rPh>
    <rPh sb="3" eb="6">
      <t>ミッチャクガタ</t>
    </rPh>
    <rPh sb="6" eb="8">
      <t>ツウショ</t>
    </rPh>
    <rPh sb="8" eb="10">
      <t>カイゴ</t>
    </rPh>
    <phoneticPr fontId="21"/>
  </si>
  <si>
    <t>　小規模多機能型居宅介護</t>
    <rPh sb="1" eb="4">
      <t>ショウキボ</t>
    </rPh>
    <rPh sb="4" eb="8">
      <t>タキノウガタ</t>
    </rPh>
    <rPh sb="8" eb="10">
      <t>キョタク</t>
    </rPh>
    <rPh sb="10" eb="12">
      <t>カイゴ</t>
    </rPh>
    <phoneticPr fontId="21"/>
  </si>
  <si>
    <t>　認知症対応型共同生活介護</t>
    <rPh sb="1" eb="4">
      <t>ニンチショウ</t>
    </rPh>
    <rPh sb="4" eb="7">
      <t>タイオウガタ</t>
    </rPh>
    <rPh sb="7" eb="9">
      <t>キョウドウ</t>
    </rPh>
    <rPh sb="9" eb="11">
      <t>セイカツ</t>
    </rPh>
    <rPh sb="11" eb="13">
      <t>カイゴ</t>
    </rPh>
    <phoneticPr fontId="21"/>
  </si>
  <si>
    <t>介護従業者のうち、常勤職員の氏名、常勤換算数　（届出月前３か月の平均）</t>
    <rPh sb="0" eb="2">
      <t>カイゴ</t>
    </rPh>
    <rPh sb="2" eb="5">
      <t>ジュウギョウシャ</t>
    </rPh>
    <rPh sb="9" eb="11">
      <t>ジョウキン</t>
    </rPh>
    <rPh sb="11" eb="13">
      <t>ショクイン</t>
    </rPh>
    <rPh sb="14" eb="16">
      <t>シメイ</t>
    </rPh>
    <rPh sb="17" eb="19">
      <t>ジョウキン</t>
    </rPh>
    <rPh sb="19" eb="21">
      <t>カンサン</t>
    </rPh>
    <rPh sb="21" eb="22">
      <t>スウ</t>
    </rPh>
    <phoneticPr fontId="21"/>
  </si>
  <si>
    <t>　地域密着型介護老人福祉施設</t>
    <rPh sb="1" eb="3">
      <t>チイキ</t>
    </rPh>
    <rPh sb="3" eb="6">
      <t>ミッチャクガタ</t>
    </rPh>
    <rPh sb="6" eb="8">
      <t>カイゴ</t>
    </rPh>
    <rPh sb="8" eb="10">
      <t>ロウジン</t>
    </rPh>
    <rPh sb="10" eb="12">
      <t>フクシ</t>
    </rPh>
    <rPh sb="12" eb="14">
      <t>シセツ</t>
    </rPh>
    <phoneticPr fontId="21"/>
  </si>
  <si>
    <t>月</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</si>
  <si>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21"/>
  </si>
  <si>
    <t>（注意事項）</t>
    <rPh sb="1" eb="3">
      <t>チュウイ</t>
    </rPh>
    <rPh sb="3" eb="5">
      <t>ジコウ</t>
    </rPh>
    <phoneticPr fontId="21"/>
  </si>
  <si>
    <t>　介護老人福祉施設</t>
    <rPh sb="1" eb="3">
      <t>カイゴ</t>
    </rPh>
    <rPh sb="3" eb="5">
      <t>ロウジン</t>
    </rPh>
    <rPh sb="5" eb="7">
      <t>フクシ</t>
    </rPh>
    <rPh sb="7" eb="9">
      <t>シセツ</t>
    </rPh>
    <phoneticPr fontId="21"/>
  </si>
  <si>
    <t>A</t>
  </si>
  <si>
    <t>(8) 資格</t>
    <rPh sb="4" eb="6">
      <t>シカク</t>
    </rPh>
    <phoneticPr fontId="21"/>
  </si>
  <si>
    <t>　介護老人保健施設</t>
    <rPh sb="1" eb="9">
      <t>ロウケン</t>
    </rPh>
    <phoneticPr fontId="21"/>
  </si>
  <si>
    <t xml:space="preserve">  介護予防短期入所生活介護</t>
    <rPh sb="2" eb="4">
      <t>カイゴ</t>
    </rPh>
    <rPh sb="4" eb="6">
      <t>ヨボウ</t>
    </rPh>
    <rPh sb="6" eb="8">
      <t>タンキ</t>
    </rPh>
    <rPh sb="8" eb="10">
      <t>ニュウショ</t>
    </rPh>
    <rPh sb="10" eb="12">
      <t>セイカツ</t>
    </rPh>
    <rPh sb="12" eb="14">
      <t>カイゴ</t>
    </rPh>
    <phoneticPr fontId="21"/>
  </si>
  <si>
    <t xml:space="preserve">  介護予防短期入所療養介護</t>
    <rPh sb="2" eb="4">
      <t>カイゴ</t>
    </rPh>
    <rPh sb="4" eb="6">
      <t>ヨボウ</t>
    </rPh>
    <rPh sb="6" eb="8">
      <t>タンキ</t>
    </rPh>
    <rPh sb="8" eb="10">
      <t>ニュウショ</t>
    </rPh>
    <rPh sb="10" eb="12">
      <t>リョウヨウ</t>
    </rPh>
    <rPh sb="12" eb="14">
      <t>カイゴ</t>
    </rPh>
    <phoneticPr fontId="21"/>
  </si>
  <si>
    <t>　介護予防特定施設入居者生活介護</t>
    <rPh sb="1" eb="3">
      <t>カイゴ</t>
    </rPh>
    <rPh sb="3" eb="5">
      <t>ヨボウ</t>
    </rPh>
    <rPh sb="5" eb="16">
      <t>トクテイシセツニュウキョシャセイカツカイゴ</t>
    </rPh>
    <phoneticPr fontId="21"/>
  </si>
  <si>
    <t xml:space="preserve">  介護予防小規模多機能型居宅介護</t>
    <rPh sb="2" eb="4">
      <t>カイゴ</t>
    </rPh>
    <rPh sb="4" eb="6">
      <t>ヨボウ</t>
    </rPh>
    <rPh sb="6" eb="9">
      <t>ショウキボ</t>
    </rPh>
    <rPh sb="9" eb="13">
      <t>タキノウガタ</t>
    </rPh>
    <rPh sb="13" eb="15">
      <t>キョタク</t>
    </rPh>
    <rPh sb="15" eb="17">
      <t>カイゴ</t>
    </rPh>
    <phoneticPr fontId="21"/>
  </si>
  <si>
    <t>介護給付費算定に係る体制等状況一覧表＜別紙３＞</t>
  </si>
  <si>
    <t>研修を修了したことが分かる書類</t>
    <rPh sb="0" eb="2">
      <t>ケンシュウ</t>
    </rPh>
    <rPh sb="3" eb="5">
      <t>シュウリョウ</t>
    </rPh>
    <rPh sb="10" eb="11">
      <t>ワ</t>
    </rPh>
    <rPh sb="13" eb="15">
      <t>ショルイ</t>
    </rPh>
    <phoneticPr fontId="21"/>
  </si>
  <si>
    <t>　受け入れた若年性認知症利用者（入所者・患者）ごとに個別の担当者を定めているか。</t>
    <rPh sb="1" eb="2">
      <t>ウ</t>
    </rPh>
    <rPh sb="3" eb="4">
      <t>イ</t>
    </rPh>
    <rPh sb="6" eb="8">
      <t>ジャクネン</t>
    </rPh>
    <rPh sb="8" eb="9">
      <t>セイ</t>
    </rPh>
    <rPh sb="9" eb="12">
      <t>ニンチショウ</t>
    </rPh>
    <rPh sb="12" eb="15">
      <t>リヨウシャ</t>
    </rPh>
    <rPh sb="16" eb="19">
      <t>ニュウショシャ</t>
    </rPh>
    <rPh sb="20" eb="22">
      <t>カンジャ</t>
    </rPh>
    <rPh sb="26" eb="28">
      <t>コベツ</t>
    </rPh>
    <rPh sb="29" eb="32">
      <t>タントウシャ</t>
    </rPh>
    <rPh sb="33" eb="34">
      <t>サダ</t>
    </rPh>
    <phoneticPr fontId="21"/>
  </si>
  <si>
    <t>有　・　無</t>
    <rPh sb="0" eb="1">
      <t>ア</t>
    </rPh>
    <rPh sb="4" eb="5">
      <t>ナシ</t>
    </rPh>
    <phoneticPr fontId="21"/>
  </si>
  <si>
    <t>サービス提供体制強化加算に関する確認書　（介護福祉士）　〔看護小規模多機能型居宅介護〕</t>
    <rPh sb="4" eb="6">
      <t>テイキョウ</t>
    </rPh>
    <rPh sb="6" eb="8">
      <t>タイセイ</t>
    </rPh>
    <rPh sb="8" eb="10">
      <t>キョウカ</t>
    </rPh>
    <rPh sb="10" eb="12">
      <t>カサン</t>
    </rPh>
    <rPh sb="13" eb="14">
      <t>カン</t>
    </rPh>
    <rPh sb="16" eb="19">
      <t>カクニンショ</t>
    </rPh>
    <rPh sb="21" eb="23">
      <t>カイゴ</t>
    </rPh>
    <rPh sb="23" eb="26">
      <t>フクシシ</t>
    </rPh>
    <rPh sb="29" eb="31">
      <t>カンゴ</t>
    </rPh>
    <phoneticPr fontId="21"/>
  </si>
  <si>
    <t>換算月</t>
    <rPh sb="0" eb="2">
      <t>カンサン</t>
    </rPh>
    <rPh sb="2" eb="3">
      <t>ツキ</t>
    </rPh>
    <phoneticPr fontId="21"/>
  </si>
  <si>
    <t>月</t>
    <rPh sb="0" eb="1">
      <t>ツキ</t>
    </rPh>
    <phoneticPr fontId="21"/>
  </si>
  <si>
    <t>資格の種類</t>
    <rPh sb="0" eb="2">
      <t>シカク</t>
    </rPh>
    <rPh sb="3" eb="5">
      <t>シュルイ</t>
    </rPh>
    <phoneticPr fontId="21"/>
  </si>
  <si>
    <t>　利用者の状態や利用者の家族等の事情により、指定居宅介護支援事業所の介護支援専門員が、緊急に利用することが必要と認めた場合であって、指定看護小規模多機能型居宅介護事業所の介護支援専門員が、当該指定小規模多機能型居宅介護事業所の登録者に対する指定小規模多機能型居宅介護の提供に支障がないと認めた場合であること。</t>
    <rPh sb="68" eb="70">
      <t>カンゴ</t>
    </rPh>
    <phoneticPr fontId="21"/>
  </si>
  <si>
    <t>○○　E夫</t>
  </si>
  <si>
    <t>登録証登録番号</t>
    <rPh sb="0" eb="3">
      <t>トウロクショウ</t>
    </rPh>
    <rPh sb="3" eb="5">
      <t>トウロク</t>
    </rPh>
    <rPh sb="5" eb="7">
      <t>バンゴウ</t>
    </rPh>
    <phoneticPr fontId="21"/>
  </si>
  <si>
    <t>介護福祉士</t>
    <rPh sb="0" eb="2">
      <t>カイゴ</t>
    </rPh>
    <rPh sb="2" eb="5">
      <t>フクシシ</t>
    </rPh>
    <phoneticPr fontId="21"/>
  </si>
  <si>
    <t>月の常勤換算数</t>
  </si>
  <si>
    <t>（注）常勤・非常勤の区分について</t>
    <rPh sb="1" eb="2">
      <t>チュウ</t>
    </rPh>
    <rPh sb="3" eb="5">
      <t>ジョウキン</t>
    </rPh>
    <rPh sb="6" eb="9">
      <t>ヒジョウキン</t>
    </rPh>
    <rPh sb="10" eb="12">
      <t>クブン</t>
    </rPh>
    <phoneticPr fontId="21"/>
  </si>
  <si>
    <t>常勤換算平均　【B】</t>
    <rPh sb="0" eb="2">
      <t>ジョウキン</t>
    </rPh>
    <rPh sb="2" eb="4">
      <t>カンサン</t>
    </rPh>
    <rPh sb="4" eb="6">
      <t>ヘイキン</t>
    </rPh>
    <phoneticPr fontId="21"/>
  </si>
  <si>
    <t>B ／ A × 100</t>
  </si>
  <si>
    <t>Ⅰ→７０％以上又は勤続年数１０年以上介護福祉士２５％以上
Ⅱ→５０％以上
Ⅲ→４０％以上</t>
  </si>
  <si>
    <t>自由記載欄</t>
    <rPh sb="0" eb="2">
      <t>ジユウ</t>
    </rPh>
    <rPh sb="2" eb="4">
      <t>キサイ</t>
    </rPh>
    <rPh sb="4" eb="5">
      <t>ラン</t>
    </rPh>
    <phoneticPr fontId="21"/>
  </si>
  <si>
    <t>←</t>
  </si>
  <si>
    <t>　届出月前３か月の平均の状況で作成すること。（４月１日から算定を行う場合は、１２月、１月、２月の平均）</t>
    <rPh sb="1" eb="3">
      <t>トドケデ</t>
    </rPh>
    <rPh sb="3" eb="4">
      <t>ガツ</t>
    </rPh>
    <rPh sb="4" eb="5">
      <t>マエ</t>
    </rPh>
    <rPh sb="7" eb="8">
      <t>ゲツ</t>
    </rPh>
    <rPh sb="9" eb="11">
      <t>ヘイキン</t>
    </rPh>
    <rPh sb="12" eb="14">
      <t>ジョウキョウ</t>
    </rPh>
    <rPh sb="15" eb="17">
      <t>サクセイ</t>
    </rPh>
    <phoneticPr fontId="21"/>
  </si>
  <si>
    <t>)</t>
  </si>
  <si>
    <t>　３か月間の平均で届出を行った場合は、届出月以降においても直近３か月間の職員の割合につき、毎月継続的に所定の割合を維持する必要がある。その割合については、毎月記録するとともに、所定の割合を下回った場合には、加算の取り下げを行うこと。</t>
    <rPh sb="3" eb="4">
      <t>ゲツ</t>
    </rPh>
    <rPh sb="4" eb="5">
      <t>カン</t>
    </rPh>
    <rPh sb="6" eb="8">
      <t>ヘイキン</t>
    </rPh>
    <rPh sb="9" eb="11">
      <t>トドケデ</t>
    </rPh>
    <rPh sb="12" eb="13">
      <t>オコナ</t>
    </rPh>
    <rPh sb="15" eb="17">
      <t>バアイ</t>
    </rPh>
    <rPh sb="19" eb="21">
      <t>トドケデ</t>
    </rPh>
    <rPh sb="21" eb="22">
      <t>ツキ</t>
    </rPh>
    <rPh sb="22" eb="24">
      <t>イコウ</t>
    </rPh>
    <rPh sb="29" eb="31">
      <t>チョッキン</t>
    </rPh>
    <rPh sb="33" eb="34">
      <t>ゲツ</t>
    </rPh>
    <rPh sb="34" eb="35">
      <t>カン</t>
    </rPh>
    <rPh sb="36" eb="38">
      <t>ショクイン</t>
    </rPh>
    <rPh sb="39" eb="41">
      <t>ワリアイ</t>
    </rPh>
    <rPh sb="45" eb="47">
      <t>マイツキ</t>
    </rPh>
    <rPh sb="47" eb="50">
      <t>ケイゾクテキ</t>
    </rPh>
    <rPh sb="51" eb="53">
      <t>ショテイ</t>
    </rPh>
    <rPh sb="54" eb="56">
      <t>ワリアイ</t>
    </rPh>
    <rPh sb="57" eb="59">
      <t>イジ</t>
    </rPh>
    <rPh sb="61" eb="63">
      <t>ヒツヨウ</t>
    </rPh>
    <rPh sb="69" eb="71">
      <t>ワリアイ</t>
    </rPh>
    <rPh sb="77" eb="79">
      <t>マイツキ</t>
    </rPh>
    <rPh sb="79" eb="81">
      <t>キロク</t>
    </rPh>
    <rPh sb="88" eb="90">
      <t>ショテイ</t>
    </rPh>
    <rPh sb="91" eb="93">
      <t>ワリアイ</t>
    </rPh>
    <rPh sb="94" eb="96">
      <t>シタマワ</t>
    </rPh>
    <rPh sb="98" eb="100">
      <t>バアイ</t>
    </rPh>
    <rPh sb="103" eb="105">
      <t>カサン</t>
    </rPh>
    <rPh sb="106" eb="107">
      <t>ト</t>
    </rPh>
    <rPh sb="108" eb="109">
      <t>サ</t>
    </rPh>
    <rPh sb="111" eb="112">
      <t>オコナ</t>
    </rPh>
    <phoneticPr fontId="21"/>
  </si>
  <si>
    <t>〔前年度の実績が６月に満たない事業所用〕</t>
    <rPh sb="15" eb="18">
      <t>ジギョウショ</t>
    </rPh>
    <phoneticPr fontId="21"/>
  </si>
  <si>
    <t>月</t>
    <rPh sb="0" eb="1">
      <t>ガツ</t>
    </rPh>
    <phoneticPr fontId="21"/>
  </si>
  <si>
    <t>９月の常勤換算数</t>
    <rPh sb="1" eb="2">
      <t>ガツ</t>
    </rPh>
    <rPh sb="3" eb="5">
      <t>ジョウキン</t>
    </rPh>
    <rPh sb="5" eb="7">
      <t>カンサン</t>
    </rPh>
    <rPh sb="7" eb="8">
      <t>スウ</t>
    </rPh>
    <phoneticPr fontId="21"/>
  </si>
  <si>
    <t>１月</t>
  </si>
  <si>
    <t>職　　種</t>
    <rPh sb="0" eb="1">
      <t>ショク</t>
    </rPh>
    <rPh sb="3" eb="4">
      <t>タネ</t>
    </rPh>
    <phoneticPr fontId="21"/>
  </si>
  <si>
    <t>看護職員・介護職員</t>
    <rPh sb="0" eb="2">
      <t>カンゴ</t>
    </rPh>
    <rPh sb="2" eb="4">
      <t>ショクイン</t>
    </rPh>
    <rPh sb="5" eb="7">
      <t>カイゴ</t>
    </rPh>
    <rPh sb="7" eb="9">
      <t>ショクイン</t>
    </rPh>
    <phoneticPr fontId="21"/>
  </si>
  <si>
    <t>加算Ⅲ：６０％以上が適</t>
    <rPh sb="0" eb="2">
      <t>カサン</t>
    </rPh>
    <rPh sb="7" eb="9">
      <t>イジョウ</t>
    </rPh>
    <rPh sb="10" eb="11">
      <t>テキ</t>
    </rPh>
    <phoneticPr fontId="21"/>
  </si>
  <si>
    <t>うち、休憩時間</t>
    <rPh sb="3" eb="5">
      <t>キュウケイ</t>
    </rPh>
    <rPh sb="5" eb="7">
      <t>ジカン</t>
    </rPh>
    <phoneticPr fontId="21"/>
  </si>
  <si>
    <t>サービス提供体制強化加算に関する確認書　（勤続年数）　〔看護小規模多機能型居宅介護〕</t>
    <rPh sb="4" eb="6">
      <t>テイキョウ</t>
    </rPh>
    <rPh sb="6" eb="8">
      <t>タイセイ</t>
    </rPh>
    <rPh sb="8" eb="10">
      <t>キョウカ</t>
    </rPh>
    <rPh sb="10" eb="12">
      <t>カサン</t>
    </rPh>
    <rPh sb="13" eb="14">
      <t>カン</t>
    </rPh>
    <rPh sb="16" eb="19">
      <t>カクニンショ</t>
    </rPh>
    <rPh sb="21" eb="23">
      <t>キンゾク</t>
    </rPh>
    <rPh sb="23" eb="25">
      <t>ネンスウ</t>
    </rPh>
    <rPh sb="28" eb="30">
      <t>カンゴ</t>
    </rPh>
    <rPh sb="30" eb="33">
      <t>ショウキボ</t>
    </rPh>
    <rPh sb="33" eb="36">
      <t>タキノウ</t>
    </rPh>
    <rPh sb="36" eb="37">
      <t>ガタ</t>
    </rPh>
    <rPh sb="37" eb="39">
      <t>キョタク</t>
    </rPh>
    <rPh sb="39" eb="41">
      <t>カイゴ</t>
    </rPh>
    <phoneticPr fontId="21"/>
  </si>
  <si>
    <t>勤続期間</t>
    <rPh sb="0" eb="2">
      <t>キンゾク</t>
    </rPh>
    <rPh sb="2" eb="4">
      <t>キカン</t>
    </rPh>
    <phoneticPr fontId="21"/>
  </si>
  <si>
    <t>加算Ⅲ：勤続年数７年以上の者が３０％以上で適</t>
    <rPh sb="0" eb="2">
      <t>カサン</t>
    </rPh>
    <rPh sb="4" eb="6">
      <t>キンゾク</t>
    </rPh>
    <rPh sb="6" eb="8">
      <t>ネンスウ</t>
    </rPh>
    <rPh sb="9" eb="10">
      <t>ネン</t>
    </rPh>
    <rPh sb="10" eb="12">
      <t>イジョウノ</t>
    </rPh>
    <rPh sb="18" eb="20">
      <t>イジョウ</t>
    </rPh>
    <rPh sb="21" eb="22">
      <t>テキ</t>
    </rPh>
    <phoneticPr fontId="63"/>
  </si>
  <si>
    <t>サービス提供体制強化加算に関する確認書＜参考様式２＞</t>
    <rPh sb="16" eb="19">
      <t>カクニンショ</t>
    </rPh>
    <rPh sb="20" eb="22">
      <t>サンコウ</t>
    </rPh>
    <rPh sb="22" eb="24">
      <t>ヨウシキ</t>
    </rPh>
    <phoneticPr fontId="21"/>
  </si>
  <si>
    <t>　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21"/>
  </si>
  <si>
    <t>ah</t>
  </si>
  <si>
    <t>k</t>
  </si>
  <si>
    <t>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キンゾク</t>
    </rPh>
    <rPh sb="23" eb="25">
      <t>ネンスウ</t>
    </rPh>
    <rPh sb="26" eb="27">
      <t>クワ</t>
    </rPh>
    <rPh sb="29" eb="31">
      <t>ドウイツ</t>
    </rPh>
    <rPh sb="31" eb="33">
      <t>ホウジン</t>
    </rPh>
    <rPh sb="34" eb="36">
      <t>ケイエイ</t>
    </rPh>
    <rPh sb="38" eb="39">
      <t>タ</t>
    </rPh>
    <rPh sb="40" eb="42">
      <t>カイゴ</t>
    </rPh>
    <rPh sb="46" eb="49">
      <t>ジギョウショ</t>
    </rPh>
    <rPh sb="50" eb="52">
      <t>ビョウイン</t>
    </rPh>
    <rPh sb="53" eb="55">
      <t>シャカイ</t>
    </rPh>
    <rPh sb="55" eb="57">
      <t>フクシ</t>
    </rPh>
    <rPh sb="57" eb="59">
      <t>シセツ</t>
    </rPh>
    <rPh sb="59" eb="60">
      <t>トウ</t>
    </rPh>
    <rPh sb="69" eb="72">
      <t>リヨウシャ</t>
    </rPh>
    <rPh sb="73" eb="75">
      <t>チョクセツ</t>
    </rPh>
    <rPh sb="75" eb="77">
      <t>テイキョウ</t>
    </rPh>
    <rPh sb="79" eb="81">
      <t>ショクイン</t>
    </rPh>
    <rPh sb="84" eb="86">
      <t>キンム</t>
    </rPh>
    <rPh sb="88" eb="90">
      <t>ネンスウ</t>
    </rPh>
    <rPh sb="91" eb="92">
      <t>フク</t>
    </rPh>
    <phoneticPr fontId="21"/>
  </si>
  <si>
    <t>日中の勤務時間数</t>
    <rPh sb="0" eb="2">
      <t>ニッチュウ</t>
    </rPh>
    <rPh sb="3" eb="5">
      <t>キンム</t>
    </rPh>
    <rPh sb="5" eb="8">
      <t>ジカンスウ</t>
    </rPh>
    <phoneticPr fontId="21"/>
  </si>
  <si>
    <t>５月の常勤換算数　②</t>
    <rPh sb="1" eb="2">
      <t>ガツ</t>
    </rPh>
    <rPh sb="3" eb="5">
      <t>ジョウキン</t>
    </rPh>
    <rPh sb="5" eb="7">
      <t>カンサン</t>
    </rPh>
    <rPh sb="7" eb="8">
      <t>スウ</t>
    </rPh>
    <phoneticPr fontId="21"/>
  </si>
  <si>
    <t>サービス提供体制強化加算に関する確認書　（介護福祉士）</t>
    <rPh sb="4" eb="6">
      <t>テイキョウ</t>
    </rPh>
    <rPh sb="6" eb="8">
      <t>タイセイ</t>
    </rPh>
    <rPh sb="8" eb="10">
      <t>キョウカ</t>
    </rPh>
    <rPh sb="10" eb="12">
      <t>カサン</t>
    </rPh>
    <rPh sb="13" eb="14">
      <t>カン</t>
    </rPh>
    <rPh sb="16" eb="19">
      <t>カクニンショ</t>
    </rPh>
    <rPh sb="21" eb="23">
      <t>カイゴ</t>
    </rPh>
    <rPh sb="23" eb="26">
      <t>フクシシ</t>
    </rPh>
    <phoneticPr fontId="21"/>
  </si>
  <si>
    <t>〔看護小規模多機能型居宅介護〕</t>
    <rPh sb="1" eb="3">
      <t>カンゴ</t>
    </rPh>
    <rPh sb="3" eb="6">
      <t>ショウキボ</t>
    </rPh>
    <rPh sb="6" eb="9">
      <t>タキノウ</t>
    </rPh>
    <rPh sb="9" eb="10">
      <t>ガタ</t>
    </rPh>
    <rPh sb="10" eb="12">
      <t>キョタク</t>
    </rPh>
    <rPh sb="12" eb="14">
      <t>カイゴ</t>
    </rPh>
    <phoneticPr fontId="21"/>
  </si>
  <si>
    <t>４月</t>
    <rPh sb="1" eb="2">
      <t>ガツ</t>
    </rPh>
    <phoneticPr fontId="21"/>
  </si>
  <si>
    <t>１　　新規　　　　　　　　　　２　　終了</t>
    <rPh sb="3" eb="5">
      <t>シンキ</t>
    </rPh>
    <rPh sb="18" eb="20">
      <t>シュウリョウ</t>
    </rPh>
    <phoneticPr fontId="63"/>
  </si>
  <si>
    <t>６月</t>
  </si>
  <si>
    <t>７月</t>
  </si>
  <si>
    <t>(10)</t>
  </si>
  <si>
    <t>９月</t>
  </si>
  <si>
    <t>-</t>
  </si>
  <si>
    <t>１１月</t>
  </si>
  <si>
    <t>５月の常勤換算数</t>
  </si>
  <si>
    <t>(16) 日ごとの宿泊サービスの実利用者数</t>
    <rPh sb="5" eb="6">
      <t>ヒ</t>
    </rPh>
    <rPh sb="9" eb="11">
      <t>シュクハク</t>
    </rPh>
    <rPh sb="16" eb="17">
      <t>ジツ</t>
    </rPh>
    <rPh sb="17" eb="20">
      <t>リヨウシャ</t>
    </rPh>
    <rPh sb="20" eb="21">
      <t>スウ</t>
    </rPh>
    <phoneticPr fontId="21"/>
  </si>
  <si>
    <t>６月</t>
    <rPh sb="1" eb="2">
      <t>ガツ</t>
    </rPh>
    <phoneticPr fontId="21"/>
  </si>
  <si>
    <t>７月</t>
    <rPh sb="1" eb="2">
      <t>ガツ</t>
    </rPh>
    <phoneticPr fontId="21"/>
  </si>
  <si>
    <t>９月の常勤換算数</t>
  </si>
  <si>
    <t>特記事項</t>
  </si>
  <si>
    <t>10月の常勤換算数</t>
  </si>
  <si>
    <t>11月の常勤換算数</t>
  </si>
  <si>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1"/>
  </si>
  <si>
    <t>12月の常勤換算数</t>
  </si>
  <si>
    <t>１月</t>
    <rPh sb="1" eb="2">
      <t>ガツ</t>
    </rPh>
    <phoneticPr fontId="21"/>
  </si>
  <si>
    <t>１月の常勤換算数</t>
  </si>
  <si>
    <t>２月</t>
    <rPh sb="1" eb="2">
      <t>ガツ</t>
    </rPh>
    <phoneticPr fontId="21"/>
  </si>
  <si>
    <t>常勤換算平均 【B】　
（4月～2月の合計÷11）</t>
    <rPh sb="14" eb="15">
      <t>ガツ</t>
    </rPh>
    <rPh sb="17" eb="18">
      <t>ガツ</t>
    </rPh>
    <phoneticPr fontId="21"/>
  </si>
  <si>
    <t>○○　J太郎</t>
    <rPh sb="4" eb="6">
      <t>タロウ</t>
    </rPh>
    <phoneticPr fontId="21"/>
  </si>
  <si>
    <t>　「常勤換算平均」の欄は、常勤換算方法により算出した３月を除く前年度の平均を記入してください。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21"/>
  </si>
  <si>
    <t>　３月を除く前年度の平均の状況で作成すること。</t>
    <rPh sb="2" eb="3">
      <t>ガツ</t>
    </rPh>
    <rPh sb="4" eb="5">
      <t>ノゾ</t>
    </rPh>
    <rPh sb="6" eb="9">
      <t>ゼンネンド</t>
    </rPh>
    <rPh sb="10" eb="12">
      <t>ヘイキン</t>
    </rPh>
    <rPh sb="13" eb="15">
      <t>ジョウキョウ</t>
    </rPh>
    <rPh sb="16" eb="18">
      <t>サクセイ</t>
    </rPh>
    <phoneticPr fontId="21"/>
  </si>
  <si>
    <t>　届出を行った場合は、職員の割合につき、毎月継続的に記録をとっておくこと。</t>
    <rPh sb="1" eb="3">
      <t>トドケデ</t>
    </rPh>
    <rPh sb="4" eb="5">
      <t>オコナ</t>
    </rPh>
    <rPh sb="7" eb="9">
      <t>バアイ</t>
    </rPh>
    <rPh sb="11" eb="13">
      <t>ショクイン</t>
    </rPh>
    <rPh sb="14" eb="16">
      <t>ワリアイ</t>
    </rPh>
    <rPh sb="20" eb="22">
      <t>マイツキ</t>
    </rPh>
    <rPh sb="22" eb="24">
      <t>ケイゾク</t>
    </rPh>
    <rPh sb="24" eb="25">
      <t>テキ</t>
    </rPh>
    <rPh sb="26" eb="28">
      <t>キロク</t>
    </rPh>
    <phoneticPr fontId="21"/>
  </si>
  <si>
    <t>サービス提供体制強化加算に関する確認書　（常勤職員）</t>
    <rPh sb="4" eb="6">
      <t>テイキョウ</t>
    </rPh>
    <rPh sb="6" eb="8">
      <t>タイセイ</t>
    </rPh>
    <rPh sb="8" eb="10">
      <t>キョウカ</t>
    </rPh>
    <rPh sb="10" eb="12">
      <t>カサン</t>
    </rPh>
    <rPh sb="13" eb="14">
      <t>カン</t>
    </rPh>
    <rPh sb="16" eb="19">
      <t>カクニンショ</t>
    </rPh>
    <rPh sb="21" eb="23">
      <t>ジョウキン</t>
    </rPh>
    <rPh sb="23" eb="25">
      <t>ショクイン</t>
    </rPh>
    <phoneticPr fontId="21"/>
  </si>
  <si>
    <t>介護従業者の常勤換算数　（３月を除く前年度の平均）</t>
    <rPh sb="0" eb="2">
      <t>カイゴ</t>
    </rPh>
    <rPh sb="2" eb="5">
      <t>ジュウギョウシャ</t>
    </rPh>
    <rPh sb="6" eb="8">
      <t>ジョウキン</t>
    </rPh>
    <rPh sb="8" eb="10">
      <t>カンサン</t>
    </rPh>
    <rPh sb="10" eb="11">
      <t>スウ</t>
    </rPh>
    <rPh sb="14" eb="15">
      <t>ガツ</t>
    </rPh>
    <rPh sb="16" eb="17">
      <t>ノゾ</t>
    </rPh>
    <rPh sb="18" eb="21">
      <t>ゼンネンド</t>
    </rPh>
    <rPh sb="22" eb="24">
      <t>ヘイキン</t>
    </rPh>
    <phoneticPr fontId="21"/>
  </si>
  <si>
    <t>５月の常勤換算数</t>
    <rPh sb="1" eb="2">
      <t>ガツ</t>
    </rPh>
    <rPh sb="3" eb="5">
      <t>ジョウキン</t>
    </rPh>
    <rPh sb="5" eb="7">
      <t>カンサン</t>
    </rPh>
    <rPh sb="7" eb="8">
      <t>スウ</t>
    </rPh>
    <phoneticPr fontId="21"/>
  </si>
  <si>
    <t>７月の常勤換算数</t>
    <rPh sb="1" eb="2">
      <t>ガツ</t>
    </rPh>
    <rPh sb="3" eb="5">
      <t>ジョウキン</t>
    </rPh>
    <rPh sb="5" eb="7">
      <t>カンサン</t>
    </rPh>
    <rPh sb="7" eb="8">
      <t>スウ</t>
    </rPh>
    <phoneticPr fontId="21"/>
  </si>
  <si>
    <t>11月の常勤換算数</t>
    <rPh sb="2" eb="3">
      <t>ガツ</t>
    </rPh>
    <rPh sb="4" eb="6">
      <t>ジョウキン</t>
    </rPh>
    <rPh sb="6" eb="8">
      <t>カンサン</t>
    </rPh>
    <rPh sb="8" eb="9">
      <t>スウ</t>
    </rPh>
    <phoneticPr fontId="21"/>
  </si>
  <si>
    <t>主たる事業所・施設の所在地</t>
  </si>
  <si>
    <t>１月の常勤換算数</t>
    <rPh sb="1" eb="2">
      <t>ガツ</t>
    </rPh>
    <rPh sb="3" eb="5">
      <t>ジョウキン</t>
    </rPh>
    <rPh sb="5" eb="7">
      <t>カンサン</t>
    </rPh>
    <rPh sb="7" eb="8">
      <t>スウ</t>
    </rPh>
    <phoneticPr fontId="21"/>
  </si>
  <si>
    <t>常勤換算平均 【B】　（4月～2月の合計 ÷ １１）</t>
    <rPh sb="0" eb="2">
      <t>ジョウキン</t>
    </rPh>
    <rPh sb="2" eb="4">
      <t>カンサン</t>
    </rPh>
    <rPh sb="4" eb="6">
      <t>ヘイキン</t>
    </rPh>
    <rPh sb="13" eb="14">
      <t>ガツ</t>
    </rPh>
    <rPh sb="16" eb="17">
      <t>ガツ</t>
    </rPh>
    <rPh sb="18" eb="20">
      <t>ゴウケイ</t>
    </rPh>
    <phoneticPr fontId="21"/>
  </si>
  <si>
    <t>サービス提供体制強化加算に関する確認書　（勤続年数）</t>
    <rPh sb="4" eb="6">
      <t>テイキョウ</t>
    </rPh>
    <rPh sb="6" eb="8">
      <t>タイセイ</t>
    </rPh>
    <rPh sb="8" eb="10">
      <t>キョウカ</t>
    </rPh>
    <rPh sb="10" eb="12">
      <t>カサン</t>
    </rPh>
    <rPh sb="13" eb="14">
      <t>カン</t>
    </rPh>
    <rPh sb="16" eb="19">
      <t>カクニンショ</t>
    </rPh>
    <rPh sb="21" eb="23">
      <t>キンゾク</t>
    </rPh>
    <rPh sb="23" eb="25">
      <t>ネンスウ</t>
    </rPh>
    <phoneticPr fontId="21"/>
  </si>
  <si>
    <t>サービス提供体制強化加算に関する確認書　〔看護小規模多機能型居宅介護〕</t>
    <rPh sb="4" eb="6">
      <t>テイキョウ</t>
    </rPh>
    <rPh sb="6" eb="8">
      <t>タイセイ</t>
    </rPh>
    <rPh sb="8" eb="10">
      <t>キョウカ</t>
    </rPh>
    <rPh sb="10" eb="12">
      <t>カサン</t>
    </rPh>
    <rPh sb="13" eb="14">
      <t>カン</t>
    </rPh>
    <rPh sb="16" eb="19">
      <t>カクニンショ</t>
    </rPh>
    <phoneticPr fontId="21"/>
  </si>
  <si>
    <t>　・「名前」に職種名を入力</t>
    <rPh sb="3" eb="5">
      <t>ナマエ</t>
    </rPh>
    <rPh sb="7" eb="9">
      <t>ショクシュ</t>
    </rPh>
    <rPh sb="9" eb="10">
      <t>メイ</t>
    </rPh>
    <rPh sb="11" eb="13">
      <t>ニュウリョク</t>
    </rPh>
    <phoneticPr fontId="21"/>
  </si>
  <si>
    <t>介護職員の常勤換算数　（届出月前３か月の平均）</t>
    <rPh sb="0" eb="2">
      <t>カイゴ</t>
    </rPh>
    <rPh sb="2" eb="4">
      <t>ショクイン</t>
    </rPh>
    <rPh sb="12" eb="14">
      <t>トドケデ</t>
    </rPh>
    <rPh sb="14" eb="15">
      <t>ツキ</t>
    </rPh>
    <rPh sb="15" eb="16">
      <t>マエ</t>
    </rPh>
    <rPh sb="18" eb="19">
      <t>ゲツ</t>
    </rPh>
    <rPh sb="20" eb="22">
      <t>ヘイキン</t>
    </rPh>
    <phoneticPr fontId="21"/>
  </si>
  <si>
    <t>介護職員のうち、勤続10年以上の介護福祉士の氏名、常勤換算数</t>
    <rPh sb="0" eb="2">
      <t>カイゴ</t>
    </rPh>
    <rPh sb="2" eb="4">
      <t>ショクイン</t>
    </rPh>
    <rPh sb="8" eb="10">
      <t>キンゾク</t>
    </rPh>
    <rPh sb="12" eb="15">
      <t>ネンイジョウ</t>
    </rPh>
    <rPh sb="16" eb="18">
      <t>カイゴ</t>
    </rPh>
    <rPh sb="18" eb="21">
      <t>フクシシ</t>
    </rPh>
    <rPh sb="22" eb="24">
      <t>シメイ</t>
    </rPh>
    <rPh sb="25" eb="27">
      <t>ジョウキン</t>
    </rPh>
    <rPh sb="27" eb="29">
      <t>カンサン</t>
    </rPh>
    <rPh sb="29" eb="30">
      <t>スウ</t>
    </rPh>
    <phoneticPr fontId="21"/>
  </si>
  <si>
    <t>居宅介護支援</t>
  </si>
  <si>
    <t>　（届出月前３か月の平均）</t>
  </si>
  <si>
    <t>Ⅰ→25％以上が適</t>
  </si>
  <si>
    <t>　３か月間の平均で届出を行った場合は、届出月以降においても直近３か月間の職員又の割合につき、毎月継続的に所定の割合を維持する必要がある。その割合については、毎月記録するとともに、所定の割合を下回った場合には、加算の取り下げを行うこと。</t>
  </si>
  <si>
    <t>４月の常勤換算数　①</t>
    <rPh sb="1" eb="2">
      <t>ガツ</t>
    </rPh>
    <rPh sb="3" eb="5">
      <t>ジョウキン</t>
    </rPh>
    <rPh sb="5" eb="7">
      <t>カンサン</t>
    </rPh>
    <rPh sb="7" eb="8">
      <t>スウ</t>
    </rPh>
    <phoneticPr fontId="21"/>
  </si>
  <si>
    <t>６月の常勤換算数　③</t>
    <rPh sb="1" eb="2">
      <t>ガツ</t>
    </rPh>
    <rPh sb="3" eb="5">
      <t>ジョウキン</t>
    </rPh>
    <rPh sb="5" eb="7">
      <t>カンサン</t>
    </rPh>
    <rPh sb="7" eb="8">
      <t>スウ</t>
    </rPh>
    <phoneticPr fontId="21"/>
  </si>
  <si>
    <t>８月の常勤換算数　⑤</t>
    <rPh sb="1" eb="2">
      <t>ガツ</t>
    </rPh>
    <rPh sb="3" eb="5">
      <t>ジョウキン</t>
    </rPh>
    <rPh sb="5" eb="7">
      <t>カンサン</t>
    </rPh>
    <rPh sb="7" eb="8">
      <t>スウ</t>
    </rPh>
    <phoneticPr fontId="21"/>
  </si>
  <si>
    <t>９月の常勤換算数　⑥</t>
    <rPh sb="1" eb="2">
      <t>ガツ</t>
    </rPh>
    <rPh sb="3" eb="5">
      <t>ジョウキン</t>
    </rPh>
    <rPh sb="5" eb="7">
      <t>カンサン</t>
    </rPh>
    <rPh sb="7" eb="8">
      <t>スウ</t>
    </rPh>
    <phoneticPr fontId="21"/>
  </si>
  <si>
    <t>10月の常勤換算数　⑦</t>
    <rPh sb="2" eb="3">
      <t>ガツ</t>
    </rPh>
    <rPh sb="4" eb="6">
      <t>ジョウキン</t>
    </rPh>
    <rPh sb="6" eb="8">
      <t>カンサン</t>
    </rPh>
    <rPh sb="8" eb="9">
      <t>スウ</t>
    </rPh>
    <phoneticPr fontId="21"/>
  </si>
  <si>
    <t>異動等の区分</t>
  </si>
  <si>
    <t>11月の常勤換算数　⑧</t>
    <rPh sb="2" eb="3">
      <t>ガツ</t>
    </rPh>
    <rPh sb="4" eb="6">
      <t>ジョウキン</t>
    </rPh>
    <rPh sb="6" eb="8">
      <t>カンサン</t>
    </rPh>
    <rPh sb="8" eb="9">
      <t>スウ</t>
    </rPh>
    <phoneticPr fontId="21"/>
  </si>
  <si>
    <t>12月の常勤換算数　⑨</t>
    <rPh sb="2" eb="3">
      <t>ガツ</t>
    </rPh>
    <rPh sb="4" eb="6">
      <t>ジョウキン</t>
    </rPh>
    <rPh sb="6" eb="8">
      <t>カンサン</t>
    </rPh>
    <rPh sb="8" eb="9">
      <t>スウ</t>
    </rPh>
    <phoneticPr fontId="21"/>
  </si>
  <si>
    <t>１月の常勤換算数　⑩</t>
    <rPh sb="1" eb="2">
      <t>ガツ</t>
    </rPh>
    <rPh sb="3" eb="5">
      <t>ジョウキン</t>
    </rPh>
    <rPh sb="5" eb="7">
      <t>カンサン</t>
    </rPh>
    <rPh sb="7" eb="8">
      <t>スウ</t>
    </rPh>
    <phoneticPr fontId="21"/>
  </si>
  <si>
    <t>２月の常勤換算数　⑪</t>
    <rPh sb="1" eb="2">
      <t>ガツ</t>
    </rPh>
    <rPh sb="3" eb="5">
      <t>ジョウキン</t>
    </rPh>
    <rPh sb="5" eb="7">
      <t>カンサン</t>
    </rPh>
    <rPh sb="7" eb="8">
      <t>スウ</t>
    </rPh>
    <phoneticPr fontId="21"/>
  </si>
  <si>
    <t>○○　G太</t>
  </si>
  <si>
    <t>Ⅰ→25％以上が適</t>
    <rPh sb="5" eb="7">
      <t>イジョウ</t>
    </rPh>
    <rPh sb="8" eb="9">
      <t>テキ</t>
    </rPh>
    <phoneticPr fontId="21"/>
  </si>
  <si>
    <t>（標準様式1）</t>
    <rPh sb="1" eb="3">
      <t>ヒョウジュン</t>
    </rPh>
    <rPh sb="3" eb="5">
      <t>ヨウシキ</t>
    </rPh>
    <phoneticPr fontId="21"/>
  </si>
  <si>
    <t>従業者の勤務の体制及び勤務形態一覧表　</t>
  </si>
  <si>
    <t>サービス種別（</t>
    <rPh sb="4" eb="6">
      <t>シュベツ</t>
    </rPh>
    <phoneticPr fontId="21"/>
  </si>
  <si>
    <t>事業所名（</t>
    <rPh sb="0" eb="3">
      <t>ジギョウショ</t>
    </rPh>
    <rPh sb="3" eb="4">
      <t>メイ</t>
    </rPh>
    <phoneticPr fontId="21"/>
  </si>
  <si>
    <t>○○サービス</t>
  </si>
  <si>
    <t>４週</t>
  </si>
  <si>
    <t>時間/週</t>
    <rPh sb="0" eb="2">
      <t>ジカン</t>
    </rPh>
    <rPh sb="3" eb="4">
      <t>シュウ</t>
    </rPh>
    <phoneticPr fontId="21"/>
  </si>
  <si>
    <t>時間/月</t>
    <rPh sb="0" eb="2">
      <t>ジカン</t>
    </rPh>
    <rPh sb="3" eb="4">
      <t>ツキ</t>
    </rPh>
    <phoneticPr fontId="21"/>
  </si>
  <si>
    <t>当月の日数</t>
    <rPh sb="0" eb="2">
      <t>トウゲツ</t>
    </rPh>
    <rPh sb="3" eb="5">
      <t>ニッスウ</t>
    </rPh>
    <phoneticPr fontId="21"/>
  </si>
  <si>
    <t>（前年度の平均値または推定数）</t>
    <rPh sb="1" eb="4">
      <t>ゼンネンド</t>
    </rPh>
    <rPh sb="5" eb="8">
      <t>ヘイキンチ</t>
    </rPh>
    <rPh sb="11" eb="14">
      <t>スイテイスウ</t>
    </rPh>
    <phoneticPr fontId="21"/>
  </si>
  <si>
    <t>No</t>
  </si>
  <si>
    <t>（夜勤）17:00～翌10:00勤務</t>
    <rPh sb="1" eb="3">
      <t>ヤキン</t>
    </rPh>
    <rPh sb="10" eb="11">
      <t>ヨク</t>
    </rPh>
    <rPh sb="16" eb="18">
      <t>キンム</t>
    </rPh>
    <phoneticPr fontId="21"/>
  </si>
  <si>
    <t>(6) 
職種</t>
  </si>
  <si>
    <t>(7)
勤務
形態</t>
  </si>
  <si>
    <t>褥瘡マネジメントに関する届出書＜別紙１２＞</t>
    <rPh sb="0" eb="2">
      <t>ジョクソウ</t>
    </rPh>
    <rPh sb="9" eb="10">
      <t>カン</t>
    </rPh>
    <rPh sb="12" eb="15">
      <t>トドケデショ</t>
    </rPh>
    <rPh sb="16" eb="18">
      <t>ベッシ</t>
    </rPh>
    <phoneticPr fontId="63"/>
  </si>
  <si>
    <t>（宿直   ･･･</t>
    <rPh sb="1" eb="3">
      <t>シュクチョク</t>
    </rPh>
    <phoneticPr fontId="21"/>
  </si>
  <si>
    <r>
      <t xml:space="preserve">(12)
</t>
    </r>
    <r>
      <rPr>
        <sz val="11"/>
        <color auto="1"/>
        <rFont val="HGSｺﾞｼｯｸM"/>
      </rPr>
      <t>週平均
勤務時間数</t>
    </r>
    <rPh sb="6" eb="8">
      <t>ヘイキン</t>
    </rPh>
    <rPh sb="9" eb="11">
      <t>キンム</t>
    </rPh>
    <rPh sb="11" eb="13">
      <t>ジカン</t>
    </rPh>
    <rPh sb="13" eb="14">
      <t>スウ</t>
    </rPh>
    <phoneticPr fontId="21"/>
  </si>
  <si>
    <t>3週目</t>
    <rPh sb="1" eb="2">
      <t>シュウ</t>
    </rPh>
    <rPh sb="2" eb="3">
      <t>メ</t>
    </rPh>
    <phoneticPr fontId="21"/>
  </si>
  <si>
    <t>4週目</t>
    <rPh sb="1" eb="2">
      <t>シュウ</t>
    </rPh>
    <rPh sb="2" eb="3">
      <t>メ</t>
    </rPh>
    <phoneticPr fontId="21"/>
  </si>
  <si>
    <t>g</t>
  </si>
  <si>
    <t>5週目</t>
    <rPh sb="1" eb="2">
      <t>シュウ</t>
    </rPh>
    <rPh sb="2" eb="3">
      <t>メ</t>
    </rPh>
    <phoneticPr fontId="21"/>
  </si>
  <si>
    <t>(15) 日ごとの通いサービスの実利用者数</t>
    <rPh sb="5" eb="6">
      <t>ヒ</t>
    </rPh>
    <rPh sb="9" eb="10">
      <t>カヨ</t>
    </rPh>
    <rPh sb="16" eb="17">
      <t>ジツ</t>
    </rPh>
    <rPh sb="17" eb="20">
      <t>リヨウシャ</t>
    </rPh>
    <rPh sb="20" eb="21">
      <t>スウ</t>
    </rPh>
    <phoneticPr fontId="21"/>
  </si>
  <si>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1"/>
  </si>
  <si>
    <t>※24時間表記</t>
    <rPh sb="3" eb="5">
      <t>ジカン</t>
    </rPh>
    <rPh sb="5" eb="7">
      <t>ヒョウキ</t>
    </rPh>
    <phoneticPr fontId="21"/>
  </si>
  <si>
    <t>区分</t>
    <rPh sb="0" eb="2">
      <t>クブン</t>
    </rPh>
    <phoneticPr fontId="21"/>
  </si>
  <si>
    <t>夜間及び深夜</t>
    <rPh sb="0" eb="2">
      <t>ヤカン</t>
    </rPh>
    <rPh sb="2" eb="3">
      <t>オヨ</t>
    </rPh>
    <rPh sb="4" eb="6">
      <t>シンヤ</t>
    </rPh>
    <phoneticPr fontId="21"/>
  </si>
  <si>
    <t>始業時刻</t>
    <rPh sb="0" eb="2">
      <t>シギョウ</t>
    </rPh>
    <rPh sb="2" eb="4">
      <t>ジコク</t>
    </rPh>
    <phoneticPr fontId="21"/>
  </si>
  <si>
    <t>開始時刻</t>
    <rPh sb="0" eb="2">
      <t>カイシ</t>
    </rPh>
    <rPh sb="2" eb="4">
      <t>ジコク</t>
    </rPh>
    <phoneticPr fontId="21"/>
  </si>
  <si>
    <t>終了時刻</t>
    <rPh sb="0" eb="2">
      <t>シュウリョウ</t>
    </rPh>
    <rPh sb="2" eb="4">
      <t>ジコク</t>
    </rPh>
    <phoneticPr fontId="21"/>
  </si>
  <si>
    <t>の勤務時間</t>
    <rPh sb="1" eb="3">
      <t>キンム</t>
    </rPh>
    <rPh sb="3" eb="5">
      <t>ジカン</t>
    </rPh>
    <phoneticPr fontId="21"/>
  </si>
  <si>
    <t>a</t>
  </si>
  <si>
    <t>o</t>
  </si>
  <si>
    <t>：</t>
  </si>
  <si>
    <t>b</t>
  </si>
  <si>
    <t>i</t>
  </si>
  <si>
    <t>l</t>
  </si>
  <si>
    <t>介護予防認知症対応型共同生活介護</t>
  </si>
  <si>
    <t>n</t>
  </si>
  <si>
    <t>q</t>
  </si>
  <si>
    <t>t</t>
  </si>
  <si>
    <t>v</t>
  </si>
  <si>
    <t>w</t>
  </si>
  <si>
    <t>x</t>
  </si>
  <si>
    <t>実施
事業</t>
  </si>
  <si>
    <t>y</t>
  </si>
  <si>
    <t>　前年度の実績が６月に満たない事業所は、届出月前３か月間の平均の状況で作成すること。（４月１日から算定を行う場合は、１２月、１月、２月の平均）</t>
    <rPh sb="1" eb="4">
      <t>ゼンネンド</t>
    </rPh>
    <rPh sb="5" eb="7">
      <t>ジッセキ</t>
    </rPh>
    <rPh sb="9" eb="10">
      <t>ガツ</t>
    </rPh>
    <rPh sb="11" eb="12">
      <t>ミ</t>
    </rPh>
    <rPh sb="15" eb="18">
      <t>ジギョウショ</t>
    </rPh>
    <rPh sb="20" eb="22">
      <t>トドケデ</t>
    </rPh>
    <rPh sb="22" eb="23">
      <t>ツキ</t>
    </rPh>
    <rPh sb="23" eb="24">
      <t>ゼン</t>
    </rPh>
    <rPh sb="26" eb="28">
      <t>ゲツカン</t>
    </rPh>
    <rPh sb="29" eb="31">
      <t>ヘイキン</t>
    </rPh>
    <rPh sb="32" eb="34">
      <t>ジョウキョウ</t>
    </rPh>
    <rPh sb="35" eb="37">
      <t>サクセイ</t>
    </rPh>
    <phoneticPr fontId="21"/>
  </si>
  <si>
    <t>ab</t>
  </si>
  <si>
    <t>日</t>
    <rPh sb="0" eb="1">
      <t>ヒ</t>
    </rPh>
    <phoneticPr fontId="21"/>
  </si>
  <si>
    <t>ac</t>
  </si>
  <si>
    <t>ad</t>
  </si>
  <si>
    <t>ae</t>
  </si>
  <si>
    <t>af</t>
  </si>
  <si>
    <t>ag</t>
  </si>
  <si>
    <t>ai</t>
  </si>
  <si>
    <t>・職種ごとの勤務時間を「○：○○～○：○○」と表記することが困難な場合は、No18～33を活用し、勤務時間数のみを入力してください。</t>
    <rPh sb="45" eb="47">
      <t>カツヨウ</t>
    </rPh>
    <phoneticPr fontId="2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</si>
  <si>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</si>
  <si>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1"/>
  </si>
  <si>
    <t>・シフト記号が足りない場合は、適宜、行を追加してください。</t>
    <rPh sb="4" eb="6">
      <t>キゴウ</t>
    </rPh>
    <rPh sb="7" eb="8">
      <t>タ</t>
    </rPh>
    <rPh sb="11" eb="13">
      <t>バアイ</t>
    </rPh>
    <rPh sb="15" eb="17">
      <t>テキギ</t>
    </rPh>
    <rPh sb="18" eb="19">
      <t>ギョウ</t>
    </rPh>
    <rPh sb="20" eb="22">
      <t>ツイカ</t>
    </rPh>
    <phoneticPr fontId="21"/>
  </si>
  <si>
    <t>管理者</t>
    <rPh sb="0" eb="3">
      <t>カンリシャ</t>
    </rPh>
    <phoneticPr fontId="21"/>
  </si>
  <si>
    <t>介護従業者のうち、勤続年数７年以上の者の氏名、常勤換算数　（３月を除く前年度の平均）</t>
    <rPh sb="0" eb="2">
      <t>カイゴ</t>
    </rPh>
    <rPh sb="2" eb="5">
      <t>ジュウギョウシャ</t>
    </rPh>
    <rPh sb="9" eb="11">
      <t>キンゾク</t>
    </rPh>
    <rPh sb="11" eb="13">
      <t>ネンスウ</t>
    </rPh>
    <rPh sb="20" eb="21">
      <t>シ</t>
    </rPh>
    <rPh sb="21" eb="22">
      <t>メイ</t>
    </rPh>
    <rPh sb="23" eb="25">
      <t>ジョウキン</t>
    </rPh>
    <rPh sb="25" eb="27">
      <t>カンサン</t>
    </rPh>
    <rPh sb="27" eb="28">
      <t>スウ</t>
    </rPh>
    <rPh sb="31" eb="32">
      <t>ガツ</t>
    </rPh>
    <rPh sb="33" eb="34">
      <t>ノゾ</t>
    </rPh>
    <phoneticPr fontId="2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</si>
  <si>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1"/>
  </si>
  <si>
    <t>厚労　太郎</t>
    <rPh sb="0" eb="2">
      <t>コウロウ</t>
    </rPh>
    <rPh sb="3" eb="5">
      <t>タロウ</t>
    </rPh>
    <phoneticPr fontId="21"/>
  </si>
  <si>
    <t>○○　B子</t>
    <rPh sb="4" eb="5">
      <t>コ</t>
    </rPh>
    <phoneticPr fontId="21"/>
  </si>
  <si>
    <t>○○　D美</t>
  </si>
  <si>
    <t>○○　F子</t>
  </si>
  <si>
    <t>C</t>
  </si>
  <si>
    <t>○○　K子</t>
  </si>
  <si>
    <t>ー</t>
  </si>
  <si>
    <t>○○　N男</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</si>
  <si>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1"/>
  </si>
  <si>
    <t>（夜勤）17:00～翌10:00勤務</t>
  </si>
  <si>
    <t>≪提出不要≫</t>
    <rPh sb="1" eb="3">
      <t>テイシュツ</t>
    </rPh>
    <rPh sb="3" eb="5">
      <t>フヨウ</t>
    </rPh>
    <phoneticPr fontId="2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</si>
  <si>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</si>
  <si>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2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</si>
  <si>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</si>
  <si>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1"/>
  </si>
  <si>
    <t>（例）毎日　午後2時から午後4時まで</t>
    <rPh sb="1" eb="2">
      <t>レイ</t>
    </rPh>
    <rPh sb="3" eb="5">
      <t>マイニチ</t>
    </rPh>
    <rPh sb="6" eb="8">
      <t>ゴゴ</t>
    </rPh>
    <rPh sb="9" eb="10">
      <t>ジ</t>
    </rPh>
    <rPh sb="12" eb="14">
      <t>ゴゴ</t>
    </rPh>
    <rPh sb="15" eb="16">
      <t>ジ</t>
    </rPh>
    <phoneticPr fontId="21"/>
  </si>
  <si>
    <t>　(1) 「４週」・「暦月」のいずれかを選択してください。</t>
    <rPh sb="7" eb="8">
      <t>シュウ</t>
    </rPh>
    <rPh sb="11" eb="12">
      <t>レキ</t>
    </rPh>
    <rPh sb="12" eb="13">
      <t>ツキ</t>
    </rPh>
    <rPh sb="20" eb="22">
      <t>センタク</t>
    </rPh>
    <phoneticPr fontId="2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</si>
  <si>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</si>
  <si>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1"/>
  </si>
  <si>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1"/>
  </si>
  <si>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1"/>
  </si>
  <si>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1"/>
  </si>
  <si>
    <t>計画作成担当者</t>
    <rPh sb="0" eb="2">
      <t>ケイカク</t>
    </rPh>
    <rPh sb="2" eb="4">
      <t>サクセイ</t>
    </rPh>
    <rPh sb="4" eb="7">
      <t>タントウシャ</t>
    </rPh>
    <phoneticPr fontId="21"/>
  </si>
  <si>
    <r>
      <rPr>
        <sz val="11"/>
        <color auto="1"/>
        <rFont val="DejaVu Sans"/>
      </rPr>
      <t>　</t>
    </r>
    <r>
      <rPr>
        <sz val="11"/>
        <color auto="1"/>
        <rFont val="HGSｺﾞｼｯｸM"/>
      </rPr>
      <t>(</t>
    </r>
    <r>
      <rPr>
        <sz val="11"/>
        <color auto="1"/>
        <rFont val="DejaVu Sans"/>
      </rPr>
      <t>郵便番号　　―　　　</t>
    </r>
    <r>
      <rPr>
        <sz val="11"/>
        <color auto="1"/>
        <rFont val="HGSｺﾞｼｯｸM"/>
      </rPr>
      <t>)</t>
    </r>
  </si>
  <si>
    <t>介護給付費算定に係る体制等に関する届出書</t>
  </si>
  <si>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</si>
  <si>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介護給付費算定に係る体制等に関する届出書　チェック表
（看護小規模多機能型居宅介護）</t>
    <rPh sb="0" eb="2">
      <t>カイゴ</t>
    </rPh>
    <rPh sb="2" eb="5">
      <t>キュウフヒ</t>
    </rPh>
    <rPh sb="5" eb="7">
      <t>サンテイ</t>
    </rPh>
    <rPh sb="8" eb="9">
      <t>カカ</t>
    </rPh>
    <rPh sb="10" eb="12">
      <t>タイセイ</t>
    </rPh>
    <rPh sb="12" eb="13">
      <t>トウ</t>
    </rPh>
    <rPh sb="14" eb="15">
      <t>カン</t>
    </rPh>
    <rPh sb="17" eb="20">
      <t>トドケデショ</t>
    </rPh>
    <rPh sb="25" eb="26">
      <t>ヒョウ</t>
    </rPh>
    <rPh sb="28" eb="30">
      <t>カンゴ</t>
    </rPh>
    <rPh sb="30" eb="33">
      <t>ショウキボ</t>
    </rPh>
    <rPh sb="33" eb="36">
      <t>タキノウ</t>
    </rPh>
    <rPh sb="36" eb="37">
      <t>ガタ</t>
    </rPh>
    <rPh sb="37" eb="39">
      <t>キョタク</t>
    </rPh>
    <rPh sb="39" eb="41">
      <t>カイゴ</t>
    </rPh>
    <phoneticPr fontId="21"/>
  </si>
  <si>
    <t>主たる事業所の所在地以外の場所で一部実施する場合の出張所等の所在地</t>
  </si>
  <si>
    <t>常勤で専従</t>
    <rPh sb="0" eb="2">
      <t>ジョウキン</t>
    </rPh>
    <rPh sb="3" eb="5">
      <t>センジュウ</t>
    </rPh>
    <phoneticPr fontId="21"/>
  </si>
  <si>
    <t>特別管理体制</t>
    <rPh sb="0" eb="2">
      <t>トクベツ</t>
    </rPh>
    <rPh sb="2" eb="4">
      <t>カンリ</t>
    </rPh>
    <rPh sb="4" eb="6">
      <t>タイセイ</t>
    </rPh>
    <phoneticPr fontId="21"/>
  </si>
  <si>
    <t>非常勤で専従</t>
    <rPh sb="0" eb="3">
      <t>ヒジョウキン</t>
    </rPh>
    <rPh sb="4" eb="6">
      <t>センジュウ</t>
    </rPh>
    <phoneticPr fontId="21"/>
  </si>
  <si>
    <t>【自治体の皆様へ】</t>
    <rPh sb="1" eb="4">
      <t>ジチタイ</t>
    </rPh>
    <rPh sb="5" eb="7">
      <t>ミナサマ</t>
    </rPh>
    <phoneticPr fontId="21"/>
  </si>
  <si>
    <t>D</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</si>
  <si>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</si>
  <si>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</si>
  <si>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</si>
  <si>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1"/>
  </si>
  <si>
    <t>　(9) 従業者の氏名を記入してください。</t>
    <rPh sb="5" eb="8">
      <t>ジュウギョウシャ</t>
    </rPh>
    <rPh sb="9" eb="11">
      <t>シメイ</t>
    </rPh>
    <rPh sb="12" eb="14">
      <t>キニュウ</t>
    </rPh>
    <phoneticPr fontId="2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</si>
  <si>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1"/>
  </si>
  <si>
    <t>　2　適用開始年月日</t>
    <rPh sb="3" eb="5">
      <t>テキヨウ</t>
    </rPh>
    <rPh sb="5" eb="7">
      <t>カイシ</t>
    </rPh>
    <rPh sb="7" eb="10">
      <t>ネンガッピ</t>
    </rPh>
    <phoneticPr fontId="2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</si>
  <si>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1"/>
  </si>
  <si>
    <t>　　　 その他、特記事項欄としてもご活用ください。</t>
    <rPh sb="6" eb="7">
      <t>タ</t>
    </rPh>
    <rPh sb="8" eb="10">
      <t>トッキ</t>
    </rPh>
    <rPh sb="10" eb="12">
      <t>ジコウ</t>
    </rPh>
    <rPh sb="12" eb="13">
      <t>ラン</t>
    </rPh>
    <rPh sb="18" eb="20">
      <t>カツヨウ</t>
    </rPh>
    <phoneticPr fontId="21"/>
  </si>
  <si>
    <t>保健師</t>
    <rPh sb="0" eb="3">
      <t>ホケンシ</t>
    </rPh>
    <phoneticPr fontId="21"/>
  </si>
  <si>
    <t>に色づけされます。</t>
    <rPh sb="1" eb="2">
      <t>イロ</t>
    </rPh>
    <phoneticPr fontId="21"/>
  </si>
  <si>
    <t>　(16) 宿泊サービスの利用者数を入力してください。</t>
    <rPh sb="6" eb="8">
      <t>シュクハク</t>
    </rPh>
    <rPh sb="13" eb="16">
      <t>リヨウシャ</t>
    </rPh>
    <rPh sb="16" eb="17">
      <t>スウ</t>
    </rPh>
    <rPh sb="18" eb="20">
      <t>ニュウリョク</t>
    </rPh>
    <phoneticPr fontId="21"/>
  </si>
  <si>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1"/>
  </si>
  <si>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1"/>
  </si>
  <si>
    <t>１．サービス種別</t>
    <rPh sb="6" eb="8">
      <t>シュベツ</t>
    </rPh>
    <phoneticPr fontId="21"/>
  </si>
  <si>
    <t>サービス種別</t>
    <rPh sb="4" eb="6">
      <t>シュベツ</t>
    </rPh>
    <phoneticPr fontId="21"/>
  </si>
  <si>
    <t>２．職種名・資格名称</t>
    <rPh sb="2" eb="4">
      <t>ショクシュ</t>
    </rPh>
    <rPh sb="4" eb="5">
      <t>メイ</t>
    </rPh>
    <rPh sb="6" eb="8">
      <t>シカク</t>
    </rPh>
    <rPh sb="8" eb="10">
      <t>メイショウ</t>
    </rPh>
    <phoneticPr fontId="21"/>
  </si>
  <si>
    <t>資格</t>
    <rPh sb="0" eb="2">
      <t>シカク</t>
    </rPh>
    <phoneticPr fontId="21"/>
  </si>
  <si>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35"/>
  </si>
  <si>
    <t>小規模多機能型サービス等計画作成担当者研修修了</t>
  </si>
  <si>
    <t>准看護師</t>
    <rPh sb="0" eb="4">
      <t>ジュンカンゴシ</t>
    </rPh>
    <phoneticPr fontId="21"/>
  </si>
  <si>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1"/>
  </si>
  <si>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</si>
  <si>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1"/>
  </si>
  <si>
    <t>※ INDIRECT関数使用のため、以下のとおりセルに「名前の定義」をしています。</t>
    <rPh sb="10" eb="12">
      <t>カンスウ</t>
    </rPh>
    <rPh sb="12" eb="14">
      <t>シヨウ</t>
    </rPh>
    <rPh sb="18" eb="20">
      <t>イカ</t>
    </rPh>
    <rPh sb="28" eb="30">
      <t>ナマエ</t>
    </rPh>
    <rPh sb="31" eb="33">
      <t>テイギ</t>
    </rPh>
    <phoneticPr fontId="21"/>
  </si>
  <si>
    <t>　C列・・・「管理者」</t>
    <rPh sb="2" eb="3">
      <t>レツ</t>
    </rPh>
    <rPh sb="7" eb="10">
      <t>カンリシャ</t>
    </rPh>
    <phoneticPr fontId="21"/>
  </si>
  <si>
    <t>　E列・・・「看護職員」</t>
    <rPh sb="2" eb="3">
      <t>レツ</t>
    </rPh>
    <rPh sb="7" eb="9">
      <t>カンゴ</t>
    </rPh>
    <rPh sb="9" eb="11">
      <t>ショクイン</t>
    </rPh>
    <phoneticPr fontId="21"/>
  </si>
  <si>
    <t>　利用の開始に当たって、あらかじめ７日以内（利用者の日常生活上の世話を行う家族等の疾病等やむを得ない事情がある場合は14日以内）の利用期間を定めること。</t>
    <rPh sb="1" eb="3">
      <t>リヨウ</t>
    </rPh>
    <rPh sb="4" eb="6">
      <t>カイシ</t>
    </rPh>
    <rPh sb="7" eb="8">
      <t>ア</t>
    </rPh>
    <rPh sb="18" eb="21">
      <t>カイナイ</t>
    </rPh>
    <rPh sb="22" eb="25">
      <t>リヨウシャ</t>
    </rPh>
    <rPh sb="26" eb="28">
      <t>ニチジョウ</t>
    </rPh>
    <rPh sb="28" eb="30">
      <t>セイカツ</t>
    </rPh>
    <rPh sb="30" eb="31">
      <t>ジョウ</t>
    </rPh>
    <rPh sb="32" eb="34">
      <t>セワ</t>
    </rPh>
    <rPh sb="35" eb="36">
      <t>オコナ</t>
    </rPh>
    <rPh sb="37" eb="39">
      <t>カゾク</t>
    </rPh>
    <rPh sb="39" eb="40">
      <t>トウ</t>
    </rPh>
    <rPh sb="41" eb="44">
      <t>シッペイナド</t>
    </rPh>
    <rPh sb="47" eb="48">
      <t>エ</t>
    </rPh>
    <rPh sb="50" eb="52">
      <t>ジジョウ</t>
    </rPh>
    <rPh sb="55" eb="57">
      <t>バアイ</t>
    </rPh>
    <rPh sb="60" eb="61">
      <t>ニチ</t>
    </rPh>
    <rPh sb="61" eb="63">
      <t>イナイ</t>
    </rPh>
    <rPh sb="65" eb="67">
      <t>リヨウ</t>
    </rPh>
    <rPh sb="67" eb="69">
      <t>キカン</t>
    </rPh>
    <rPh sb="70" eb="71">
      <t>サダ</t>
    </rPh>
    <phoneticPr fontId="21"/>
  </si>
  <si>
    <t>　F列・・・「介護支援専門員」</t>
    <rPh sb="2" eb="3">
      <t>レツ</t>
    </rPh>
    <rPh sb="7" eb="9">
      <t>カイゴ</t>
    </rPh>
    <rPh sb="9" eb="11">
      <t>シエン</t>
    </rPh>
    <rPh sb="11" eb="14">
      <t>センモンイン</t>
    </rPh>
    <phoneticPr fontId="21"/>
  </si>
  <si>
    <t>　G列・・・「計画作成担当者」</t>
    <rPh sb="2" eb="3">
      <t>レツ</t>
    </rPh>
    <rPh sb="7" eb="9">
      <t>ケイカク</t>
    </rPh>
    <rPh sb="9" eb="11">
      <t>サクセイ</t>
    </rPh>
    <rPh sb="11" eb="14">
      <t>タントウシャ</t>
    </rPh>
    <phoneticPr fontId="2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</si>
  <si>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1"/>
  </si>
  <si>
    <t>「主たる事業所の所在地以外の場所で一部実施する場合の出張所等の所在地」について、複数の出張所等を有する場合は、</t>
  </si>
  <si>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</si>
  <si>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</si>
  <si>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1"/>
  </si>
  <si>
    <t>フリガナ</t>
  </si>
  <si>
    <t>主たる事務所の所在地</t>
  </si>
  <si>
    <r>
      <rPr>
        <sz val="11"/>
        <color auto="1"/>
        <rFont val="HGSｺﾞｼｯｸM"/>
      </rPr>
      <t>(</t>
    </r>
    <r>
      <rPr>
        <sz val="11"/>
        <color auto="1"/>
        <rFont val="DejaVu Sans"/>
      </rPr>
      <t>市町村記載</t>
    </r>
    <r>
      <rPr>
        <sz val="11"/>
        <color auto="1"/>
        <rFont val="HGSｺﾞｼｯｸM"/>
      </rPr>
      <t>)</t>
    </r>
  </si>
  <si>
    <t>関係書類</t>
  </si>
  <si>
    <t>①　研修計画を作成し、当該計画に従い、研修（外部における研修を含む）を実施又は実施を予定していること。</t>
  </si>
  <si>
    <t>②　利用者に関する情報若しくはサービス提供にあたっての留意事項の伝達又は技術指導を目的とした会議を定期的に開催すること。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2" eb="33">
      <t>タチ</t>
    </rPh>
    <rPh sb="33" eb="34">
      <t>マタ</t>
    </rPh>
    <rPh sb="35" eb="37">
      <t>ギジュツ</t>
    </rPh>
    <rPh sb="37" eb="39">
      <t>シドウ</t>
    </rPh>
    <rPh sb="40" eb="42">
      <t>モクテキ</t>
    </rPh>
    <rPh sb="45" eb="47">
      <t>カイギ</t>
    </rPh>
    <rPh sb="48" eb="51">
      <t>テイキテキ</t>
    </rPh>
    <rPh sb="52" eb="54">
      <t>カイサイ</t>
    </rPh>
    <phoneticPr fontId="21"/>
  </si>
  <si>
    <t>介護従業者（保健師、看護師又は准看護師を除く。）の常勤換算数　（届出月前３か月の平均）</t>
    <rPh sb="0" eb="2">
      <t>カイゴ</t>
    </rPh>
    <rPh sb="2" eb="5">
      <t>ジュウギョウシャ</t>
    </rPh>
    <rPh sb="6" eb="9">
      <t>ホケンシ</t>
    </rPh>
    <rPh sb="10" eb="13">
      <t>カンゴシ</t>
    </rPh>
    <rPh sb="13" eb="14">
      <t>マタ</t>
    </rPh>
    <rPh sb="15" eb="19">
      <t>ジュンカンゴシ</t>
    </rPh>
    <rPh sb="20" eb="21">
      <t>ノゾ</t>
    </rPh>
    <rPh sb="25" eb="27">
      <t>ジョウキン</t>
    </rPh>
    <rPh sb="27" eb="29">
      <t>カンサン</t>
    </rPh>
    <rPh sb="29" eb="30">
      <t>スウ</t>
    </rPh>
    <phoneticPr fontId="21"/>
  </si>
  <si>
    <t>介護従業者のうち、介護福祉士の氏名、常勤換算数　（届出月前３か月の平均）</t>
    <rPh sb="0" eb="2">
      <t>カイゴ</t>
    </rPh>
    <rPh sb="2" eb="5">
      <t>ジュウギョウシャ</t>
    </rPh>
    <rPh sb="9" eb="11">
      <t>カイゴ</t>
    </rPh>
    <rPh sb="11" eb="14">
      <t>フクシシ</t>
    </rPh>
    <rPh sb="15" eb="17">
      <t>シメイ</t>
    </rPh>
    <rPh sb="18" eb="20">
      <t>ジョウキン</t>
    </rPh>
    <rPh sb="20" eb="22">
      <t>カンサン</t>
    </rPh>
    <rPh sb="22" eb="23">
      <t>スウ</t>
    </rPh>
    <rPh sb="25" eb="27">
      <t>トドケデ</t>
    </rPh>
    <rPh sb="27" eb="28">
      <t>ツキ</t>
    </rPh>
    <rPh sb="28" eb="29">
      <t>マエ</t>
    </rPh>
    <rPh sb="31" eb="32">
      <t>ガツ</t>
    </rPh>
    <phoneticPr fontId="21"/>
  </si>
  <si>
    <t>介護従業者のうち勤続年数３年以上の者の氏名、常勤換算数　（届出月前３か月の平均）</t>
    <rPh sb="0" eb="2">
      <t>カイゴ</t>
    </rPh>
    <rPh sb="2" eb="5">
      <t>ジュウギョウシャ</t>
    </rPh>
    <rPh sb="8" eb="10">
      <t>キンゾク</t>
    </rPh>
    <rPh sb="10" eb="12">
      <t>ネンスウ</t>
    </rPh>
    <rPh sb="19" eb="20">
      <t>シ</t>
    </rPh>
    <rPh sb="20" eb="21">
      <t>メイ</t>
    </rPh>
    <rPh sb="22" eb="24">
      <t>ジョウキン</t>
    </rPh>
    <rPh sb="24" eb="26">
      <t>カンサン</t>
    </rPh>
    <rPh sb="26" eb="27">
      <t>スウ</t>
    </rPh>
    <phoneticPr fontId="21"/>
  </si>
  <si>
    <t>それぞれの研修を終了したことが分かる書類</t>
    <rPh sb="5" eb="7">
      <t>ケンシュウ</t>
    </rPh>
    <rPh sb="8" eb="10">
      <t>シュウリョウ</t>
    </rPh>
    <rPh sb="15" eb="16">
      <t>ワ</t>
    </rPh>
    <rPh sb="18" eb="20">
      <t>ショルイ</t>
    </rPh>
    <phoneticPr fontId="21"/>
  </si>
  <si>
    <t>令和</t>
  </si>
  <si>
    <t>連絡先</t>
  </si>
  <si>
    <t>日</t>
  </si>
  <si>
    <t>このことについて、関係書類を添えて次のとおり届出します。</t>
  </si>
  <si>
    <t>（例）10</t>
    <rPh sb="1" eb="2">
      <t>レイ</t>
    </rPh>
    <phoneticPr fontId="21"/>
  </si>
  <si>
    <t>名　　称</t>
  </si>
  <si>
    <r>
      <rPr>
        <sz val="11"/>
        <color auto="1"/>
        <rFont val="DejaVu Sans"/>
      </rPr>
      <t>　</t>
    </r>
    <r>
      <rPr>
        <sz val="11"/>
        <color auto="1"/>
        <rFont val="HGSｺﾞｼｯｸM"/>
      </rPr>
      <t>(</t>
    </r>
    <r>
      <rPr>
        <sz val="11"/>
        <color auto="1"/>
        <rFont val="DejaVu Sans"/>
      </rPr>
      <t>ビルの名称等</t>
    </r>
    <r>
      <rPr>
        <sz val="11"/>
        <color auto="1"/>
        <rFont val="HGSｺﾞｼｯｸM"/>
      </rPr>
      <t>)</t>
    </r>
  </si>
  <si>
    <t>連 絡 先</t>
  </si>
  <si>
    <r>
      <rPr>
        <sz val="11"/>
        <color auto="1"/>
        <rFont val="HGSｺﾞｼｯｸM"/>
      </rPr>
      <t>FAX</t>
    </r>
    <r>
      <rPr>
        <sz val="11"/>
        <color auto="1"/>
        <rFont val="DejaVu Sans"/>
      </rPr>
      <t>番号</t>
    </r>
  </si>
  <si>
    <t>法人の種別</t>
  </si>
  <si>
    <t>届出を行う事業所の状況</t>
  </si>
  <si>
    <t>市町村が定める単位の有無</t>
  </si>
  <si>
    <t>年月日</t>
  </si>
  <si>
    <r>
      <rPr>
        <sz val="11"/>
        <color auto="1"/>
        <rFont val="HGSｺﾞｼｯｸM"/>
      </rPr>
      <t>(※</t>
    </r>
    <r>
      <rPr>
        <sz val="11"/>
        <color auto="1"/>
        <rFont val="DejaVu Sans"/>
      </rPr>
      <t>変更の場合</t>
    </r>
    <r>
      <rPr>
        <sz val="11"/>
        <color auto="1"/>
        <rFont val="HGSｺﾞｼｯｸM"/>
      </rPr>
      <t>)</t>
    </r>
  </si>
  <si>
    <t>地域密着型サービス</t>
  </si>
  <si>
    <r>
      <rPr>
        <sz val="11"/>
        <color auto="1"/>
        <rFont val="HGSｺﾞｼｯｸM"/>
      </rPr>
      <t xml:space="preserve">1 </t>
    </r>
    <r>
      <rPr>
        <sz val="11"/>
        <color auto="1"/>
        <rFont val="DejaVu Sans"/>
      </rPr>
      <t>新規　</t>
    </r>
    <r>
      <rPr>
        <sz val="11"/>
        <color auto="1"/>
        <rFont val="HGSｺﾞｼｯｸM"/>
      </rPr>
      <t xml:space="preserve">2 </t>
    </r>
    <r>
      <rPr>
        <sz val="11"/>
        <color auto="1"/>
        <rFont val="DejaVu Sans"/>
      </rPr>
      <t>変更　</t>
    </r>
    <r>
      <rPr>
        <sz val="11"/>
        <color auto="1"/>
        <rFont val="HGSｺﾞｼｯｸM"/>
      </rPr>
      <t xml:space="preserve">3 </t>
    </r>
    <r>
      <rPr>
        <sz val="11"/>
        <color auto="1"/>
        <rFont val="DejaVu Sans"/>
      </rPr>
      <t>終了</t>
    </r>
  </si>
  <si>
    <r>
      <rPr>
        <sz val="11"/>
        <color auto="1"/>
        <rFont val="HGSｺﾞｼｯｸM"/>
      </rPr>
      <t xml:space="preserve"> 1 </t>
    </r>
    <r>
      <rPr>
        <sz val="11"/>
        <color auto="1"/>
        <rFont val="DejaVu Sans"/>
      </rPr>
      <t>有　　</t>
    </r>
    <r>
      <rPr>
        <sz val="11"/>
        <color auto="1"/>
        <rFont val="HGSｺﾞｼｯｸM"/>
      </rPr>
      <t xml:space="preserve">2 </t>
    </r>
    <r>
      <rPr>
        <sz val="11"/>
        <color auto="1"/>
        <rFont val="DejaVu Sans"/>
      </rPr>
      <t>無</t>
    </r>
  </si>
  <si>
    <t>地域密着型通所介護</t>
  </si>
  <si>
    <t>療養通所介護</t>
  </si>
  <si>
    <t>認知症対応型通所介護</t>
  </si>
  <si>
    <t>小規模多機能型居宅介護</t>
  </si>
  <si>
    <t>地域密着型特定施設入居者生活介護</t>
  </si>
  <si>
    <t>定期巡回・随時対応型訪問介護看護</t>
  </si>
  <si>
    <t>地域密着型サービス事業所番号</t>
  </si>
  <si>
    <t>指定を受けている市町村</t>
  </si>
  <si>
    <t>（指定を受けている場合）</t>
  </si>
  <si>
    <t>変　更　後</t>
  </si>
  <si>
    <t>記入者</t>
  </si>
  <si>
    <t>「受付番号」欄には記載しないでください。</t>
  </si>
  <si>
    <t>「実施事業」欄は、該当する欄に「〇」を記入してください。</t>
  </si>
  <si>
    <t xml:space="preserve"> その他該当する体制等、割引）を記載してください。</t>
  </si>
  <si>
    <t>「特記事項」欄には、異動の状況について具体的に記載してください。</t>
  </si>
  <si>
    <t xml:space="preserve"> 当該欄を適宜補正して、すべての出張所等の状況について記載してください。</t>
  </si>
  <si>
    <t>介護給付費算定に係る体制等に関する届出書＜別紙1＞</t>
    <rPh sb="0" eb="2">
      <t>カイゴ</t>
    </rPh>
    <rPh sb="2" eb="5">
      <t>キュウフヒ</t>
    </rPh>
    <rPh sb="5" eb="7">
      <t>サンテイ</t>
    </rPh>
    <rPh sb="8" eb="9">
      <t>カカ</t>
    </rPh>
    <rPh sb="10" eb="12">
      <t>タイセイ</t>
    </rPh>
    <rPh sb="12" eb="13">
      <t>トウ</t>
    </rPh>
    <rPh sb="14" eb="15">
      <t>カン</t>
    </rPh>
    <rPh sb="17" eb="20">
      <t>トドケデショ</t>
    </rPh>
    <rPh sb="21" eb="23">
      <t>ベッシ</t>
    </rPh>
    <phoneticPr fontId="21"/>
  </si>
  <si>
    <t>介護予防支援</t>
  </si>
  <si>
    <t>生産性向上推進体制加算に係る届出書 ＜別紙１３＞</t>
    <rPh sb="0" eb="11">
      <t>セイサンセイコウジョウスイシンタイセイカサン</t>
    </rPh>
    <rPh sb="12" eb="13">
      <t>カカ</t>
    </rPh>
    <rPh sb="14" eb="17">
      <t>トドケデショ</t>
    </rPh>
    <phoneticPr fontId="63"/>
  </si>
  <si>
    <t>サービス提供体制強化加算に関する届出書＜別紙１４＞</t>
  </si>
  <si>
    <t>備考２　「認知症介護に係る専門的な研修」とは、認知症介護実践リーダー研修、認知症看護に係る
　　　適切な研修及び大牟田市認知症コーディネーター養成研修を指す。「認知症介護の指導に係る
　　　専門的な研修」とは、認知症介護指導者養成研修及び認知症看護に係る適切な研修を指す。</t>
    <rPh sb="0" eb="2">
      <t>ビコウ</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</si>
</sst>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
    <numFmt numFmtId="177" formatCode="0.0"/>
    <numFmt numFmtId="178" formatCode="#,##0.0#"/>
    <numFmt numFmtId="179" formatCode="h:mm;@"/>
  </numFmts>
  <fonts count="6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8"/>
      <color auto="1"/>
      <name val="ＭＳ 明朝"/>
      <family val="1"/>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2"/>
      <color auto="1"/>
      <name val="DejaVu Sans"/>
      <family val="2"/>
    </font>
    <font>
      <sz val="12"/>
      <color auto="1"/>
      <name val="HGSｺﾞｼｯｸM"/>
      <family val="3"/>
    </font>
    <font>
      <sz val="11"/>
      <color auto="1"/>
      <name val="DejaVu Sans"/>
      <family val="2"/>
    </font>
    <font>
      <sz val="10"/>
      <color auto="1"/>
      <name val="DejaVu Sans"/>
      <family val="2"/>
    </font>
    <font>
      <sz val="9"/>
      <color auto="1"/>
      <name val="ＭＳ Ｐゴシック"/>
      <family val="3"/>
    </font>
    <font>
      <sz val="9"/>
      <color auto="1"/>
      <name val="ＭＳ ゴシック"/>
      <family val="3"/>
    </font>
    <font>
      <sz val="12"/>
      <color auto="1"/>
      <name val="ＭＳ Ｐゴシック"/>
      <family val="3"/>
    </font>
    <font>
      <sz val="10"/>
      <color auto="1"/>
      <name val="ＭＳ Ｐゴシック"/>
      <family val="3"/>
    </font>
    <font>
      <sz val="9"/>
      <color rgb="FF0070C0"/>
      <name val="ＭＳ Ｐゴシック"/>
      <family val="3"/>
    </font>
    <font>
      <sz val="8"/>
      <color auto="1"/>
      <name val="ＭＳ Ｐゴシック"/>
      <family val="3"/>
    </font>
    <font>
      <sz val="11"/>
      <color theme="1"/>
      <name val="HGSｺﾞｼｯｸM"/>
      <family val="3"/>
    </font>
    <font>
      <sz val="16"/>
      <color auto="1"/>
      <name val="HGSｺﾞｼｯｸM"/>
      <family val="3"/>
    </font>
    <font>
      <sz val="14"/>
      <color auto="1"/>
      <name val="HGSｺﾞｼｯｸM"/>
      <family val="3"/>
    </font>
    <font>
      <sz val="10"/>
      <color auto="1"/>
      <name val="HGSｺﾞｼｯｸM"/>
      <family val="3"/>
    </font>
    <font>
      <b/>
      <sz val="11"/>
      <color auto="1"/>
      <name val="HGSｺﾞｼｯｸM"/>
      <family val="3"/>
    </font>
    <font>
      <sz val="8"/>
      <color auto="1"/>
      <name val="HGSｺﾞｼｯｸM"/>
      <family val="3"/>
    </font>
    <font>
      <b/>
      <sz val="8"/>
      <color auto="1"/>
      <name val="HGSｺﾞｼｯｸM"/>
      <family val="3"/>
    </font>
    <font>
      <u/>
      <sz val="11"/>
      <color auto="1"/>
      <name val="HGSｺﾞｼｯｸM"/>
      <family val="3"/>
    </font>
    <font>
      <sz val="9"/>
      <color auto="1"/>
      <name val="HGSｺﾞｼｯｸM"/>
      <family val="3"/>
    </font>
    <font>
      <sz val="11"/>
      <color rgb="FF0070C0"/>
      <name val="HGSｺﾞｼｯｸM"/>
      <family val="3"/>
    </font>
    <font>
      <sz val="10.5"/>
      <color auto="1"/>
      <name val="HGSｺﾞｼｯｸM"/>
      <family val="3"/>
    </font>
    <font>
      <sz val="11"/>
      <color rgb="FF0070C0"/>
      <name val="ＭＳ Ｐゴシック"/>
      <family val="3"/>
    </font>
    <font>
      <sz val="9"/>
      <color auto="1"/>
      <name val="ＭＳ Ｐ明朝"/>
      <family val="1"/>
    </font>
    <font>
      <sz val="11"/>
      <color auto="1"/>
      <name val="ＭＳ Ｐ明朝"/>
      <family val="1"/>
    </font>
    <font>
      <sz val="10"/>
      <color auto="1"/>
      <name val="ＭＳ Ｐ明朝"/>
      <family val="1"/>
    </font>
    <font>
      <sz val="14"/>
      <color auto="1"/>
      <name val="ＭＳ Ｐゴシック"/>
      <family val="3"/>
    </font>
    <font>
      <sz val="12"/>
      <color auto="1"/>
      <name val="ＭＳ 明朝"/>
      <family val="1"/>
    </font>
    <font>
      <sz val="11"/>
      <color auto="1"/>
      <name val="ＭＳ 明朝"/>
      <family val="1"/>
    </font>
    <font>
      <sz val="10"/>
      <color auto="1"/>
      <name val="ＭＳ 明朝"/>
      <family val="1"/>
    </font>
    <font>
      <b/>
      <sz val="16"/>
      <color auto="1"/>
      <name val="HGSｺﾞｼｯｸM"/>
      <family val="3"/>
    </font>
    <font>
      <sz val="16"/>
      <color theme="1"/>
      <name val="ＭＳ Ｐゴシック"/>
      <family val="3"/>
      <scheme val="minor"/>
    </font>
    <font>
      <b/>
      <sz val="16"/>
      <color rgb="FFFF0000"/>
      <name val="ＭＳ Ｐゴシック"/>
      <family val="2"/>
      <scheme val="minor"/>
    </font>
    <font>
      <sz val="16"/>
      <color rgb="FFFF0000"/>
      <name val="ＭＳ Ｐゴシック"/>
      <family val="3"/>
      <scheme val="minor"/>
    </font>
    <font>
      <sz val="16"/>
      <color auto="1"/>
      <name val="ＭＳ Ｐゴシック"/>
      <family val="3"/>
      <scheme val="minor"/>
    </font>
    <font>
      <sz val="14"/>
      <color theme="1"/>
      <name val="ＭＳ Ｐ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b/>
      <sz val="16"/>
      <color auto="1"/>
      <name val="ＭＳ Ｐゴシック"/>
      <family val="3"/>
    </font>
    <font>
      <sz val="6"/>
      <color auto="1"/>
      <name val="ＭＳ 明朝"/>
      <family val="1"/>
    </font>
    <font>
      <u/>
      <sz val="11"/>
      <color indexed="36"/>
      <name val="ＭＳ Ｐゴシック"/>
      <family val="3"/>
    </font>
  </fonts>
  <fills count="40">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28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style="double">
        <color indexed="8"/>
      </top>
      <bottom style="thin">
        <color indexed="8"/>
      </bottom>
      <diagonal/>
    </border>
    <border>
      <left/>
      <right style="dashed">
        <color indexed="8"/>
      </right>
      <top style="thin">
        <color indexed="8"/>
      </top>
      <bottom style="thin">
        <color indexed="8"/>
      </bottom>
      <diagonal/>
    </border>
    <border>
      <left/>
      <right style="dashed">
        <color indexed="8"/>
      </right>
      <top/>
      <bottom style="thin">
        <color indexed="8"/>
      </bottom>
      <diagonal/>
    </border>
    <border>
      <left/>
      <right style="dashed">
        <color indexed="8"/>
      </right>
      <top/>
      <bottom style="double">
        <color indexed="8"/>
      </bottom>
      <diagonal/>
    </border>
    <border>
      <left/>
      <right style="dashed">
        <color indexed="8"/>
      </right>
      <top style="double">
        <color indexed="8"/>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style="dashed">
        <color indexed="8"/>
      </right>
      <top style="thin">
        <color indexed="8"/>
      </top>
      <bottom/>
      <diagonal/>
    </border>
    <border>
      <left/>
      <right/>
      <top style="thin">
        <color indexed="8"/>
      </top>
      <bottom style="thin">
        <color indexed="8"/>
      </bottom>
      <diagonal/>
    </border>
    <border>
      <left style="dashed">
        <color indexed="8"/>
      </left>
      <right style="thin">
        <color indexed="8"/>
      </right>
      <top style="thin">
        <color indexed="8"/>
      </top>
      <bottom/>
      <diagonal/>
    </border>
    <border>
      <left style="dashed">
        <color indexed="8"/>
      </left>
      <right style="thin">
        <color indexed="8"/>
      </right>
      <top style="thin">
        <color indexed="8"/>
      </top>
      <bottom style="thin">
        <color indexed="8"/>
      </bottom>
      <diagonal/>
    </border>
    <border>
      <left style="dashed">
        <color indexed="8"/>
      </left>
      <right style="thin">
        <color indexed="8"/>
      </right>
      <top style="thin">
        <color indexed="8"/>
      </top>
      <bottom style="double">
        <color indexed="8"/>
      </bottom>
      <diagonal/>
    </border>
    <border>
      <left style="dashed">
        <color indexed="8"/>
      </left>
      <right style="thin">
        <color indexed="8"/>
      </right>
      <top style="double">
        <color indexed="8"/>
      </top>
      <bottom style="thin">
        <color indexed="8"/>
      </bottom>
      <diagonal/>
    </border>
    <border>
      <left style="dashed">
        <color indexed="8"/>
      </left>
      <right style="dashed">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dashed">
        <color indexed="8"/>
      </left>
      <right/>
      <top style="thin">
        <color indexed="8"/>
      </top>
      <bottom/>
      <diagonal/>
    </border>
    <border>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bottom style="hair">
        <color indexed="64"/>
      </bottom>
      <diagonal/>
    </border>
    <border diagonalUp="1">
      <left/>
      <right style="thin">
        <color indexed="64"/>
      </right>
      <top style="hair">
        <color indexed="64"/>
      </top>
      <bottom style="hair">
        <color indexed="64"/>
      </bottom>
      <diagonal style="thin">
        <color indexed="64"/>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diagonal style="thin">
        <color indexed="64"/>
      </diagonal>
    </border>
    <border diagonalUp="1">
      <left style="thin">
        <color indexed="64"/>
      </left>
      <right/>
      <top/>
      <bottom style="hair">
        <color indexed="64"/>
      </bottom>
      <diagonal style="thin">
        <color indexed="64"/>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diagonalUp="1">
      <left/>
      <right/>
      <top style="hair">
        <color indexed="64"/>
      </top>
      <bottom style="hair">
        <color indexed="64"/>
      </bottom>
      <diagonal style="hair">
        <color indexed="64"/>
      </diagonal>
    </border>
    <border diagonalUp="1">
      <left/>
      <right/>
      <top style="hair">
        <color indexed="64"/>
      </top>
      <bottom style="hair">
        <color indexed="64"/>
      </bottom>
      <diagonal style="thin">
        <color indexed="64"/>
      </diagonal>
    </border>
    <border diagonalUp="1">
      <left/>
      <right/>
      <top style="hair">
        <color indexed="64"/>
      </top>
      <bottom/>
      <diagonal style="thin">
        <color indexed="64"/>
      </diagonal>
    </border>
    <border diagonalUp="1">
      <left/>
      <right/>
      <top/>
      <bottom/>
      <diagonal style="thin">
        <color indexed="64"/>
      </diagonal>
    </border>
    <border diagonalUp="1">
      <left/>
      <right/>
      <top/>
      <bottom style="hair">
        <color indexed="64"/>
      </bottom>
      <diagonal style="thin">
        <color indexed="64"/>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hair">
        <color indexed="64"/>
      </bottom>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double">
        <color indexed="64"/>
      </bottom>
      <diagonal style="thin">
        <color indexed="64"/>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diagonalUp="1">
      <left/>
      <right/>
      <top style="thin">
        <color indexed="64"/>
      </top>
      <bottom style="double">
        <color indexed="64"/>
      </bottom>
      <diagonal style="thin">
        <color indexed="64"/>
      </diagonal>
    </border>
    <border>
      <left style="medium">
        <color indexed="64"/>
      </left>
      <right/>
      <top style="medium">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diagonalUp="1">
      <left/>
      <right style="thin">
        <color indexed="64"/>
      </right>
      <top style="thin">
        <color indexed="64"/>
      </top>
      <bottom style="double">
        <color indexed="64"/>
      </bottom>
      <diagonal style="thin">
        <color indexed="64"/>
      </diagonal>
    </border>
    <border>
      <left/>
      <right style="medium">
        <color indexed="64"/>
      </right>
      <top style="medium">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12"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1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32"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0"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355">
    <xf numFmtId="0" fontId="0" fillId="0" borderId="0" xfId="0"/>
    <xf numFmtId="0" fontId="22" fillId="0" borderId="0" xfId="46" applyFont="1" applyAlignment="1"/>
    <xf numFmtId="0" fontId="22" fillId="0" borderId="0" xfId="46" applyFont="1" applyAlignment="1">
      <alignment horizontal="left"/>
    </xf>
    <xf numFmtId="0" fontId="22" fillId="0" borderId="0" xfId="46" applyFont="1" applyAlignment="1">
      <alignment vertical="center"/>
    </xf>
    <xf numFmtId="0" fontId="12" fillId="0" borderId="0" xfId="46" applyAlignment="1"/>
    <xf numFmtId="0" fontId="23" fillId="0" borderId="0" xfId="46" applyFont="1" applyBorder="1" applyAlignment="1">
      <alignment horizontal="center" vertical="center"/>
    </xf>
    <xf numFmtId="0" fontId="24" fillId="0" borderId="0" xfId="46" applyFont="1" applyAlignment="1">
      <alignment horizontal="center" vertical="center"/>
    </xf>
    <xf numFmtId="0" fontId="25" fillId="0" borderId="0" xfId="46" applyFont="1" applyBorder="1" applyAlignment="1">
      <alignment horizontal="center" vertical="center"/>
    </xf>
    <xf numFmtId="0" fontId="25" fillId="0" borderId="10" xfId="46" applyFont="1" applyBorder="1" applyAlignment="1">
      <alignment horizontal="center" vertical="center" textRotation="255" wrapText="1"/>
    </xf>
    <xf numFmtId="0" fontId="25" fillId="0" borderId="10" xfId="46" applyFont="1" applyBorder="1" applyAlignment="1">
      <alignment horizontal="center" vertical="center" textRotation="255" shrinkToFit="1"/>
    </xf>
    <xf numFmtId="0" fontId="25" fillId="0" borderId="11" xfId="46" applyFont="1" applyBorder="1" applyAlignment="1">
      <alignment horizontal="center" vertical="center" textRotation="255" shrinkToFit="1"/>
    </xf>
    <xf numFmtId="0" fontId="22" fillId="0" borderId="12" xfId="46" applyFont="1" applyBorder="1" applyAlignment="1">
      <alignment horizontal="center" vertical="center" textRotation="255" shrinkToFit="1"/>
    </xf>
    <xf numFmtId="0" fontId="25" fillId="0" borderId="10" xfId="46" applyFont="1" applyBorder="1" applyAlignment="1">
      <alignment horizontal="left" vertical="center" shrinkToFit="1"/>
    </xf>
    <xf numFmtId="0" fontId="25" fillId="0" borderId="13" xfId="46" applyFont="1" applyBorder="1" applyAlignment="1">
      <alignment horizontal="left" vertical="center"/>
    </xf>
    <xf numFmtId="0" fontId="25" fillId="0" borderId="10" xfId="46" applyFont="1" applyBorder="1" applyAlignment="1">
      <alignment horizontal="left" vertical="center" wrapText="1"/>
    </xf>
    <xf numFmtId="0" fontId="25" fillId="0" borderId="10" xfId="46" applyFont="1" applyBorder="1" applyAlignment="1">
      <alignment horizontal="center" vertical="center" wrapText="1"/>
    </xf>
    <xf numFmtId="0" fontId="22" fillId="0" borderId="0" xfId="46" applyFont="1" applyBorder="1" applyAlignment="1">
      <alignment horizontal="center" vertical="center" wrapText="1"/>
    </xf>
    <xf numFmtId="0" fontId="25" fillId="0" borderId="0" xfId="46" applyFont="1" applyAlignment="1"/>
    <xf numFmtId="0" fontId="25" fillId="0" borderId="0" xfId="46" applyFont="1" applyAlignment="1">
      <alignment horizontal="left" vertical="center"/>
    </xf>
    <xf numFmtId="0" fontId="22" fillId="0" borderId="0" xfId="46" applyFont="1" applyAlignment="1">
      <alignment horizontal="left" vertical="center"/>
    </xf>
    <xf numFmtId="0" fontId="25" fillId="0" borderId="14" xfId="46" applyFont="1" applyBorder="1" applyAlignment="1">
      <alignment horizontal="left" vertical="center" wrapText="1"/>
    </xf>
    <xf numFmtId="0" fontId="25" fillId="0" borderId="12" xfId="46" applyFont="1" applyBorder="1" applyAlignment="1">
      <alignment horizontal="left" vertical="center" wrapText="1"/>
    </xf>
    <xf numFmtId="0" fontId="25" fillId="0" borderId="13" xfId="46" applyFont="1" applyBorder="1" applyAlignment="1">
      <alignment horizontal="left" vertical="center" wrapText="1"/>
    </xf>
    <xf numFmtId="0" fontId="25" fillId="0" borderId="11" xfId="46" applyFont="1" applyBorder="1" applyAlignment="1">
      <alignment horizontal="left" vertical="center" wrapText="1"/>
    </xf>
    <xf numFmtId="0" fontId="25" fillId="0" borderId="15" xfId="46" applyFont="1" applyBorder="1" applyAlignment="1">
      <alignment horizontal="left" vertical="center" wrapText="1"/>
    </xf>
    <xf numFmtId="0" fontId="26" fillId="0" borderId="10" xfId="46" applyFont="1" applyBorder="1" applyAlignment="1">
      <alignment horizontal="left" vertical="center" wrapText="1"/>
    </xf>
    <xf numFmtId="0" fontId="25" fillId="0" borderId="15" xfId="46" applyFont="1" applyBorder="1" applyAlignment="1">
      <alignment horizontal="center" vertical="center" textRotation="255" wrapText="1"/>
    </xf>
    <xf numFmtId="0" fontId="0" fillId="0" borderId="13" xfId="46" applyFont="1" applyBorder="1" applyAlignment="1">
      <alignment horizontal="left" vertical="center" wrapText="1"/>
    </xf>
    <xf numFmtId="0" fontId="25" fillId="0" borderId="10" xfId="46" applyFont="1" applyBorder="1" applyAlignment="1">
      <alignment horizontal="center" wrapText="1"/>
    </xf>
    <xf numFmtId="0" fontId="22" fillId="0" borderId="10" xfId="46" applyFont="1" applyBorder="1" applyAlignment="1">
      <alignment horizontal="center" wrapText="1"/>
    </xf>
    <xf numFmtId="0" fontId="22" fillId="0" borderId="13" xfId="46" applyFont="1" applyBorder="1" applyAlignment="1">
      <alignment horizontal="center" vertical="center" textRotation="255" wrapText="1"/>
    </xf>
    <xf numFmtId="0" fontId="22" fillId="0" borderId="14" xfId="46" applyFont="1" applyBorder="1" applyAlignment="1">
      <alignment horizontal="center" vertical="center" textRotation="255" wrapText="1"/>
    </xf>
    <xf numFmtId="0" fontId="22" fillId="0" borderId="16" xfId="46" applyFont="1" applyBorder="1" applyAlignment="1">
      <alignment horizontal="center" vertical="center" textRotation="255" wrapText="1"/>
    </xf>
    <xf numFmtId="0" fontId="25" fillId="0" borderId="17" xfId="46" applyFont="1" applyBorder="1" applyAlignment="1">
      <alignment horizontal="left" vertical="center"/>
    </xf>
    <xf numFmtId="0" fontId="25" fillId="0" borderId="17" xfId="46" applyFont="1" applyBorder="1" applyAlignment="1">
      <alignment horizontal="left" vertical="center" shrinkToFit="1"/>
    </xf>
    <xf numFmtId="0" fontId="25" fillId="0" borderId="18" xfId="46" applyFont="1" applyBorder="1" applyAlignment="1">
      <alignment horizontal="left" vertical="center" shrinkToFit="1"/>
    </xf>
    <xf numFmtId="0" fontId="25" fillId="0" borderId="19" xfId="46" applyFont="1" applyBorder="1" applyAlignment="1">
      <alignment horizontal="left" vertical="center" shrinkToFit="1"/>
    </xf>
    <xf numFmtId="0" fontId="25" fillId="0" borderId="20" xfId="46" applyFont="1" applyBorder="1" applyAlignment="1">
      <alignment horizontal="left" vertical="center" shrinkToFit="1"/>
    </xf>
    <xf numFmtId="0" fontId="25" fillId="0" borderId="0" xfId="46" applyFont="1" applyAlignment="1">
      <alignment horizontal="left"/>
    </xf>
    <xf numFmtId="0" fontId="25" fillId="0" borderId="10" xfId="46" applyFont="1" applyBorder="1" applyAlignment="1">
      <alignment horizontal="left" wrapText="1"/>
    </xf>
    <xf numFmtId="0" fontId="22" fillId="0" borderId="0" xfId="46" applyFont="1" applyBorder="1" applyAlignment="1">
      <alignment horizontal="left" wrapText="1"/>
    </xf>
    <xf numFmtId="0" fontId="22" fillId="0" borderId="0" xfId="46" applyFont="1" applyAlignment="1">
      <alignment horizontal="center" vertical="center"/>
    </xf>
    <xf numFmtId="0" fontId="22" fillId="0" borderId="21" xfId="46" applyFont="1" applyBorder="1" applyAlignment="1">
      <alignment vertical="center"/>
    </xf>
    <xf numFmtId="0" fontId="22" fillId="0" borderId="22" xfId="46" applyFont="1" applyBorder="1" applyAlignment="1">
      <alignment vertical="center"/>
    </xf>
    <xf numFmtId="0" fontId="25" fillId="0" borderId="11" xfId="46" applyFont="1" applyBorder="1" applyAlignment="1">
      <alignment horizontal="justify" vertical="center" wrapText="1"/>
    </xf>
    <xf numFmtId="0" fontId="25" fillId="0" borderId="23" xfId="46" applyFont="1" applyBorder="1" applyAlignment="1">
      <alignment horizontal="justify" vertical="center" wrapText="1"/>
    </xf>
    <xf numFmtId="0" fontId="25" fillId="0" borderId="24" xfId="46" applyFont="1" applyBorder="1" applyAlignment="1">
      <alignment horizontal="justify" vertical="center" wrapText="1"/>
    </xf>
    <xf numFmtId="0" fontId="22" fillId="0" borderId="10" xfId="46" applyFont="1" applyBorder="1" applyAlignment="1">
      <alignment vertical="center" wrapText="1"/>
    </xf>
    <xf numFmtId="0" fontId="22" fillId="0" borderId="22" xfId="46" applyFont="1" applyBorder="1" applyAlignment="1">
      <alignment horizontal="justify" vertical="center" wrapText="1"/>
    </xf>
    <xf numFmtId="0" fontId="22" fillId="0" borderId="21" xfId="46" applyFont="1" applyBorder="1" applyAlignment="1">
      <alignment horizontal="left" vertical="center" wrapText="1"/>
    </xf>
    <xf numFmtId="0" fontId="22" fillId="0" borderId="15" xfId="46" applyFont="1" applyBorder="1" applyAlignment="1">
      <alignment horizontal="left" vertical="center" wrapText="1"/>
    </xf>
    <xf numFmtId="0" fontId="22" fillId="0" borderId="10" xfId="46" applyFont="1" applyBorder="1" applyAlignment="1">
      <alignment horizontal="center" vertical="center" wrapText="1"/>
    </xf>
    <xf numFmtId="0" fontId="22" fillId="0" borderId="25" xfId="46" applyFont="1" applyBorder="1" applyAlignment="1">
      <alignment horizontal="center" vertical="center" textRotation="255"/>
    </xf>
    <xf numFmtId="0" fontId="22" fillId="0" borderId="13" xfId="46" applyFont="1" applyBorder="1" applyAlignment="1">
      <alignment horizontal="center" vertical="center" textRotation="255"/>
    </xf>
    <xf numFmtId="0" fontId="22" fillId="0" borderId="26" xfId="46" applyFont="1" applyBorder="1" applyAlignment="1">
      <alignment horizontal="left" vertical="center" wrapText="1"/>
    </xf>
    <xf numFmtId="0" fontId="25" fillId="0" borderId="27" xfId="46" applyFont="1" applyBorder="1" applyAlignment="1">
      <alignment horizontal="center" vertical="center" wrapText="1"/>
    </xf>
    <xf numFmtId="0" fontId="22" fillId="0" borderId="28" xfId="46" applyFont="1" applyBorder="1" applyAlignment="1">
      <alignment horizontal="center" vertical="center" wrapText="1"/>
    </xf>
    <xf numFmtId="0" fontId="22" fillId="0" borderId="29" xfId="46" applyFont="1" applyBorder="1" applyAlignment="1">
      <alignment horizontal="center" vertical="center" wrapText="1"/>
    </xf>
    <xf numFmtId="0" fontId="22" fillId="0" borderId="30" xfId="46" applyFont="1" applyBorder="1" applyAlignment="1">
      <alignment horizontal="center" vertical="center" wrapText="1"/>
    </xf>
    <xf numFmtId="0" fontId="22" fillId="0" borderId="31" xfId="46" applyFont="1" applyBorder="1" applyAlignment="1">
      <alignment horizontal="justify" vertical="center" wrapText="1"/>
    </xf>
    <xf numFmtId="0" fontId="22" fillId="0" borderId="26" xfId="46" applyFont="1" applyBorder="1" applyAlignment="1">
      <alignment horizontal="justify" vertical="center" wrapText="1"/>
    </xf>
    <xf numFmtId="0" fontId="25" fillId="0" borderId="11" xfId="46" applyFont="1" applyBorder="1" applyAlignment="1">
      <alignment horizontal="center" vertical="center"/>
    </xf>
    <xf numFmtId="0" fontId="25" fillId="0" borderId="15" xfId="46" applyFont="1" applyBorder="1" applyAlignment="1">
      <alignment horizontal="center" vertical="center"/>
    </xf>
    <xf numFmtId="0" fontId="22" fillId="0" borderId="32" xfId="46" applyFont="1" applyBorder="1" applyAlignment="1">
      <alignment horizontal="center" vertical="center" wrapText="1"/>
    </xf>
    <xf numFmtId="0" fontId="22" fillId="0" borderId="33" xfId="46" applyFont="1" applyBorder="1" applyAlignment="1">
      <alignment horizontal="center" vertical="center" wrapText="1"/>
    </xf>
    <xf numFmtId="0" fontId="22" fillId="0" borderId="34" xfId="46" applyFont="1" applyBorder="1" applyAlignment="1">
      <alignment horizontal="left" vertical="center"/>
    </xf>
    <xf numFmtId="0" fontId="22" fillId="0" borderId="35" xfId="46" applyFont="1" applyBorder="1" applyAlignment="1">
      <alignment horizontal="justify" vertical="center" wrapText="1"/>
    </xf>
    <xf numFmtId="0" fontId="22" fillId="0" borderId="10" xfId="46" applyFont="1" applyBorder="1" applyAlignment="1">
      <alignment vertical="center"/>
    </xf>
    <xf numFmtId="0" fontId="22" fillId="0" borderId="35" xfId="46" applyFont="1" applyBorder="1" applyAlignment="1">
      <alignment vertical="center"/>
    </xf>
    <xf numFmtId="0" fontId="25" fillId="0" borderId="10" xfId="46" applyFont="1" applyBorder="1" applyAlignment="1">
      <alignment horizontal="center" vertical="center"/>
    </xf>
    <xf numFmtId="0" fontId="22" fillId="0" borderId="10" xfId="46" applyFont="1" applyBorder="1" applyAlignment="1">
      <alignment horizontal="center" vertical="center"/>
    </xf>
    <xf numFmtId="0" fontId="22" fillId="0" borderId="32" xfId="46" applyFont="1" applyBorder="1" applyAlignment="1">
      <alignment horizontal="center" vertical="center"/>
    </xf>
    <xf numFmtId="0" fontId="22" fillId="0" borderId="33" xfId="46" applyFont="1" applyBorder="1" applyAlignment="1">
      <alignment horizontal="center" vertical="center"/>
    </xf>
    <xf numFmtId="0" fontId="22" fillId="0" borderId="31" xfId="46" applyFont="1" applyBorder="1" applyAlignment="1">
      <alignment horizontal="left" vertical="center"/>
    </xf>
    <xf numFmtId="0" fontId="22" fillId="0" borderId="26" xfId="46" applyFont="1" applyBorder="1" applyAlignment="1">
      <alignment horizontal="left" vertical="center"/>
    </xf>
    <xf numFmtId="0" fontId="22" fillId="0" borderId="36" xfId="46" applyFont="1" applyBorder="1" applyAlignment="1">
      <alignment horizontal="left" vertical="center"/>
    </xf>
    <xf numFmtId="0" fontId="22" fillId="0" borderId="35" xfId="46" applyFont="1" applyBorder="1" applyAlignment="1">
      <alignment horizontal="left" vertical="center"/>
    </xf>
    <xf numFmtId="0" fontId="22" fillId="0" borderId="13" xfId="46" applyFont="1" applyBorder="1" applyAlignment="1">
      <alignment horizontal="left" vertical="center"/>
    </xf>
    <xf numFmtId="0" fontId="22" fillId="0" borderId="37" xfId="46" applyFont="1" applyBorder="1" applyAlignment="1">
      <alignment horizontal="left" vertical="center"/>
    </xf>
    <xf numFmtId="0" fontId="22" fillId="0" borderId="38" xfId="46" applyFont="1" applyBorder="1" applyAlignment="1">
      <alignment horizontal="left" vertical="center"/>
    </xf>
    <xf numFmtId="0" fontId="22" fillId="0" borderId="0" xfId="46" applyFont="1" applyBorder="1" applyAlignment="1">
      <alignment vertical="center"/>
    </xf>
    <xf numFmtId="0" fontId="22" fillId="0" borderId="11" xfId="46" applyFont="1" applyBorder="1" applyAlignment="1">
      <alignment horizontal="center" vertical="center" wrapText="1"/>
    </xf>
    <xf numFmtId="0" fontId="25" fillId="0" borderId="39" xfId="46" applyFont="1" applyBorder="1" applyAlignment="1">
      <alignment horizontal="center" vertical="center" wrapText="1"/>
    </xf>
    <xf numFmtId="0" fontId="22" fillId="0" borderId="26" xfId="46" applyFont="1" applyBorder="1" applyAlignment="1">
      <alignment horizontal="justify" vertical="center"/>
    </xf>
    <xf numFmtId="0" fontId="22" fillId="0" borderId="37" xfId="46" applyFont="1" applyBorder="1" applyAlignment="1">
      <alignment horizontal="justify" vertical="center"/>
    </xf>
    <xf numFmtId="0" fontId="22" fillId="0" borderId="38" xfId="46" applyFont="1" applyBorder="1" applyAlignment="1">
      <alignment horizontal="justify" vertical="center"/>
    </xf>
    <xf numFmtId="0" fontId="25" fillId="0" borderId="14" xfId="46" applyFont="1" applyBorder="1" applyAlignment="1">
      <alignment horizontal="center" vertical="center"/>
    </xf>
    <xf numFmtId="0" fontId="22" fillId="0" borderId="40" xfId="46" applyFont="1" applyBorder="1" applyAlignment="1">
      <alignment horizontal="center" vertical="center" shrinkToFit="1"/>
    </xf>
    <xf numFmtId="0" fontId="22" fillId="0" borderId="26" xfId="46" applyFont="1" applyBorder="1" applyAlignment="1">
      <alignment vertical="center"/>
    </xf>
    <xf numFmtId="0" fontId="22" fillId="0" borderId="37" xfId="46" applyFont="1" applyBorder="1" applyAlignment="1">
      <alignment vertical="center"/>
    </xf>
    <xf numFmtId="0" fontId="22" fillId="0" borderId="38" xfId="46" applyFont="1" applyBorder="1" applyAlignment="1">
      <alignment vertical="center"/>
    </xf>
    <xf numFmtId="0" fontId="22" fillId="0" borderId="0" xfId="46" applyFont="1" applyAlignment="1">
      <alignment horizontal="right" vertical="center"/>
    </xf>
    <xf numFmtId="0" fontId="25" fillId="0" borderId="0" xfId="46" applyFont="1" applyAlignment="1">
      <alignment horizontal="right" vertical="center"/>
    </xf>
    <xf numFmtId="0" fontId="22" fillId="0" borderId="39" xfId="46" applyFont="1" applyBorder="1" applyAlignment="1">
      <alignment horizontal="center" vertical="center" wrapText="1"/>
    </xf>
    <xf numFmtId="0" fontId="25" fillId="0" borderId="11" xfId="46" applyFont="1" applyBorder="1" applyAlignment="1">
      <alignment horizontal="center" vertical="center" shrinkToFit="1"/>
    </xf>
    <xf numFmtId="0" fontId="22" fillId="0" borderId="15" xfId="46" applyFont="1" applyBorder="1" applyAlignment="1">
      <alignment horizontal="center" vertical="center" shrinkToFit="1"/>
    </xf>
    <xf numFmtId="0" fontId="22" fillId="0" borderId="11" xfId="46" applyFont="1" applyBorder="1" applyAlignment="1">
      <alignment horizontal="center" vertical="center"/>
    </xf>
    <xf numFmtId="0" fontId="22" fillId="0" borderId="41" xfId="46" applyFont="1" applyBorder="1" applyAlignment="1">
      <alignment horizontal="center" vertical="center"/>
    </xf>
    <xf numFmtId="0" fontId="25" fillId="0" borderId="0" xfId="46" applyFont="1" applyAlignment="1">
      <alignment vertical="center"/>
    </xf>
    <xf numFmtId="0" fontId="22" fillId="0" borderId="39" xfId="46" applyFont="1" applyBorder="1" applyAlignment="1">
      <alignment vertical="center"/>
    </xf>
    <xf numFmtId="0" fontId="22" fillId="0" borderId="42" xfId="46" applyFont="1" applyBorder="1" applyAlignment="1">
      <alignment vertical="center"/>
    </xf>
    <xf numFmtId="0" fontId="22" fillId="0" borderId="43" xfId="46" applyFont="1" applyBorder="1" applyAlignment="1">
      <alignment vertical="center"/>
    </xf>
    <xf numFmtId="0" fontId="22" fillId="0" borderId="0" xfId="46" applyFont="1" applyBorder="1" applyAlignment="1">
      <alignment horizontal="justify" vertical="center" wrapText="1"/>
    </xf>
    <xf numFmtId="0" fontId="22" fillId="0" borderId="0" xfId="46" applyFont="1" applyAlignment="1">
      <alignment horizontal="left" vertical="center" wrapText="1"/>
    </xf>
    <xf numFmtId="0" fontId="27" fillId="0" borderId="0" xfId="49" applyFont="1">
      <alignment vertical="center"/>
    </xf>
    <xf numFmtId="0" fontId="27" fillId="0" borderId="0" xfId="49" applyFont="1" applyAlignment="1">
      <alignment horizontal="center" vertical="center"/>
    </xf>
    <xf numFmtId="0" fontId="27" fillId="0" borderId="0" xfId="49" applyFont="1" applyAlignment="1">
      <alignment horizontal="left" vertical="center"/>
    </xf>
    <xf numFmtId="0" fontId="27" fillId="0" borderId="0" xfId="49" applyFont="1" applyAlignment="1">
      <alignment vertical="center" wrapText="1"/>
    </xf>
    <xf numFmtId="0" fontId="28" fillId="0" borderId="0" xfId="49" applyFont="1">
      <alignment vertical="center"/>
    </xf>
    <xf numFmtId="0" fontId="29" fillId="0" borderId="0" xfId="49" applyFont="1" applyAlignment="1">
      <alignment horizontal="center" vertical="center" wrapText="1"/>
    </xf>
    <xf numFmtId="0" fontId="27" fillId="33" borderId="44" xfId="51" applyFont="1" applyFill="1" applyBorder="1" applyAlignment="1">
      <alignment horizontal="center" vertical="center"/>
    </xf>
    <xf numFmtId="0" fontId="27" fillId="0" borderId="45" xfId="51" applyFont="1" applyBorder="1" applyAlignment="1">
      <alignment horizontal="center" vertical="center" wrapText="1"/>
    </xf>
    <xf numFmtId="0" fontId="27" fillId="0" borderId="46" xfId="51" applyFont="1" applyBorder="1" applyAlignment="1">
      <alignment horizontal="center" vertical="center" wrapText="1"/>
    </xf>
    <xf numFmtId="0" fontId="27" fillId="0" borderId="46" xfId="51" applyFont="1" applyBorder="1">
      <alignment vertical="center"/>
    </xf>
    <xf numFmtId="0" fontId="30" fillId="0" borderId="47" xfId="49" applyFont="1" applyBorder="1" applyAlignment="1">
      <alignment horizontal="center" vertical="center"/>
    </xf>
    <xf numFmtId="0" fontId="27" fillId="0" borderId="47" xfId="49" applyFont="1" applyBorder="1" applyAlignment="1">
      <alignment horizontal="center" vertical="center"/>
    </xf>
    <xf numFmtId="0" fontId="27" fillId="0" borderId="46" xfId="49" applyFont="1" applyBorder="1" applyAlignment="1">
      <alignment horizontal="center" vertical="center"/>
    </xf>
    <xf numFmtId="0" fontId="27" fillId="0" borderId="47" xfId="51" applyFont="1" applyBorder="1">
      <alignment vertical="center"/>
    </xf>
    <xf numFmtId="0" fontId="27" fillId="0" borderId="48" xfId="51" applyFont="1" applyBorder="1">
      <alignment vertical="center"/>
    </xf>
    <xf numFmtId="0" fontId="29" fillId="0" borderId="0" xfId="49" applyFont="1" applyAlignment="1">
      <alignment horizontal="center" vertical="center"/>
    </xf>
    <xf numFmtId="0" fontId="27" fillId="33" borderId="49" xfId="51" applyFont="1" applyFill="1" applyBorder="1" applyAlignment="1">
      <alignment horizontal="center" vertical="center"/>
    </xf>
    <xf numFmtId="0" fontId="27" fillId="0" borderId="50" xfId="51" applyFont="1" applyBorder="1" applyAlignment="1">
      <alignment horizontal="center" vertical="center" wrapText="1"/>
    </xf>
    <xf numFmtId="0" fontId="27" fillId="0" borderId="51" xfId="51" applyFont="1" applyBorder="1" applyAlignment="1">
      <alignment horizontal="center" vertical="center" wrapText="1"/>
    </xf>
    <xf numFmtId="0" fontId="27" fillId="0" borderId="52" xfId="51" applyFont="1" applyBorder="1" applyAlignment="1">
      <alignment horizontal="left" vertical="center" wrapText="1"/>
    </xf>
    <xf numFmtId="0" fontId="30" fillId="0" borderId="52" xfId="49" applyFont="1" applyBorder="1" applyAlignment="1">
      <alignment horizontal="left" vertical="center"/>
    </xf>
    <xf numFmtId="0" fontId="27" fillId="0" borderId="53" xfId="49" applyFont="1" applyBorder="1" applyAlignment="1">
      <alignment horizontal="left" vertical="center" wrapText="1"/>
    </xf>
    <xf numFmtId="0" fontId="27" fillId="0" borderId="51" xfId="49" applyFont="1" applyBorder="1" applyAlignment="1">
      <alignment horizontal="left" vertical="center" wrapText="1"/>
    </xf>
    <xf numFmtId="0" fontId="27" fillId="0" borderId="54" xfId="49" applyFont="1" applyBorder="1" applyAlignment="1">
      <alignment horizontal="left" vertical="center" wrapText="1"/>
    </xf>
    <xf numFmtId="0" fontId="27" fillId="0" borderId="55" xfId="49" applyFont="1" applyBorder="1" applyAlignment="1">
      <alignment horizontal="left" vertical="center" wrapText="1"/>
    </xf>
    <xf numFmtId="0" fontId="27" fillId="0" borderId="56" xfId="51" applyFont="1" applyBorder="1" applyAlignment="1">
      <alignment vertical="center" wrapText="1"/>
    </xf>
    <xf numFmtId="0" fontId="27" fillId="0" borderId="55" xfId="51" applyFont="1" applyBorder="1" applyAlignment="1">
      <alignment vertical="center" wrapText="1"/>
    </xf>
    <xf numFmtId="0" fontId="27" fillId="0" borderId="57" xfId="51" applyFont="1" applyBorder="1" applyAlignment="1">
      <alignment vertical="center" wrapText="1"/>
    </xf>
    <xf numFmtId="0" fontId="0" fillId="0" borderId="55" xfId="0" applyFont="1" applyBorder="1" applyAlignment="1">
      <alignment vertical="center" wrapText="1"/>
    </xf>
    <xf numFmtId="0" fontId="27" fillId="0" borderId="52" xfId="49" applyFont="1" applyBorder="1" applyAlignment="1">
      <alignment vertical="center" wrapText="1"/>
    </xf>
    <xf numFmtId="0" fontId="27" fillId="0" borderId="56" xfId="49" applyFont="1" applyBorder="1" applyAlignment="1">
      <alignment horizontal="center" vertical="center" wrapText="1"/>
    </xf>
    <xf numFmtId="0" fontId="27" fillId="0" borderId="55" xfId="49" applyFont="1" applyBorder="1" applyAlignment="1">
      <alignment horizontal="center" vertical="center" wrapText="1"/>
    </xf>
    <xf numFmtId="0" fontId="27" fillId="0" borderId="56" xfId="51" applyFont="1" applyBorder="1" applyAlignment="1">
      <alignment horizontal="left" vertical="center" wrapText="1"/>
    </xf>
    <xf numFmtId="0" fontId="27" fillId="0" borderId="57" xfId="51" applyFont="1" applyBorder="1" applyAlignment="1">
      <alignment horizontal="left" vertical="center" wrapText="1"/>
    </xf>
    <xf numFmtId="0" fontId="27" fillId="0" borderId="58" xfId="51" applyFont="1" applyBorder="1" applyAlignment="1">
      <alignment horizontal="left" vertical="center" wrapText="1"/>
    </xf>
    <xf numFmtId="0" fontId="31" fillId="0" borderId="0" xfId="49" applyFont="1">
      <alignment vertical="center"/>
    </xf>
    <xf numFmtId="0" fontId="32" fillId="33" borderId="44" xfId="51" applyFont="1" applyFill="1" applyBorder="1" applyAlignment="1">
      <alignment horizontal="center" vertical="center" wrapText="1"/>
    </xf>
    <xf numFmtId="0" fontId="27" fillId="0" borderId="59" xfId="51" applyFont="1" applyBorder="1" applyAlignment="1">
      <alignment horizontal="center" vertical="center"/>
    </xf>
    <xf numFmtId="0" fontId="27" fillId="0" borderId="60" xfId="51" applyFont="1" applyBorder="1" applyAlignment="1">
      <alignment horizontal="center" vertical="center"/>
    </xf>
    <xf numFmtId="0" fontId="27" fillId="0" borderId="61" xfId="51" applyFont="1" applyBorder="1" applyAlignment="1">
      <alignment horizontal="center" vertical="center"/>
    </xf>
    <xf numFmtId="0" fontId="27" fillId="0" borderId="62" xfId="51" applyFont="1" applyBorder="1" applyAlignment="1">
      <alignment horizontal="center" vertical="center"/>
    </xf>
    <xf numFmtId="0" fontId="30" fillId="0" borderId="63" xfId="49" applyFont="1" applyBorder="1" applyAlignment="1">
      <alignment horizontal="center" vertical="center"/>
    </xf>
    <xf numFmtId="0" fontId="27" fillId="0" borderId="61" xfId="49" applyFont="1" applyBorder="1" applyAlignment="1">
      <alignment horizontal="center" vertical="center" wrapText="1"/>
    </xf>
    <xf numFmtId="0" fontId="27" fillId="0" borderId="62" xfId="49" applyFont="1" applyBorder="1" applyAlignment="1">
      <alignment horizontal="center" vertical="center" wrapText="1"/>
    </xf>
    <xf numFmtId="0" fontId="27" fillId="0" borderId="64" xfId="49" applyFont="1" applyBorder="1" applyAlignment="1">
      <alignment horizontal="center" vertical="center" wrapText="1"/>
    </xf>
    <xf numFmtId="0" fontId="27" fillId="0" borderId="59" xfId="49" applyFont="1" applyBorder="1" applyAlignment="1">
      <alignment horizontal="center" vertical="center" wrapText="1"/>
    </xf>
    <xf numFmtId="0" fontId="27" fillId="0" borderId="60" xfId="49" applyFont="1" applyBorder="1" applyAlignment="1">
      <alignment horizontal="center" vertical="center" wrapText="1"/>
    </xf>
    <xf numFmtId="0" fontId="27" fillId="0" borderId="65" xfId="51" applyFont="1" applyBorder="1" applyAlignment="1">
      <alignment horizontal="center" vertical="center"/>
    </xf>
    <xf numFmtId="0" fontId="27" fillId="0" borderId="66" xfId="49"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27" fillId="0" borderId="69" xfId="51" applyFont="1" applyBorder="1" applyAlignment="1">
      <alignment horizontal="center" vertical="center"/>
    </xf>
    <xf numFmtId="0" fontId="27" fillId="0" borderId="65" xfId="49" applyFont="1" applyBorder="1" applyAlignment="1">
      <alignment horizontal="center" vertical="center" wrapText="1"/>
    </xf>
    <xf numFmtId="0" fontId="27" fillId="0" borderId="63" xfId="49" applyFont="1" applyBorder="1" applyAlignment="1">
      <alignment horizontal="center" vertical="center" wrapText="1"/>
    </xf>
    <xf numFmtId="0" fontId="27" fillId="0" borderId="70" xfId="51" applyFont="1" applyBorder="1" applyAlignment="1">
      <alignment horizontal="center" vertical="center"/>
    </xf>
    <xf numFmtId="0" fontId="27" fillId="0" borderId="71" xfId="51" applyFont="1" applyBorder="1" applyAlignment="1">
      <alignment horizontal="center" vertical="center"/>
    </xf>
    <xf numFmtId="0" fontId="27" fillId="0" borderId="54" xfId="51" applyFont="1" applyBorder="1" applyAlignment="1">
      <alignment horizontal="center" vertical="center"/>
    </xf>
    <xf numFmtId="0" fontId="27" fillId="0" borderId="72" xfId="51" applyFont="1" applyBorder="1" applyAlignment="1">
      <alignment horizontal="center" vertical="center"/>
    </xf>
    <xf numFmtId="0" fontId="27" fillId="0" borderId="71" xfId="49" applyFont="1" applyBorder="1" applyAlignment="1">
      <alignment horizontal="center" vertical="center" wrapText="1"/>
    </xf>
    <xf numFmtId="0" fontId="27" fillId="0" borderId="73" xfId="49" applyFont="1" applyBorder="1" applyAlignment="1">
      <alignment horizontal="center" vertical="center" wrapText="1"/>
    </xf>
    <xf numFmtId="0" fontId="27" fillId="0" borderId="74" xfId="51" applyFont="1" applyBorder="1" applyAlignment="1">
      <alignment horizontal="center" vertical="center"/>
    </xf>
    <xf numFmtId="0" fontId="27" fillId="0" borderId="53" xfId="51" applyFont="1" applyBorder="1" applyAlignment="1">
      <alignment horizontal="center" vertical="center"/>
    </xf>
    <xf numFmtId="0" fontId="27" fillId="0" borderId="74" xfId="49" applyFont="1" applyBorder="1" applyAlignment="1">
      <alignment horizontal="center" vertical="center" wrapText="1"/>
    </xf>
    <xf numFmtId="0" fontId="27" fillId="0" borderId="75" xfId="49" applyFont="1" applyBorder="1" applyAlignment="1">
      <alignment horizontal="center" vertical="center" wrapText="1"/>
    </xf>
    <xf numFmtId="0" fontId="27" fillId="0" borderId="76" xfId="51" applyFont="1" applyBorder="1" applyAlignment="1">
      <alignment horizontal="center" vertical="center"/>
    </xf>
    <xf numFmtId="0" fontId="27" fillId="0" borderId="77" xfId="51" applyFont="1" applyBorder="1" applyAlignment="1">
      <alignment horizontal="center" vertical="center"/>
    </xf>
    <xf numFmtId="0" fontId="27" fillId="0" borderId="78" xfId="49" applyFont="1" applyBorder="1" applyAlignment="1">
      <alignment horizontal="center" vertical="center"/>
    </xf>
    <xf numFmtId="0" fontId="27" fillId="0" borderId="79" xfId="49" applyFont="1" applyBorder="1" applyAlignment="1">
      <alignment horizontal="center" vertical="center"/>
    </xf>
    <xf numFmtId="0" fontId="27" fillId="0" borderId="80" xfId="49" applyFont="1" applyBorder="1" applyAlignment="1">
      <alignment horizontal="center" vertical="center"/>
    </xf>
    <xf numFmtId="0" fontId="27" fillId="0" borderId="81" xfId="49" applyFont="1" applyBorder="1" applyAlignment="1">
      <alignment horizontal="center" vertical="center"/>
    </xf>
    <xf numFmtId="0" fontId="27" fillId="0" borderId="82" xfId="49" applyFont="1" applyBorder="1" applyAlignment="1">
      <alignment horizontal="center" vertical="center"/>
    </xf>
    <xf numFmtId="0" fontId="27" fillId="0" borderId="83" xfId="49" applyFont="1" applyBorder="1" applyAlignment="1">
      <alignment horizontal="center" vertical="center"/>
    </xf>
    <xf numFmtId="0" fontId="27" fillId="0" borderId="84" xfId="49" applyFont="1" applyBorder="1" applyAlignment="1">
      <alignment horizontal="center" vertical="center"/>
    </xf>
    <xf numFmtId="0" fontId="27" fillId="0" borderId="85" xfId="51" applyFont="1" applyBorder="1" applyAlignment="1">
      <alignment horizontal="center" vertical="center"/>
    </xf>
    <xf numFmtId="0" fontId="27" fillId="33" borderId="86" xfId="51" applyFont="1" applyFill="1" applyBorder="1" applyAlignment="1">
      <alignment horizontal="center" vertical="center"/>
    </xf>
    <xf numFmtId="0" fontId="27" fillId="0" borderId="87" xfId="51" applyFont="1" applyBorder="1" applyAlignment="1">
      <alignment horizontal="left" vertical="center" wrapText="1"/>
    </xf>
    <xf numFmtId="0" fontId="27" fillId="0" borderId="75" xfId="51" applyFont="1" applyBorder="1" applyAlignment="1">
      <alignment horizontal="left" vertical="center"/>
    </xf>
    <xf numFmtId="0" fontId="32" fillId="0" borderId="0" xfId="51" applyFont="1" applyAlignment="1">
      <alignment horizontal="right" vertical="center"/>
    </xf>
    <xf numFmtId="0" fontId="27" fillId="0" borderId="75" xfId="51" applyFont="1" applyBorder="1" applyAlignment="1">
      <alignment horizontal="left" vertical="center" wrapText="1"/>
    </xf>
    <xf numFmtId="0" fontId="27" fillId="0" borderId="88" xfId="49" applyFont="1" applyBorder="1" applyAlignment="1">
      <alignment horizontal="center" vertical="center"/>
    </xf>
    <xf numFmtId="0" fontId="27" fillId="0" borderId="89" xfId="49" applyFont="1" applyBorder="1" applyAlignment="1">
      <alignment horizontal="center"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27" fillId="0" borderId="93" xfId="49" applyFont="1" applyBorder="1" applyAlignment="1">
      <alignment vertical="center" wrapText="1"/>
    </xf>
    <xf numFmtId="0" fontId="27" fillId="0" borderId="73" xfId="49" applyFont="1" applyBorder="1" applyAlignment="1">
      <alignment vertical="center" wrapText="1"/>
    </xf>
    <xf numFmtId="0" fontId="27" fillId="0" borderId="93" xfId="40" applyFont="1" applyBorder="1" applyAlignment="1">
      <alignment horizontal="left" vertical="center" wrapText="1"/>
    </xf>
    <xf numFmtId="0" fontId="27" fillId="0" borderId="75" xfId="49" applyFont="1" applyBorder="1" applyAlignment="1">
      <alignment vertical="center" wrapText="1"/>
    </xf>
    <xf numFmtId="0" fontId="27" fillId="0" borderId="94" xfId="51" applyFont="1" applyBorder="1" applyAlignment="1">
      <alignment horizontal="left" vertical="center" wrapText="1"/>
    </xf>
    <xf numFmtId="0" fontId="27" fillId="0" borderId="0" xfId="0" applyFont="1" applyBorder="1" applyAlignment="1">
      <alignment horizontal="right" vertical="center"/>
    </xf>
    <xf numFmtId="0" fontId="27" fillId="0" borderId="95" xfId="51" applyFont="1" applyBorder="1" applyAlignment="1">
      <alignment horizontal="left" vertical="center" wrapText="1"/>
    </xf>
    <xf numFmtId="0" fontId="27" fillId="0" borderId="71" xfId="51" applyFont="1" applyBorder="1" applyAlignment="1">
      <alignment horizontal="left" vertical="center"/>
    </xf>
    <xf numFmtId="0" fontId="32" fillId="0" borderId="0" xfId="51" applyFont="1">
      <alignment vertical="center"/>
    </xf>
    <xf numFmtId="0" fontId="27" fillId="0" borderId="71" xfId="51" applyFont="1" applyBorder="1" applyAlignment="1">
      <alignment horizontal="left" vertical="center" wrapText="1"/>
    </xf>
    <xf numFmtId="0" fontId="27" fillId="0" borderId="96" xfId="49" applyFont="1" applyBorder="1" applyAlignment="1">
      <alignment horizontal="center" vertical="center"/>
    </xf>
    <xf numFmtId="0" fontId="0" fillId="0" borderId="74" xfId="0" applyFont="1" applyBorder="1" applyAlignment="1">
      <alignment vertical="center"/>
    </xf>
    <xf numFmtId="0" fontId="0" fillId="0" borderId="71" xfId="0" applyFont="1" applyBorder="1" applyAlignment="1">
      <alignment horizontal="left" vertical="center" wrapText="1"/>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27" fillId="0" borderId="53" xfId="49" applyFont="1" applyBorder="1" applyAlignment="1">
      <alignment vertical="center" wrapText="1"/>
    </xf>
    <xf numFmtId="0" fontId="27" fillId="0" borderId="51" xfId="49" applyFont="1" applyBorder="1" applyAlignment="1">
      <alignment vertical="center" wrapText="1"/>
    </xf>
    <xf numFmtId="0" fontId="27" fillId="0" borderId="54" xfId="49" applyFont="1" applyBorder="1" applyAlignment="1">
      <alignment vertical="center" wrapText="1"/>
    </xf>
    <xf numFmtId="0" fontId="27" fillId="0" borderId="71" xfId="49" applyFont="1" applyBorder="1" applyAlignment="1">
      <alignment vertical="center" wrapText="1"/>
    </xf>
    <xf numFmtId="0" fontId="27" fillId="0" borderId="100" xfId="51" applyFont="1" applyBorder="1" applyAlignment="1">
      <alignment horizontal="left" vertical="center" wrapText="1"/>
    </xf>
    <xf numFmtId="0" fontId="27" fillId="0" borderId="0" xfId="0" applyFont="1" applyBorder="1" applyAlignment="1">
      <alignment wrapText="1"/>
    </xf>
    <xf numFmtId="0" fontId="27" fillId="33" borderId="101" xfId="51" applyFont="1" applyFill="1" applyBorder="1" applyAlignment="1">
      <alignment horizontal="center" vertical="center" wrapText="1"/>
    </xf>
    <xf numFmtId="0" fontId="32" fillId="0" borderId="59" xfId="51" applyFont="1" applyBorder="1" applyAlignment="1">
      <alignment vertical="center" wrapText="1"/>
    </xf>
    <xf numFmtId="0" fontId="32" fillId="0" borderId="69" xfId="51" applyFont="1" applyBorder="1" applyAlignment="1">
      <alignment horizontal="left" vertical="center" wrapText="1"/>
    </xf>
    <xf numFmtId="0" fontId="32" fillId="0" borderId="72" xfId="51" applyFont="1" applyBorder="1" applyAlignment="1">
      <alignment horizontal="left" vertical="center" wrapText="1"/>
    </xf>
    <xf numFmtId="0" fontId="32" fillId="0" borderId="59" xfId="49" applyFont="1" applyBorder="1" applyAlignment="1">
      <alignment horizontal="left" vertical="center" wrapText="1"/>
    </xf>
    <xf numFmtId="0" fontId="32" fillId="0" borderId="60" xfId="40" applyFont="1" applyBorder="1" applyAlignment="1">
      <alignment vertical="center" wrapText="1"/>
    </xf>
    <xf numFmtId="0" fontId="32" fillId="0" borderId="60" xfId="49" applyFont="1" applyBorder="1" applyAlignment="1">
      <alignment horizontal="left" vertical="center" wrapText="1"/>
    </xf>
    <xf numFmtId="0" fontId="32" fillId="0" borderId="69" xfId="51" applyFont="1" applyBorder="1" applyAlignment="1">
      <alignment vertical="center" wrapText="1"/>
    </xf>
    <xf numFmtId="0" fontId="32" fillId="0" borderId="70" xfId="51" applyFont="1" applyBorder="1" applyAlignment="1">
      <alignment vertical="center" wrapText="1"/>
    </xf>
    <xf numFmtId="0" fontId="22" fillId="34" borderId="0" xfId="0" applyFont="1" applyFill="1" applyAlignment="1">
      <alignment horizontal="center" vertical="center"/>
    </xf>
    <xf numFmtId="0" fontId="22" fillId="34" borderId="0" xfId="0" applyFont="1" applyFill="1" applyAlignment="1">
      <alignment horizontal="left" vertical="center"/>
    </xf>
    <xf numFmtId="0" fontId="0" fillId="34" borderId="0" xfId="0" applyFill="1" applyAlignment="1">
      <alignment horizontal="left" vertical="center"/>
    </xf>
    <xf numFmtId="0" fontId="33" fillId="34" borderId="0" xfId="0" applyFont="1" applyFill="1" applyAlignment="1">
      <alignment horizontal="left" vertical="center"/>
    </xf>
    <xf numFmtId="0" fontId="0" fillId="34" borderId="0" xfId="0" applyFill="1"/>
    <xf numFmtId="0" fontId="34" fillId="34" borderId="0" xfId="0" applyFont="1" applyFill="1" applyAlignment="1">
      <alignment horizontal="left" vertical="center"/>
    </xf>
    <xf numFmtId="0" fontId="34" fillId="34" borderId="0" xfId="0" applyFont="1" applyFill="1" applyAlignment="1">
      <alignment horizontal="center" vertical="center"/>
    </xf>
    <xf numFmtId="0" fontId="22" fillId="34" borderId="44" xfId="0" applyFont="1" applyFill="1" applyBorder="1" applyAlignment="1">
      <alignment horizontal="center" vertical="center"/>
    </xf>
    <xf numFmtId="0" fontId="22" fillId="34" borderId="45" xfId="0" applyFont="1" applyFill="1" applyBorder="1" applyAlignment="1">
      <alignment horizontal="center" vertical="center"/>
    </xf>
    <xf numFmtId="0" fontId="22" fillId="34" borderId="48" xfId="0" applyFont="1" applyFill="1" applyBorder="1" applyAlignment="1">
      <alignment horizontal="center" vertical="center"/>
    </xf>
    <xf numFmtId="0" fontId="22" fillId="34" borderId="45" xfId="0" applyFont="1" applyFill="1" applyBorder="1" applyAlignment="1">
      <alignment vertical="center"/>
    </xf>
    <xf numFmtId="0" fontId="33" fillId="34" borderId="46" xfId="0" applyFont="1" applyFill="1" applyBorder="1" applyAlignment="1">
      <alignment vertical="center"/>
    </xf>
    <xf numFmtId="0" fontId="22" fillId="34" borderId="46" xfId="0" applyFont="1" applyFill="1" applyBorder="1" applyAlignment="1">
      <alignment vertical="center"/>
    </xf>
    <xf numFmtId="0" fontId="0" fillId="34" borderId="46" xfId="0" applyFill="1" applyBorder="1" applyAlignment="1">
      <alignment horizontal="center" vertical="center"/>
    </xf>
    <xf numFmtId="0" fontId="22" fillId="34" borderId="48" xfId="0" applyFont="1" applyFill="1" applyBorder="1" applyAlignment="1">
      <alignment vertical="center"/>
    </xf>
    <xf numFmtId="0" fontId="22" fillId="34" borderId="46" xfId="0" applyFont="1" applyFill="1" applyBorder="1" applyAlignment="1">
      <alignment horizontal="left" vertical="center"/>
    </xf>
    <xf numFmtId="0" fontId="22" fillId="34" borderId="102" xfId="0" applyFont="1" applyFill="1" applyBorder="1" applyAlignment="1">
      <alignment horizontal="center" vertical="center"/>
    </xf>
    <xf numFmtId="0" fontId="0" fillId="34" borderId="46" xfId="0" applyFill="1" applyBorder="1"/>
    <xf numFmtId="0" fontId="22" fillId="34" borderId="0" xfId="0" applyFont="1" applyFill="1" applyAlignment="1">
      <alignment horizontal="center"/>
    </xf>
    <xf numFmtId="0" fontId="22" fillId="34" borderId="86" xfId="0" applyFont="1" applyFill="1" applyBorder="1" applyAlignment="1">
      <alignment horizontal="center" vertical="center"/>
    </xf>
    <xf numFmtId="0" fontId="22" fillId="34" borderId="103" xfId="0" applyFont="1" applyFill="1" applyBorder="1" applyAlignment="1">
      <alignment horizontal="center" vertical="center"/>
    </xf>
    <xf numFmtId="0" fontId="22" fillId="34" borderId="50" xfId="0" applyFont="1" applyFill="1" applyBorder="1" applyAlignment="1">
      <alignment horizontal="center" vertical="center"/>
    </xf>
    <xf numFmtId="0" fontId="33" fillId="34" borderId="51" xfId="0" applyFont="1" applyFill="1" applyBorder="1" applyAlignment="1">
      <alignment horizontal="center" vertical="center"/>
    </xf>
    <xf numFmtId="0" fontId="22" fillId="34" borderId="51" xfId="0" applyFont="1" applyFill="1" applyBorder="1" applyAlignment="1">
      <alignment horizontal="center" vertical="center"/>
    </xf>
    <xf numFmtId="0" fontId="22" fillId="34" borderId="76" xfId="0" applyFont="1" applyFill="1" applyBorder="1" applyAlignment="1">
      <alignment horizontal="center" vertical="center"/>
    </xf>
    <xf numFmtId="0" fontId="22" fillId="34" borderId="51" xfId="0" applyFont="1" applyFill="1" applyBorder="1" applyAlignment="1">
      <alignment horizontal="left" vertical="center"/>
    </xf>
    <xf numFmtId="0" fontId="0" fillId="34" borderId="51" xfId="0" applyFill="1" applyBorder="1"/>
    <xf numFmtId="0" fontId="22" fillId="34" borderId="49" xfId="0" applyFont="1" applyFill="1" applyBorder="1" applyAlignment="1">
      <alignment horizontal="center" vertical="center"/>
    </xf>
    <xf numFmtId="0" fontId="22" fillId="34" borderId="104" xfId="0" applyFont="1" applyFill="1" applyBorder="1" applyAlignment="1">
      <alignment vertical="center" wrapText="1"/>
    </xf>
    <xf numFmtId="0" fontId="33" fillId="34" borderId="72" xfId="0" applyFont="1" applyFill="1" applyBorder="1" applyAlignment="1">
      <alignment vertical="center"/>
    </xf>
    <xf numFmtId="0" fontId="22" fillId="34" borderId="72" xfId="0" applyFont="1" applyFill="1" applyBorder="1" applyAlignment="1">
      <alignment vertical="center" wrapText="1"/>
    </xf>
    <xf numFmtId="0" fontId="22" fillId="34" borderId="72" xfId="0" applyFont="1" applyFill="1" applyBorder="1" applyAlignment="1">
      <alignment vertical="center"/>
    </xf>
    <xf numFmtId="0" fontId="22" fillId="34" borderId="70" xfId="0" applyFont="1" applyFill="1" applyBorder="1" applyAlignment="1">
      <alignment vertical="center"/>
    </xf>
    <xf numFmtId="0" fontId="22" fillId="34" borderId="72" xfId="0" applyFont="1" applyFill="1" applyBorder="1" applyAlignment="1">
      <alignment horizontal="left" vertical="center"/>
    </xf>
    <xf numFmtId="0" fontId="22" fillId="34" borderId="102" xfId="0" applyFont="1" applyFill="1" applyBorder="1" applyAlignment="1">
      <alignment horizontal="left" vertical="center"/>
    </xf>
    <xf numFmtId="0" fontId="22" fillId="34" borderId="51" xfId="0" applyFont="1" applyFill="1" applyBorder="1" applyAlignment="1">
      <alignment vertical="center"/>
    </xf>
    <xf numFmtId="0" fontId="22" fillId="34" borderId="70" xfId="0" applyFont="1" applyFill="1" applyBorder="1" applyAlignment="1">
      <alignment vertical="center" wrapText="1"/>
    </xf>
    <xf numFmtId="0" fontId="22" fillId="34" borderId="0" xfId="0" applyFont="1" applyFill="1"/>
    <xf numFmtId="0" fontId="22" fillId="34" borderId="0" xfId="0" applyFont="1" applyFill="1" applyAlignment="1">
      <alignment vertical="center"/>
    </xf>
    <xf numFmtId="0" fontId="22" fillId="34" borderId="45" xfId="0" applyFont="1" applyFill="1" applyBorder="1" applyAlignment="1">
      <alignment horizontal="left" vertical="center" wrapText="1"/>
    </xf>
    <xf numFmtId="0" fontId="33" fillId="34" borderId="46" xfId="0" applyFont="1" applyFill="1" applyBorder="1" applyAlignment="1">
      <alignment horizontal="left" vertical="center"/>
    </xf>
    <xf numFmtId="0" fontId="22" fillId="34" borderId="46" xfId="0" applyFont="1" applyFill="1" applyBorder="1" applyAlignment="1">
      <alignment horizontal="left" vertical="center" wrapText="1"/>
    </xf>
    <xf numFmtId="0" fontId="22" fillId="34" borderId="48" xfId="0" applyFont="1" applyFill="1" applyBorder="1" applyAlignment="1">
      <alignment horizontal="left" vertical="center"/>
    </xf>
    <xf numFmtId="0" fontId="22" fillId="34" borderId="102" xfId="0" applyFont="1" applyFill="1" applyBorder="1" applyAlignment="1">
      <alignment horizontal="left" vertical="center" wrapText="1"/>
    </xf>
    <xf numFmtId="0" fontId="22" fillId="34" borderId="103" xfId="0" applyFont="1" applyFill="1" applyBorder="1" applyAlignment="1">
      <alignment horizontal="left" vertical="center"/>
    </xf>
    <xf numFmtId="0" fontId="22" fillId="34" borderId="50" xfId="0" applyFont="1" applyFill="1" applyBorder="1" applyAlignment="1">
      <alignment horizontal="left" vertical="center"/>
    </xf>
    <xf numFmtId="0" fontId="22" fillId="34" borderId="76" xfId="0" applyFont="1" applyFill="1" applyBorder="1" applyAlignment="1">
      <alignment horizontal="left" vertical="center"/>
    </xf>
    <xf numFmtId="0" fontId="22" fillId="34" borderId="50" xfId="0" applyFont="1" applyFill="1" applyBorder="1" applyAlignment="1">
      <alignment vertical="center" wrapText="1"/>
    </xf>
    <xf numFmtId="0" fontId="33" fillId="34" borderId="51" xfId="0" applyFont="1" applyFill="1" applyBorder="1" applyAlignment="1">
      <alignment vertical="center" wrapText="1"/>
    </xf>
    <xf numFmtId="0" fontId="22" fillId="34" borderId="51" xfId="0" applyFont="1" applyFill="1" applyBorder="1" applyAlignment="1">
      <alignment vertical="center" wrapText="1"/>
    </xf>
    <xf numFmtId="0" fontId="22" fillId="34" borderId="76" xfId="0" applyFont="1" applyFill="1" applyBorder="1" applyAlignment="1">
      <alignment vertical="center" wrapText="1"/>
    </xf>
    <xf numFmtId="0" fontId="22" fillId="34" borderId="45" xfId="0" applyFont="1" applyFill="1" applyBorder="1" applyAlignment="1">
      <alignment horizontal="left" vertical="center"/>
    </xf>
    <xf numFmtId="0" fontId="33" fillId="34" borderId="46" xfId="0" applyFont="1" applyFill="1" applyBorder="1" applyAlignment="1">
      <alignment horizontal="left" vertical="center" wrapText="1"/>
    </xf>
    <xf numFmtId="0" fontId="22" fillId="34" borderId="48" xfId="0" applyFont="1" applyFill="1" applyBorder="1" applyAlignment="1">
      <alignment horizontal="left" vertical="center" wrapText="1"/>
    </xf>
    <xf numFmtId="0" fontId="0" fillId="34" borderId="44" xfId="0" applyFill="1" applyBorder="1" applyAlignment="1">
      <alignment horizontal="center" vertical="center"/>
    </xf>
    <xf numFmtId="0" fontId="22" fillId="34" borderId="103" xfId="0" applyFont="1" applyFill="1" applyBorder="1" applyAlignment="1">
      <alignment horizontal="left" vertical="center" wrapText="1"/>
    </xf>
    <xf numFmtId="0" fontId="0" fillId="34" borderId="50" xfId="0" applyFill="1" applyBorder="1" applyAlignment="1">
      <alignment horizontal="left" vertical="center"/>
    </xf>
    <xf numFmtId="0" fontId="0" fillId="34" borderId="76" xfId="0" applyFill="1" applyBorder="1" applyAlignment="1">
      <alignment horizontal="left" vertical="center"/>
    </xf>
    <xf numFmtId="0" fontId="0" fillId="34" borderId="50" xfId="0" applyFill="1" applyBorder="1" applyAlignment="1">
      <alignment vertical="center"/>
    </xf>
    <xf numFmtId="0" fontId="33" fillId="34" borderId="51" xfId="0" applyFont="1" applyFill="1" applyBorder="1" applyAlignment="1">
      <alignment vertical="center"/>
    </xf>
    <xf numFmtId="0" fontId="0" fillId="34" borderId="51" xfId="0" applyFill="1" applyBorder="1" applyAlignment="1">
      <alignment vertical="center"/>
    </xf>
    <xf numFmtId="0" fontId="22" fillId="34" borderId="76" xfId="0" applyFont="1" applyFill="1" applyBorder="1" applyAlignment="1">
      <alignment vertical="center"/>
    </xf>
    <xf numFmtId="0" fontId="0" fillId="34" borderId="102" xfId="0" applyFill="1" applyBorder="1" applyAlignment="1">
      <alignment horizontal="left" vertical="center"/>
    </xf>
    <xf numFmtId="0" fontId="0" fillId="34" borderId="49" xfId="0" applyFill="1" applyBorder="1" applyAlignment="1">
      <alignment horizontal="center" vertical="center"/>
    </xf>
    <xf numFmtId="0" fontId="0" fillId="34" borderId="76" xfId="0" applyFill="1" applyBorder="1" applyAlignment="1">
      <alignment vertical="center"/>
    </xf>
    <xf numFmtId="0" fontId="22" fillId="34" borderId="104" xfId="0" applyFont="1" applyFill="1" applyBorder="1" applyAlignment="1">
      <alignment horizontal="left" vertical="center"/>
    </xf>
    <xf numFmtId="0" fontId="22" fillId="34" borderId="70" xfId="0" applyFont="1" applyFill="1" applyBorder="1" applyAlignment="1">
      <alignment horizontal="left" vertical="center"/>
    </xf>
    <xf numFmtId="0" fontId="22" fillId="34" borderId="105" xfId="0" applyFont="1" applyFill="1" applyBorder="1" applyAlignment="1">
      <alignment horizontal="left" vertical="center" shrinkToFit="1"/>
    </xf>
    <xf numFmtId="0" fontId="33" fillId="35" borderId="106" xfId="0" applyFont="1" applyFill="1" applyBorder="1" applyAlignment="1">
      <alignment vertical="center"/>
    </xf>
    <xf numFmtId="0" fontId="22" fillId="34" borderId="107" xfId="0" applyFont="1" applyFill="1" applyBorder="1" applyAlignment="1">
      <alignment horizontal="left" vertical="center" shrinkToFit="1"/>
    </xf>
    <xf numFmtId="0" fontId="22" fillId="34" borderId="107" xfId="0" applyFont="1" applyFill="1" applyBorder="1" applyAlignment="1">
      <alignment horizontal="left" vertical="center" wrapText="1"/>
    </xf>
    <xf numFmtId="0" fontId="22" fillId="34" borderId="108" xfId="0" applyFont="1" applyFill="1" applyBorder="1" applyAlignment="1">
      <alignment horizontal="left" vertical="center" wrapText="1"/>
    </xf>
    <xf numFmtId="0" fontId="22" fillId="34" borderId="109" xfId="0" applyFont="1" applyFill="1" applyBorder="1" applyAlignment="1">
      <alignment horizontal="left" vertical="center" wrapText="1"/>
    </xf>
    <xf numFmtId="0" fontId="22" fillId="34" borderId="107" xfId="0" applyFont="1" applyFill="1" applyBorder="1" applyAlignment="1">
      <alignment horizontal="left" vertical="center"/>
    </xf>
    <xf numFmtId="0" fontId="22" fillId="34" borderId="107" xfId="0" applyFont="1" applyFill="1" applyBorder="1" applyAlignment="1">
      <alignment vertical="center" wrapText="1"/>
    </xf>
    <xf numFmtId="0" fontId="22" fillId="34" borderId="108" xfId="0" applyFont="1" applyFill="1" applyBorder="1" applyAlignment="1">
      <alignment vertical="center"/>
    </xf>
    <xf numFmtId="0" fontId="22" fillId="6" borderId="107" xfId="0" applyFont="1" applyFill="1" applyBorder="1" applyAlignment="1">
      <alignment horizontal="left" vertical="center" wrapText="1"/>
    </xf>
    <xf numFmtId="0" fontId="22" fillId="6" borderId="108" xfId="0" applyFont="1" applyFill="1" applyBorder="1" applyAlignment="1">
      <alignment horizontal="left" vertical="center" wrapText="1"/>
    </xf>
    <xf numFmtId="0" fontId="22" fillId="6" borderId="110" xfId="0" applyFont="1" applyFill="1" applyBorder="1" applyAlignment="1">
      <alignment vertical="center" wrapText="1"/>
    </xf>
    <xf numFmtId="0" fontId="22" fillId="35" borderId="106" xfId="0" applyFont="1" applyFill="1" applyBorder="1" applyAlignment="1">
      <alignment vertical="center"/>
    </xf>
    <xf numFmtId="0" fontId="22" fillId="34" borderId="105" xfId="0" applyFont="1" applyFill="1" applyBorder="1" applyAlignment="1">
      <alignment vertical="center" shrinkToFit="1"/>
    </xf>
    <xf numFmtId="0" fontId="22" fillId="34" borderId="107" xfId="0" applyFont="1" applyFill="1" applyBorder="1" applyAlignment="1">
      <alignment vertical="center" shrinkToFit="1"/>
    </xf>
    <xf numFmtId="0" fontId="22" fillId="34" borderId="108" xfId="0" applyFont="1" applyFill="1" applyBorder="1" applyAlignment="1">
      <alignment vertical="center" wrapText="1"/>
    </xf>
    <xf numFmtId="0" fontId="22" fillId="34" borderId="109" xfId="0" applyFont="1" applyFill="1" applyBorder="1" applyAlignment="1">
      <alignment vertical="center" wrapText="1"/>
    </xf>
    <xf numFmtId="0" fontId="22" fillId="34" borderId="111" xfId="0" applyFont="1" applyFill="1" applyBorder="1" applyAlignment="1">
      <alignment vertical="center" wrapText="1"/>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112" xfId="0" applyFill="1" applyBorder="1" applyAlignment="1">
      <alignment horizontal="center" vertical="center"/>
    </xf>
    <xf numFmtId="0" fontId="6" fillId="35" borderId="106" xfId="0" applyFont="1" applyFill="1" applyBorder="1" applyAlignment="1">
      <alignment horizontal="center" vertical="center"/>
    </xf>
    <xf numFmtId="0" fontId="0" fillId="34" borderId="106" xfId="0" applyFill="1" applyBorder="1" applyAlignment="1">
      <alignment horizontal="center" vertical="center"/>
    </xf>
    <xf numFmtId="0" fontId="22" fillId="34" borderId="113" xfId="0" applyFont="1" applyFill="1" applyBorder="1" applyAlignment="1">
      <alignment horizontal="center" vertical="center" wrapText="1"/>
    </xf>
    <xf numFmtId="0" fontId="22" fillId="34" borderId="114" xfId="0" applyFont="1" applyFill="1" applyBorder="1" applyAlignment="1">
      <alignment horizontal="center" vertical="center" wrapText="1"/>
    </xf>
    <xf numFmtId="0" fontId="0" fillId="34" borderId="115" xfId="0" applyFill="1" applyBorder="1" applyAlignment="1">
      <alignment horizontal="center" vertical="center"/>
    </xf>
    <xf numFmtId="0" fontId="0" fillId="6" borderId="106" xfId="0" applyFill="1" applyBorder="1" applyAlignment="1">
      <alignment horizontal="center" vertical="center"/>
    </xf>
    <xf numFmtId="0" fontId="0" fillId="6" borderId="115" xfId="0" applyFill="1" applyBorder="1" applyAlignment="1">
      <alignment horizontal="center" vertical="center"/>
    </xf>
    <xf numFmtId="0" fontId="0" fillId="6" borderId="116" xfId="0" applyFill="1" applyBorder="1" applyAlignment="1">
      <alignment horizontal="center" vertical="center"/>
    </xf>
    <xf numFmtId="0" fontId="0" fillId="35" borderId="106" xfId="0" applyFill="1" applyBorder="1" applyAlignment="1">
      <alignment horizontal="center" vertical="center"/>
    </xf>
    <xf numFmtId="0" fontId="0" fillId="34" borderId="45" xfId="0" applyFill="1" applyBorder="1" applyAlignment="1">
      <alignment horizontal="center" vertical="center"/>
    </xf>
    <xf numFmtId="0" fontId="0" fillId="34" borderId="113" xfId="0" applyFill="1" applyBorder="1" applyAlignment="1">
      <alignment horizontal="center" vertical="center" wrapText="1"/>
    </xf>
    <xf numFmtId="0" fontId="0" fillId="34" borderId="114" xfId="0" applyFill="1" applyBorder="1" applyAlignment="1">
      <alignment horizontal="center" vertical="center" wrapText="1"/>
    </xf>
    <xf numFmtId="0" fontId="0" fillId="34" borderId="116" xfId="0" applyFill="1" applyBorder="1" applyAlignment="1">
      <alignment horizontal="center" vertical="center"/>
    </xf>
    <xf numFmtId="0" fontId="0" fillId="34" borderId="115" xfId="0" applyFill="1" applyBorder="1" applyAlignment="1">
      <alignment horizontal="center" vertical="center" wrapText="1"/>
    </xf>
    <xf numFmtId="0" fontId="0" fillId="34" borderId="48" xfId="0" applyFill="1" applyBorder="1" applyAlignment="1">
      <alignment horizontal="center" vertical="center" wrapText="1"/>
    </xf>
    <xf numFmtId="0" fontId="22" fillId="34" borderId="103" xfId="0" applyFont="1" applyFill="1" applyBorder="1" applyAlignment="1">
      <alignment vertical="center"/>
    </xf>
    <xf numFmtId="0" fontId="22" fillId="34" borderId="102" xfId="0" applyFont="1" applyFill="1" applyBorder="1" applyAlignment="1">
      <alignment vertical="center"/>
    </xf>
    <xf numFmtId="0" fontId="22" fillId="34" borderId="117" xfId="0" applyFont="1" applyFill="1" applyBorder="1" applyAlignment="1">
      <alignment vertical="center"/>
    </xf>
    <xf numFmtId="0" fontId="33" fillId="35" borderId="118" xfId="0" applyFont="1" applyFill="1" applyBorder="1" applyAlignment="1">
      <alignment vertical="center"/>
    </xf>
    <xf numFmtId="0" fontId="22" fillId="34" borderId="118" xfId="0" applyFont="1" applyFill="1" applyBorder="1" applyAlignment="1">
      <alignment vertical="center"/>
    </xf>
    <xf numFmtId="0" fontId="22" fillId="34" borderId="113" xfId="0" applyFont="1" applyFill="1" applyBorder="1" applyAlignment="1">
      <alignment horizontal="left" vertical="center"/>
    </xf>
    <xf numFmtId="0" fontId="22" fillId="34" borderId="114" xfId="0" applyFont="1" applyFill="1" applyBorder="1" applyAlignment="1">
      <alignment horizontal="left" vertical="center"/>
    </xf>
    <xf numFmtId="0" fontId="22" fillId="6" borderId="118" xfId="0" applyFont="1" applyFill="1" applyBorder="1" applyAlignment="1">
      <alignment vertical="center"/>
    </xf>
    <xf numFmtId="0" fontId="22" fillId="6" borderId="113" xfId="0" applyFont="1" applyFill="1" applyBorder="1" applyAlignment="1">
      <alignment vertical="center"/>
    </xf>
    <xf numFmtId="0" fontId="22" fillId="6" borderId="119" xfId="0" applyFont="1" applyFill="1" applyBorder="1" applyAlignment="1">
      <alignment vertical="center"/>
    </xf>
    <xf numFmtId="0" fontId="22" fillId="35" borderId="118" xfId="0" applyFont="1" applyFill="1" applyBorder="1" applyAlignment="1">
      <alignment vertical="center"/>
    </xf>
    <xf numFmtId="0" fontId="22" fillId="34" borderId="119" xfId="0" applyFont="1" applyFill="1" applyBorder="1" applyAlignment="1">
      <alignment vertical="center"/>
    </xf>
    <xf numFmtId="0" fontId="22" fillId="34" borderId="103" xfId="0" applyFont="1" applyFill="1" applyBorder="1" applyAlignment="1">
      <alignment vertical="center" wrapText="1"/>
    </xf>
    <xf numFmtId="0" fontId="22" fillId="34" borderId="102" xfId="0" applyFont="1" applyFill="1" applyBorder="1" applyAlignment="1">
      <alignment vertical="center" wrapText="1"/>
    </xf>
    <xf numFmtId="0" fontId="6" fillId="35" borderId="118" xfId="0" applyFont="1" applyFill="1" applyBorder="1" applyAlignment="1">
      <alignment vertical="center"/>
    </xf>
    <xf numFmtId="0" fontId="0" fillId="34" borderId="118" xfId="0" applyFill="1" applyBorder="1" applyAlignment="1">
      <alignment vertical="center"/>
    </xf>
    <xf numFmtId="0" fontId="0" fillId="35" borderId="118" xfId="0" applyFill="1" applyBorder="1" applyAlignment="1">
      <alignment vertical="center"/>
    </xf>
    <xf numFmtId="0" fontId="0" fillId="34" borderId="119" xfId="0" applyFill="1" applyBorder="1" applyAlignment="1">
      <alignment vertical="center"/>
    </xf>
    <xf numFmtId="0" fontId="22" fillId="34" borderId="117" xfId="0" applyFont="1" applyFill="1" applyBorder="1" applyAlignment="1">
      <alignment horizontal="left" vertical="center" wrapText="1"/>
    </xf>
    <xf numFmtId="0" fontId="33" fillId="35" borderId="118" xfId="0" applyFont="1" applyFill="1" applyBorder="1" applyAlignment="1">
      <alignment horizontal="left" vertical="center" wrapText="1"/>
    </xf>
    <xf numFmtId="0" fontId="0" fillId="34" borderId="118" xfId="0" applyFill="1" applyBorder="1" applyAlignment="1">
      <alignment horizontal="center" vertical="center"/>
    </xf>
    <xf numFmtId="0" fontId="22" fillId="34" borderId="118" xfId="0" applyFont="1" applyFill="1" applyBorder="1" applyAlignment="1">
      <alignment horizontal="left" vertical="center" wrapText="1"/>
    </xf>
    <xf numFmtId="0" fontId="0" fillId="6" borderId="118" xfId="0" applyFill="1" applyBorder="1" applyAlignment="1">
      <alignment horizontal="center" vertical="center"/>
    </xf>
    <xf numFmtId="0" fontId="0" fillId="6" borderId="113" xfId="0" applyFill="1" applyBorder="1" applyAlignment="1">
      <alignment horizontal="center" vertical="center"/>
    </xf>
    <xf numFmtId="0" fontId="0" fillId="6" borderId="119" xfId="0" applyFill="1" applyBorder="1" applyAlignment="1">
      <alignment horizontal="center" vertical="center"/>
    </xf>
    <xf numFmtId="0" fontId="22" fillId="35" borderId="118" xfId="0" applyFont="1" applyFill="1" applyBorder="1" applyAlignment="1">
      <alignment horizontal="left" vertical="center" wrapText="1"/>
    </xf>
    <xf numFmtId="0" fontId="22" fillId="34" borderId="118" xfId="0" applyFont="1" applyFill="1" applyBorder="1" applyAlignment="1">
      <alignment horizontal="left" vertical="center"/>
    </xf>
    <xf numFmtId="0" fontId="0" fillId="34" borderId="119" xfId="0" applyFill="1" applyBorder="1" applyAlignment="1">
      <alignment horizontal="center" vertical="center"/>
    </xf>
    <xf numFmtId="0" fontId="0" fillId="34" borderId="102" xfId="0" applyFill="1" applyBorder="1" applyAlignment="1">
      <alignment horizontal="center" vertical="center"/>
    </xf>
    <xf numFmtId="0" fontId="0" fillId="34" borderId="117" xfId="0" applyFill="1" applyBorder="1" applyAlignment="1">
      <alignment horizontal="center" vertical="center"/>
    </xf>
    <xf numFmtId="0" fontId="6" fillId="35" borderId="118" xfId="0" applyFont="1" applyFill="1" applyBorder="1" applyAlignment="1">
      <alignment horizontal="center" vertical="center"/>
    </xf>
    <xf numFmtId="0" fontId="0" fillId="35" borderId="118" xfId="0" applyFill="1" applyBorder="1" applyAlignment="1">
      <alignment horizontal="center" vertical="center"/>
    </xf>
    <xf numFmtId="0" fontId="0" fillId="34" borderId="103" xfId="0" applyFill="1" applyBorder="1" applyAlignment="1">
      <alignment horizontal="center" vertical="center"/>
    </xf>
    <xf numFmtId="0" fontId="0" fillId="34" borderId="102" xfId="0" applyFill="1" applyBorder="1" applyAlignment="1">
      <alignment horizontal="center" vertical="center" wrapText="1"/>
    </xf>
    <xf numFmtId="0" fontId="22" fillId="34" borderId="119" xfId="0" applyFont="1" applyFill="1" applyBorder="1" applyAlignment="1">
      <alignment horizontal="left" vertical="center"/>
    </xf>
    <xf numFmtId="0" fontId="0" fillId="34" borderId="118" xfId="0" applyFill="1" applyBorder="1" applyAlignment="1">
      <alignment horizontal="left" vertical="center"/>
    </xf>
    <xf numFmtId="0" fontId="0" fillId="34" borderId="113" xfId="0" applyFill="1" applyBorder="1" applyAlignment="1">
      <alignment horizontal="center" vertical="center"/>
    </xf>
    <xf numFmtId="0" fontId="22" fillId="34" borderId="113" xfId="0" applyFont="1" applyFill="1" applyBorder="1" applyAlignment="1">
      <alignment vertical="center"/>
    </xf>
    <xf numFmtId="0" fontId="6" fillId="35" borderId="118" xfId="0" applyFont="1" applyFill="1" applyBorder="1" applyAlignment="1">
      <alignment horizontal="left" vertical="center"/>
    </xf>
    <xf numFmtId="0" fontId="0" fillId="34" borderId="113" xfId="0" applyFill="1" applyBorder="1" applyAlignment="1">
      <alignment vertical="center"/>
    </xf>
    <xf numFmtId="0" fontId="0" fillId="34" borderId="114" xfId="0" applyFill="1" applyBorder="1" applyAlignment="1">
      <alignment horizontal="left" vertical="center"/>
    </xf>
    <xf numFmtId="0" fontId="22" fillId="6" borderId="119" xfId="0" applyFont="1" applyFill="1" applyBorder="1" applyAlignment="1">
      <alignment horizontal="left" vertical="center"/>
    </xf>
    <xf numFmtId="0" fontId="0" fillId="35" borderId="118" xfId="0" applyFill="1" applyBorder="1" applyAlignment="1">
      <alignment horizontal="left" vertical="center"/>
    </xf>
    <xf numFmtId="0" fontId="0" fillId="34" borderId="113" xfId="0" applyFill="1" applyBorder="1" applyAlignment="1">
      <alignment horizontal="left" vertical="center"/>
    </xf>
    <xf numFmtId="0" fontId="22" fillId="34" borderId="117" xfId="0" applyFont="1" applyFill="1" applyBorder="1" applyAlignment="1">
      <alignment horizontal="left" vertical="center"/>
    </xf>
    <xf numFmtId="0" fontId="0" fillId="6" borderId="118" xfId="0" applyFill="1" applyBorder="1" applyAlignment="1">
      <alignment horizontal="left" vertical="center"/>
    </xf>
    <xf numFmtId="0" fontId="0" fillId="6" borderId="113" xfId="0" applyFill="1" applyBorder="1" applyAlignment="1">
      <alignment horizontal="left" vertical="center"/>
    </xf>
    <xf numFmtId="0" fontId="0" fillId="0" borderId="86" xfId="0" applyBorder="1" applyAlignment="1">
      <alignment horizontal="center" vertical="center"/>
    </xf>
    <xf numFmtId="0" fontId="22" fillId="34" borderId="120" xfId="0" applyFont="1" applyFill="1" applyBorder="1" applyAlignment="1">
      <alignment horizontal="left" vertical="center"/>
    </xf>
    <xf numFmtId="0" fontId="6" fillId="35" borderId="121" xfId="0" applyFont="1" applyFill="1" applyBorder="1" applyAlignment="1">
      <alignment horizontal="left" vertical="center"/>
    </xf>
    <xf numFmtId="0" fontId="22" fillId="34" borderId="121" xfId="0" applyFont="1" applyFill="1" applyBorder="1" applyAlignment="1">
      <alignment horizontal="left" vertical="center"/>
    </xf>
    <xf numFmtId="0" fontId="0" fillId="34" borderId="121" xfId="0" applyFill="1" applyBorder="1" applyAlignment="1">
      <alignment horizontal="left" vertical="center"/>
    </xf>
    <xf numFmtId="0" fontId="0" fillId="34" borderId="122" xfId="0" applyFill="1" applyBorder="1" applyAlignment="1">
      <alignment vertical="center"/>
    </xf>
    <xf numFmtId="0" fontId="0" fillId="34" borderId="123" xfId="0" applyFill="1" applyBorder="1" applyAlignment="1">
      <alignment horizontal="left" vertical="center"/>
    </xf>
    <xf numFmtId="0" fontId="0" fillId="34" borderId="121" xfId="0" applyFill="1" applyBorder="1" applyAlignment="1">
      <alignment vertical="center"/>
    </xf>
    <xf numFmtId="0" fontId="0" fillId="34" borderId="122" xfId="0" applyFill="1" applyBorder="1" applyAlignment="1">
      <alignment horizontal="left" vertical="center"/>
    </xf>
    <xf numFmtId="0" fontId="22" fillId="34" borderId="111" xfId="0" applyFont="1" applyFill="1" applyBorder="1" applyAlignment="1">
      <alignment horizontal="left" vertical="center"/>
    </xf>
    <xf numFmtId="0" fontId="0" fillId="35" borderId="121" xfId="0" applyFill="1" applyBorder="1" applyAlignment="1">
      <alignment horizontal="left" vertical="center"/>
    </xf>
    <xf numFmtId="0" fontId="0" fillId="6" borderId="121" xfId="0" applyFill="1" applyBorder="1" applyAlignment="1">
      <alignment horizontal="left" vertical="center"/>
    </xf>
    <xf numFmtId="0" fontId="0" fillId="6" borderId="122" xfId="0" applyFill="1" applyBorder="1" applyAlignment="1">
      <alignment horizontal="left" vertical="center"/>
    </xf>
    <xf numFmtId="0" fontId="22" fillId="6" borderId="111" xfId="0" applyFont="1" applyFill="1" applyBorder="1" applyAlignment="1">
      <alignment horizontal="left" vertical="center"/>
    </xf>
    <xf numFmtId="0" fontId="22" fillId="34" borderId="124" xfId="0" applyFont="1" applyFill="1" applyBorder="1" applyAlignment="1">
      <alignment horizontal="center" vertical="center"/>
    </xf>
    <xf numFmtId="0" fontId="22" fillId="34" borderId="125" xfId="0" applyFont="1" applyFill="1" applyBorder="1" applyAlignment="1">
      <alignment horizontal="center" vertical="center"/>
    </xf>
    <xf numFmtId="0" fontId="6" fillId="34" borderId="46" xfId="0" applyFont="1" applyFill="1" applyBorder="1" applyAlignment="1">
      <alignment horizontal="center" vertical="center"/>
    </xf>
    <xf numFmtId="0" fontId="22" fillId="34" borderId="46" xfId="0" applyFont="1" applyFill="1" applyBorder="1" applyAlignment="1">
      <alignment vertical="top"/>
    </xf>
    <xf numFmtId="0" fontId="22" fillId="34" borderId="0" xfId="0" applyFont="1" applyFill="1" applyAlignment="1">
      <alignment vertical="top"/>
    </xf>
    <xf numFmtId="0" fontId="22" fillId="34" borderId="102" xfId="0" applyFont="1" applyFill="1" applyBorder="1" applyAlignment="1">
      <alignment vertical="top"/>
    </xf>
    <xf numFmtId="0" fontId="22" fillId="34" borderId="126" xfId="0" applyFont="1" applyFill="1" applyBorder="1" applyAlignment="1">
      <alignment horizontal="center" vertical="center"/>
    </xf>
    <xf numFmtId="0" fontId="22" fillId="34" borderId="127" xfId="0" applyFont="1" applyFill="1" applyBorder="1" applyAlignment="1">
      <alignment horizontal="center" vertical="center"/>
    </xf>
    <xf numFmtId="0" fontId="33" fillId="34" borderId="0" xfId="0" applyFont="1" applyFill="1" applyAlignment="1">
      <alignment vertical="center"/>
    </xf>
    <xf numFmtId="0" fontId="33" fillId="34" borderId="0" xfId="0" applyFont="1" applyFill="1" applyAlignment="1">
      <alignment vertical="top"/>
    </xf>
    <xf numFmtId="0" fontId="22" fillId="34" borderId="128" xfId="0" applyFont="1" applyFill="1" applyBorder="1" applyAlignment="1">
      <alignment horizontal="center" vertical="center"/>
    </xf>
    <xf numFmtId="0" fontId="22" fillId="34" borderId="129" xfId="0" applyFont="1" applyFill="1" applyBorder="1" applyAlignment="1">
      <alignment horizontal="center" vertical="center"/>
    </xf>
    <xf numFmtId="0" fontId="22" fillId="34" borderId="50" xfId="0" applyFont="1" applyFill="1" applyBorder="1" applyAlignment="1">
      <alignment vertical="top"/>
    </xf>
    <xf numFmtId="0" fontId="33" fillId="34" borderId="51" xfId="0" applyFont="1" applyFill="1" applyBorder="1" applyAlignment="1">
      <alignment vertical="top"/>
    </xf>
    <xf numFmtId="0" fontId="22" fillId="34" borderId="51" xfId="0" applyFont="1" applyFill="1" applyBorder="1" applyAlignment="1">
      <alignment vertical="top"/>
    </xf>
    <xf numFmtId="0" fontId="22" fillId="34" borderId="76" xfId="0" applyFont="1" applyFill="1" applyBorder="1" applyAlignment="1">
      <alignment vertical="top"/>
    </xf>
    <xf numFmtId="0" fontId="22" fillId="34" borderId="48" xfId="0" applyFont="1" applyFill="1" applyBorder="1" applyAlignment="1">
      <alignment vertical="top"/>
    </xf>
    <xf numFmtId="0" fontId="0" fillId="0" borderId="49" xfId="0" applyBorder="1" applyAlignment="1">
      <alignment horizontal="center" vertical="center"/>
    </xf>
    <xf numFmtId="0" fontId="22" fillId="34" borderId="50" xfId="0" applyFont="1" applyFill="1" applyBorder="1" applyAlignment="1">
      <alignment vertical="center"/>
    </xf>
    <xf numFmtId="0" fontId="22" fillId="34" borderId="120" xfId="0" applyFont="1" applyFill="1" applyBorder="1" applyAlignment="1">
      <alignment vertical="center"/>
    </xf>
    <xf numFmtId="0" fontId="22" fillId="35" borderId="121" xfId="0" applyFont="1" applyFill="1" applyBorder="1" applyAlignment="1">
      <alignment vertical="top"/>
    </xf>
    <xf numFmtId="0" fontId="22" fillId="34" borderId="121" xfId="0" applyFont="1" applyFill="1" applyBorder="1" applyAlignment="1">
      <alignment vertical="center"/>
    </xf>
    <xf numFmtId="0" fontId="22" fillId="34" borderId="111" xfId="0" applyFont="1" applyFill="1" applyBorder="1" applyAlignment="1">
      <alignment vertical="center"/>
    </xf>
    <xf numFmtId="14" fontId="22" fillId="0" borderId="0" xfId="0" applyNumberFormat="1" applyFont="1" applyAlignment="1">
      <alignment horizontal="left" vertical="center"/>
    </xf>
    <xf numFmtId="0" fontId="35" fillId="0" borderId="0" xfId="0" applyFont="1" applyAlignment="1">
      <alignment horizontal="left" vertical="top"/>
    </xf>
    <xf numFmtId="0" fontId="35" fillId="0" borderId="0" xfId="0" applyFont="1" applyAlignment="1">
      <alignment horizontal="left" vertical="center"/>
    </xf>
    <xf numFmtId="0" fontId="35" fillId="0" borderId="51" xfId="0" applyFont="1" applyBorder="1" applyAlignment="1">
      <alignment horizontal="left" vertical="center"/>
    </xf>
    <xf numFmtId="0" fontId="35" fillId="0" borderId="102" xfId="0" applyFont="1" applyBorder="1" applyAlignment="1">
      <alignment horizontal="left" vertical="top"/>
    </xf>
    <xf numFmtId="0" fontId="35" fillId="0" borderId="48" xfId="0" applyFont="1" applyBorder="1" applyAlignment="1">
      <alignment horizontal="left" vertical="top"/>
    </xf>
    <xf numFmtId="0" fontId="35" fillId="0" borderId="0" xfId="0" applyFont="1" applyAlignment="1">
      <alignment horizontal="right" vertical="center"/>
    </xf>
    <xf numFmtId="0" fontId="35" fillId="0" borderId="0" xfId="0" applyFont="1" applyAlignment="1">
      <alignment vertical="center"/>
    </xf>
    <xf numFmtId="0" fontId="35" fillId="0" borderId="0" xfId="0" applyFont="1" applyAlignment="1">
      <alignment horizontal="left" vertical="top" wrapText="1"/>
    </xf>
    <xf numFmtId="0" fontId="35" fillId="0" borderId="0" xfId="0" applyFont="1" applyAlignment="1">
      <alignment horizontal="center" vertical="top"/>
    </xf>
    <xf numFmtId="0" fontId="35" fillId="0" borderId="44" xfId="0" applyFont="1" applyBorder="1" applyAlignment="1">
      <alignment horizontal="center" vertical="center"/>
    </xf>
    <xf numFmtId="0" fontId="35" fillId="0" borderId="45" xfId="0" applyFont="1" applyBorder="1" applyAlignment="1">
      <alignment horizontal="left" vertical="top" wrapText="1"/>
    </xf>
    <xf numFmtId="0" fontId="0" fillId="0" borderId="46" xfId="0" applyBorder="1" applyAlignment="1">
      <alignment horizontal="left" vertical="top" wrapText="1"/>
    </xf>
    <xf numFmtId="0" fontId="0" fillId="0" borderId="48" xfId="0" applyBorder="1" applyAlignment="1">
      <alignment horizontal="left" vertical="top" wrapText="1"/>
    </xf>
    <xf numFmtId="0" fontId="35" fillId="0" borderId="46" xfId="0" applyFont="1" applyBorder="1" applyAlignment="1">
      <alignment horizontal="left" vertical="top" wrapText="1"/>
    </xf>
    <xf numFmtId="0" fontId="35" fillId="0" borderId="48" xfId="0" applyFont="1" applyBorder="1" applyAlignment="1">
      <alignment horizontal="left" vertical="top" wrapText="1"/>
    </xf>
    <xf numFmtId="0" fontId="35" fillId="0" borderId="44" xfId="0" applyFont="1" applyBorder="1" applyAlignment="1">
      <alignment horizontal="left" vertical="top" wrapText="1"/>
    </xf>
    <xf numFmtId="0" fontId="35" fillId="0" borderId="130" xfId="0" applyFont="1" applyBorder="1" applyAlignment="1">
      <alignment horizontal="left" vertical="top" wrapText="1"/>
    </xf>
    <xf numFmtId="0" fontId="35" fillId="0" borderId="86" xfId="0" applyFont="1" applyBorder="1" applyAlignment="1">
      <alignment horizontal="center" vertical="center"/>
    </xf>
    <xf numFmtId="0" fontId="35" fillId="0" borderId="103" xfId="0" applyFont="1" applyBorder="1" applyAlignment="1">
      <alignment horizontal="left" vertical="top" wrapText="1"/>
    </xf>
    <xf numFmtId="0" fontId="0" fillId="0" borderId="102" xfId="0" applyBorder="1" applyAlignment="1">
      <alignment horizontal="left" vertical="top" wrapText="1"/>
    </xf>
    <xf numFmtId="0" fontId="0" fillId="0" borderId="0" xfId="0" applyAlignment="1">
      <alignment horizontal="left" vertical="top" wrapText="1"/>
    </xf>
    <xf numFmtId="0" fontId="35" fillId="0" borderId="102" xfId="0" applyFont="1" applyBorder="1" applyAlignment="1">
      <alignment horizontal="left" vertical="top" wrapText="1"/>
    </xf>
    <xf numFmtId="0" fontId="35" fillId="0" borderId="86" xfId="0" applyFont="1" applyBorder="1" applyAlignment="1">
      <alignment horizontal="left" vertical="top" wrapText="1"/>
    </xf>
    <xf numFmtId="0" fontId="35" fillId="0" borderId="131" xfId="0" applyFont="1" applyBorder="1" applyAlignment="1">
      <alignment horizontal="left" vertical="top" wrapText="1"/>
    </xf>
    <xf numFmtId="0" fontId="35" fillId="0" borderId="103" xfId="0" applyFont="1" applyBorder="1" applyAlignment="1">
      <alignment horizontal="left" vertical="top"/>
    </xf>
    <xf numFmtId="0" fontId="35" fillId="0" borderId="0" xfId="0" applyFont="1" applyAlignment="1">
      <alignment horizontal="center" vertical="center"/>
    </xf>
    <xf numFmtId="0" fontId="35" fillId="0" borderId="49" xfId="0" applyFont="1" applyBorder="1" applyAlignment="1">
      <alignment horizontal="center" vertical="center"/>
    </xf>
    <xf numFmtId="0" fontId="35" fillId="0" borderId="50" xfId="0" applyFont="1" applyBorder="1" applyAlignment="1">
      <alignment horizontal="left" vertical="top" wrapText="1"/>
    </xf>
    <xf numFmtId="0" fontId="0" fillId="0" borderId="51" xfId="0" applyBorder="1" applyAlignment="1">
      <alignment horizontal="left" vertical="top" wrapText="1"/>
    </xf>
    <xf numFmtId="0" fontId="0" fillId="0" borderId="76" xfId="0" applyBorder="1" applyAlignment="1">
      <alignment horizontal="left" vertical="top" wrapText="1"/>
    </xf>
    <xf numFmtId="0" fontId="35" fillId="0" borderId="51" xfId="0" applyFont="1" applyBorder="1" applyAlignment="1">
      <alignment horizontal="left" vertical="top" wrapText="1"/>
    </xf>
    <xf numFmtId="0" fontId="35" fillId="0" borderId="76" xfId="0" applyFont="1" applyBorder="1" applyAlignment="1">
      <alignment horizontal="left" vertical="top" wrapText="1"/>
    </xf>
    <xf numFmtId="0" fontId="35" fillId="0" borderId="49" xfId="0" applyFont="1" applyBorder="1" applyAlignment="1">
      <alignment horizontal="left" vertical="top" wrapText="1"/>
    </xf>
    <xf numFmtId="0" fontId="35" fillId="0" borderId="132" xfId="0" applyFont="1" applyBorder="1" applyAlignment="1">
      <alignment horizontal="left" vertical="top" wrapText="1"/>
    </xf>
    <xf numFmtId="0" fontId="35" fillId="0" borderId="114" xfId="0" applyFont="1" applyBorder="1" applyAlignment="1">
      <alignment horizontal="left" vertical="top"/>
    </xf>
    <xf numFmtId="0" fontId="35" fillId="0" borderId="103" xfId="0" applyFont="1" applyBorder="1" applyAlignment="1">
      <alignment horizontal="center" vertical="center"/>
    </xf>
    <xf numFmtId="0" fontId="35" fillId="0" borderId="48" xfId="0" applyFont="1" applyBorder="1" applyAlignment="1">
      <alignment horizontal="center" vertical="center"/>
    </xf>
    <xf numFmtId="0" fontId="35" fillId="0" borderId="133" xfId="0" applyFont="1" applyBorder="1" applyAlignment="1">
      <alignment horizontal="center" vertical="center"/>
    </xf>
    <xf numFmtId="0" fontId="35" fillId="0" borderId="134" xfId="0" applyFont="1" applyBorder="1" applyAlignment="1">
      <alignment horizontal="center" vertical="center"/>
    </xf>
    <xf numFmtId="0" fontId="35" fillId="0" borderId="73" xfId="0" applyFont="1" applyBorder="1" applyAlignment="1">
      <alignment horizontal="left" vertical="top"/>
    </xf>
    <xf numFmtId="0" fontId="35" fillId="0" borderId="50" xfId="0" applyFont="1" applyBorder="1" applyAlignment="1">
      <alignment horizontal="left" vertical="center"/>
    </xf>
    <xf numFmtId="0" fontId="35" fillId="0" borderId="49" xfId="0" applyFont="1" applyBorder="1" applyAlignment="1">
      <alignment horizontal="left" vertical="center"/>
    </xf>
    <xf numFmtId="0" fontId="35" fillId="0" borderId="86" xfId="0" applyFont="1" applyBorder="1" applyAlignment="1">
      <alignment horizontal="left" vertical="center"/>
    </xf>
    <xf numFmtId="0" fontId="35" fillId="0" borderId="103" xfId="0" applyFont="1" applyBorder="1" applyAlignment="1">
      <alignment horizontal="left" vertical="center"/>
    </xf>
    <xf numFmtId="0" fontId="35" fillId="0" borderId="102" xfId="0" applyFont="1" applyBorder="1" applyAlignment="1">
      <alignment horizontal="left" vertical="center"/>
    </xf>
    <xf numFmtId="0" fontId="35" fillId="0" borderId="135" xfId="0" applyFont="1" applyBorder="1" applyAlignment="1">
      <alignment horizontal="left" vertical="center"/>
    </xf>
    <xf numFmtId="0" fontId="35" fillId="0" borderId="136" xfId="0" applyFont="1" applyBorder="1" applyAlignment="1">
      <alignment horizontal="left" vertical="center"/>
    </xf>
    <xf numFmtId="0" fontId="35" fillId="0" borderId="45" xfId="0" applyFont="1" applyBorder="1" applyAlignment="1">
      <alignment horizontal="left" vertical="center"/>
    </xf>
    <xf numFmtId="0" fontId="35" fillId="0" borderId="44" xfId="0" applyFont="1" applyBorder="1" applyAlignment="1">
      <alignment horizontal="left" vertical="center"/>
    </xf>
    <xf numFmtId="0" fontId="35" fillId="0" borderId="46" xfId="0" applyFont="1" applyBorder="1" applyAlignment="1">
      <alignment horizontal="left" vertical="center"/>
    </xf>
    <xf numFmtId="0" fontId="35" fillId="0" borderId="133" xfId="0" applyFont="1" applyBorder="1" applyAlignment="1">
      <alignment horizontal="left" vertical="center"/>
    </xf>
    <xf numFmtId="0" fontId="35" fillId="0" borderId="134" xfId="0" applyFont="1" applyBorder="1" applyAlignment="1">
      <alignment horizontal="left" vertical="center"/>
    </xf>
    <xf numFmtId="0" fontId="35" fillId="0" borderId="73" xfId="0" applyFont="1" applyBorder="1" applyAlignment="1">
      <alignment horizontal="center" vertical="top"/>
    </xf>
    <xf numFmtId="0" fontId="35" fillId="0" borderId="137" xfId="0" applyFont="1" applyBorder="1" applyAlignment="1">
      <alignment horizontal="left" vertical="center"/>
    </xf>
    <xf numFmtId="0" fontId="35" fillId="0" borderId="138" xfId="0" applyFont="1" applyBorder="1" applyAlignment="1">
      <alignment horizontal="left" vertical="center"/>
    </xf>
    <xf numFmtId="0" fontId="22" fillId="0" borderId="0" xfId="0" applyFont="1"/>
    <xf numFmtId="0" fontId="22" fillId="0" borderId="0" xfId="0" applyFont="1" applyAlignment="1">
      <alignment horizontal="center"/>
    </xf>
    <xf numFmtId="0" fontId="22" fillId="0" borderId="0" xfId="0" applyFont="1" applyAlignment="1">
      <alignment horizontal="center" vertical="center" wrapText="1"/>
    </xf>
    <xf numFmtId="0" fontId="22" fillId="0" borderId="101"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48" xfId="0" applyFont="1" applyBorder="1" applyAlignment="1">
      <alignment horizontal="center" vertical="center"/>
    </xf>
    <xf numFmtId="0" fontId="22" fillId="0" borderId="45" xfId="0" applyFont="1" applyBorder="1" applyAlignment="1">
      <alignment horizontal="left" vertical="center"/>
    </xf>
    <xf numFmtId="0" fontId="22" fillId="0" borderId="46" xfId="0" applyFont="1" applyBorder="1" applyAlignment="1">
      <alignment horizontal="left" vertical="center" wrapText="1"/>
    </xf>
    <xf numFmtId="0" fontId="22" fillId="0" borderId="48" xfId="0" applyFont="1" applyBorder="1" applyAlignment="1">
      <alignment horizontal="left" vertical="center"/>
    </xf>
    <xf numFmtId="0" fontId="22" fillId="0" borderId="46" xfId="0" applyFont="1" applyBorder="1" applyAlignment="1">
      <alignment vertical="center" wrapText="1"/>
    </xf>
    <xf numFmtId="0" fontId="22" fillId="0" borderId="48" xfId="0" applyFont="1" applyBorder="1" applyAlignment="1">
      <alignment horizontal="center" vertical="center" wrapText="1"/>
    </xf>
    <xf numFmtId="0" fontId="22" fillId="0" borderId="46" xfId="0" applyFont="1" applyBorder="1" applyAlignment="1">
      <alignment horizontal="left" vertical="center"/>
    </xf>
    <xf numFmtId="0" fontId="22" fillId="0" borderId="86" xfId="0" applyFont="1" applyBorder="1" applyAlignment="1">
      <alignment horizontal="center" vertical="center"/>
    </xf>
    <xf numFmtId="0" fontId="22" fillId="0" borderId="103" xfId="0" applyFont="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left" vertical="center"/>
    </xf>
    <xf numFmtId="0" fontId="22" fillId="0" borderId="102" xfId="0" applyFont="1" applyBorder="1" applyAlignment="1">
      <alignment horizontal="left" vertical="center"/>
    </xf>
    <xf numFmtId="0" fontId="22" fillId="0" borderId="0" xfId="0" applyFont="1" applyAlignment="1">
      <alignment vertical="center" wrapText="1"/>
    </xf>
    <xf numFmtId="0" fontId="22" fillId="0" borderId="102" xfId="0" applyFont="1" applyBorder="1" applyAlignment="1">
      <alignment horizontal="center" vertical="center" wrapText="1"/>
    </xf>
    <xf numFmtId="0" fontId="22" fillId="0" borderId="102" xfId="0" applyFont="1" applyBorder="1"/>
    <xf numFmtId="0" fontId="22" fillId="0" borderId="103" xfId="0" applyFont="1" applyBorder="1"/>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76" xfId="0" applyFont="1" applyBorder="1" applyAlignment="1">
      <alignment horizontal="center" vertical="center"/>
    </xf>
    <xf numFmtId="0" fontId="22" fillId="0" borderId="50" xfId="0" applyFont="1" applyBorder="1" applyAlignment="1">
      <alignment horizontal="left" vertical="center"/>
    </xf>
    <xf numFmtId="0" fontId="22" fillId="0" borderId="51" xfId="0" applyFont="1" applyBorder="1" applyAlignment="1">
      <alignment horizontal="left" vertical="center" wrapText="1"/>
    </xf>
    <xf numFmtId="0" fontId="22" fillId="0" borderId="76" xfId="0" applyFont="1" applyBorder="1" applyAlignment="1">
      <alignment horizontal="left" vertical="center"/>
    </xf>
    <xf numFmtId="0" fontId="22" fillId="0" borderId="51" xfId="0" applyFont="1" applyBorder="1" applyAlignment="1">
      <alignment vertical="center" wrapText="1"/>
    </xf>
    <xf numFmtId="0" fontId="22" fillId="0" borderId="76" xfId="0" applyFont="1" applyBorder="1" applyAlignment="1">
      <alignment horizontal="center" vertical="center" wrapText="1"/>
    </xf>
    <xf numFmtId="0" fontId="22" fillId="0" borderId="51" xfId="0" applyFont="1" applyBorder="1" applyAlignment="1">
      <alignment horizontal="left" vertical="center"/>
    </xf>
    <xf numFmtId="0" fontId="22" fillId="0" borderId="44" xfId="0" applyFont="1" applyBorder="1" applyAlignment="1">
      <alignment horizontal="left" vertical="center"/>
    </xf>
    <xf numFmtId="0" fontId="22" fillId="0" borderId="72" xfId="0" applyFont="1" applyBorder="1" applyAlignment="1">
      <alignment horizontal="left" vertical="center"/>
    </xf>
    <xf numFmtId="0" fontId="36" fillId="0" borderId="101" xfId="0" applyFont="1" applyBorder="1" applyAlignment="1">
      <alignment horizontal="center" vertical="center"/>
    </xf>
    <xf numFmtId="0" fontId="36" fillId="0" borderId="102" xfId="0" applyFont="1" applyBorder="1" applyAlignment="1">
      <alignment horizontal="center" vertical="center"/>
    </xf>
    <xf numFmtId="0" fontId="22" fillId="0" borderId="86" xfId="0" applyFont="1" applyBorder="1" applyAlignment="1">
      <alignment horizontal="left" vertical="center"/>
    </xf>
    <xf numFmtId="0" fontId="36" fillId="0" borderId="70" xfId="0" applyFont="1" applyBorder="1" applyAlignment="1">
      <alignment horizontal="center" vertical="center"/>
    </xf>
    <xf numFmtId="0" fontId="22" fillId="0" borderId="86" xfId="0" applyFont="1" applyBorder="1" applyAlignment="1">
      <alignment vertical="center"/>
    </xf>
    <xf numFmtId="0" fontId="36" fillId="0" borderId="101" xfId="0" applyFont="1" applyBorder="1" applyAlignment="1">
      <alignment horizontal="left" vertical="center" wrapText="1" indent="1"/>
    </xf>
    <xf numFmtId="0" fontId="36" fillId="0" borderId="44" xfId="0" applyFont="1" applyBorder="1" applyAlignment="1">
      <alignment horizontal="left" vertical="center" wrapText="1" indent="1"/>
    </xf>
    <xf numFmtId="0" fontId="36" fillId="0" borderId="86" xfId="0" applyFont="1" applyBorder="1" applyAlignment="1">
      <alignment horizontal="left" vertical="center" wrapText="1"/>
    </xf>
    <xf numFmtId="0" fontId="36" fillId="0" borderId="48" xfId="0" applyFont="1" applyBorder="1" applyAlignment="1">
      <alignment horizontal="left" vertical="center" wrapText="1" indent="1"/>
    </xf>
    <xf numFmtId="0" fontId="36" fillId="0" borderId="44" xfId="0" applyFont="1" applyBorder="1" applyAlignment="1">
      <alignment horizontal="left" vertical="center" wrapText="1"/>
    </xf>
    <xf numFmtId="0" fontId="22" fillId="0" borderId="103" xfId="0" applyFont="1" applyBorder="1" applyAlignment="1">
      <alignment vertical="center"/>
    </xf>
    <xf numFmtId="0" fontId="22" fillId="0" borderId="102" xfId="0" applyFont="1" applyBorder="1" applyAlignment="1">
      <alignment vertical="center"/>
    </xf>
    <xf numFmtId="0" fontId="36" fillId="0" borderId="101" xfId="0" applyFont="1" applyBorder="1" applyAlignment="1">
      <alignment horizontal="left" vertical="center" indent="1"/>
    </xf>
    <xf numFmtId="0" fontId="36" fillId="0" borderId="86" xfId="0" applyFont="1" applyBorder="1" applyAlignment="1">
      <alignment horizontal="left" vertical="center" wrapText="1" indent="1"/>
    </xf>
    <xf numFmtId="0" fontId="36" fillId="0" borderId="102" xfId="0" applyFont="1" applyBorder="1" applyAlignment="1">
      <alignment horizontal="left" vertical="center" wrapText="1" indent="1"/>
    </xf>
    <xf numFmtId="0" fontId="36" fillId="0" borderId="49" xfId="0" applyFont="1" applyBorder="1" applyAlignment="1">
      <alignment horizontal="left" vertical="center" wrapText="1" indent="1"/>
    </xf>
    <xf numFmtId="0" fontId="36" fillId="0" borderId="76" xfId="0" applyFont="1" applyBorder="1" applyAlignment="1">
      <alignment horizontal="left" vertical="center" wrapText="1" indent="1"/>
    </xf>
    <xf numFmtId="0" fontId="22" fillId="0" borderId="46" xfId="0" applyFont="1" applyBorder="1" applyAlignment="1">
      <alignment horizontal="center" vertical="center"/>
    </xf>
    <xf numFmtId="0" fontId="36" fillId="0" borderId="0" xfId="0" applyFont="1" applyAlignment="1">
      <alignment horizontal="left" vertical="center" wrapText="1"/>
    </xf>
    <xf numFmtId="0" fontId="36" fillId="0" borderId="102" xfId="0" applyFont="1" applyBorder="1" applyAlignment="1">
      <alignment horizontal="left" vertical="center" wrapText="1"/>
    </xf>
    <xf numFmtId="0" fontId="22" fillId="0" borderId="102" xfId="0" applyFont="1" applyBorder="1" applyAlignment="1">
      <alignment horizontal="left" vertical="center" wrapText="1"/>
    </xf>
    <xf numFmtId="0" fontId="36" fillId="0" borderId="49" xfId="0" applyFont="1" applyBorder="1" applyAlignment="1">
      <alignment horizontal="left" vertical="center" wrapText="1"/>
    </xf>
    <xf numFmtId="0" fontId="22" fillId="0" borderId="49" xfId="0" applyFont="1" applyBorder="1" applyAlignment="1">
      <alignment horizontal="left" vertical="center"/>
    </xf>
    <xf numFmtId="0" fontId="37" fillId="0" borderId="46" xfId="0" applyFont="1" applyBorder="1" applyAlignment="1">
      <alignment horizontal="center"/>
    </xf>
    <xf numFmtId="0" fontId="36" fillId="0" borderId="48" xfId="0" applyFont="1" applyBorder="1" applyAlignment="1">
      <alignment horizontal="center" vertical="center"/>
    </xf>
    <xf numFmtId="0" fontId="37" fillId="0" borderId="48" xfId="0" applyFont="1" applyBorder="1" applyAlignment="1">
      <alignment horizontal="center" vertical="center"/>
    </xf>
    <xf numFmtId="0" fontId="37" fillId="0" borderId="0" xfId="0" applyFont="1" applyAlignment="1">
      <alignment horizontal="center"/>
    </xf>
    <xf numFmtId="0" fontId="37" fillId="0" borderId="102" xfId="0" applyFont="1" applyBorder="1" applyAlignment="1">
      <alignment horizontal="center" vertical="center"/>
    </xf>
    <xf numFmtId="0" fontId="37" fillId="0" borderId="51" xfId="0" applyFont="1" applyBorder="1" applyAlignment="1">
      <alignment horizontal="center"/>
    </xf>
    <xf numFmtId="0" fontId="22" fillId="0" borderId="51" xfId="0" applyFont="1" applyBorder="1" applyAlignment="1">
      <alignment horizontal="center" vertical="center"/>
    </xf>
    <xf numFmtId="0" fontId="36" fillId="0" borderId="76" xfId="0" applyFont="1" applyBorder="1" applyAlignment="1">
      <alignment horizontal="center" vertical="center"/>
    </xf>
    <xf numFmtId="0" fontId="37" fillId="0" borderId="76" xfId="0" applyFont="1" applyBorder="1" applyAlignment="1">
      <alignment horizontal="center" vertical="center"/>
    </xf>
    <xf numFmtId="0" fontId="35" fillId="0" borderId="0" xfId="0" applyFont="1" applyAlignment="1">
      <alignment horizontal="center" vertical="center" wrapText="1"/>
    </xf>
    <xf numFmtId="0" fontId="22" fillId="0" borderId="103" xfId="0" applyFont="1" applyBorder="1" applyAlignment="1">
      <alignment horizontal="left" vertical="top" wrapText="1"/>
    </xf>
    <xf numFmtId="0" fontId="22" fillId="0" borderId="0" xfId="0" applyFont="1" applyAlignment="1">
      <alignment horizontal="left" vertical="top" wrapText="1"/>
    </xf>
    <xf numFmtId="0" fontId="0" fillId="0" borderId="0" xfId="0"/>
    <xf numFmtId="49" fontId="22" fillId="0" borderId="0" xfId="0" applyNumberFormat="1" applyFont="1" applyAlignment="1">
      <alignment horizontal="left" vertical="center"/>
    </xf>
    <xf numFmtId="49" fontId="22" fillId="0" borderId="102" xfId="0" applyNumberFormat="1" applyFont="1" applyBorder="1" applyAlignment="1">
      <alignment horizontal="left" vertical="center"/>
    </xf>
    <xf numFmtId="0" fontId="22" fillId="0" borderId="44" xfId="0" applyFont="1" applyBorder="1" applyAlignment="1">
      <alignment vertical="center"/>
    </xf>
    <xf numFmtId="0" fontId="38" fillId="0" borderId="0" xfId="0" applyFont="1" applyAlignment="1">
      <alignment horizontal="left" vertical="center"/>
    </xf>
    <xf numFmtId="0" fontId="38" fillId="0" borderId="101" xfId="0" applyFont="1" applyBorder="1" applyAlignment="1">
      <alignment horizontal="center" vertical="center"/>
    </xf>
    <xf numFmtId="0" fontId="22" fillId="0" borderId="103" xfId="0" applyFont="1" applyBorder="1" applyAlignment="1">
      <alignment horizontal="left" vertical="center" wrapText="1"/>
    </xf>
    <xf numFmtId="0" fontId="22" fillId="0" borderId="0" xfId="0" applyFont="1" applyAlignment="1">
      <alignment vertical="top" wrapText="1"/>
    </xf>
    <xf numFmtId="0" fontId="36" fillId="0" borderId="46" xfId="0" applyFont="1" applyBorder="1" applyAlignment="1">
      <alignment horizontal="center" vertical="center"/>
    </xf>
    <xf numFmtId="0" fontId="22" fillId="0" borderId="50" xfId="0" applyFont="1" applyBorder="1" applyAlignment="1">
      <alignment horizontal="left" vertical="center" wrapText="1"/>
    </xf>
    <xf numFmtId="0" fontId="22" fillId="0" borderId="76" xfId="0" applyFont="1" applyBorder="1" applyAlignment="1">
      <alignment horizontal="left" vertical="center" wrapText="1"/>
    </xf>
    <xf numFmtId="0" fontId="0" fillId="0" borderId="46" xfId="0" applyBorder="1"/>
    <xf numFmtId="0" fontId="22" fillId="0" borderId="0" xfId="0" applyFont="1" applyBorder="1" applyAlignment="1">
      <alignment horizontal="left" vertical="center"/>
    </xf>
    <xf numFmtId="0" fontId="36" fillId="0" borderId="0" xfId="0" applyFont="1" applyAlignment="1">
      <alignment horizontal="center" vertical="center"/>
    </xf>
    <xf numFmtId="0" fontId="22" fillId="0" borderId="45" xfId="0" applyFont="1" applyBorder="1" applyAlignment="1">
      <alignment horizontal="left" vertical="center" wrapText="1"/>
    </xf>
    <xf numFmtId="0" fontId="22" fillId="0" borderId="44" xfId="0" applyFont="1" applyBorder="1" applyAlignment="1">
      <alignment horizontal="left" vertical="center" wrapText="1"/>
    </xf>
    <xf numFmtId="0" fontId="22" fillId="0" borderId="44" xfId="0" applyFont="1" applyBorder="1" applyAlignment="1">
      <alignment horizontal="left" vertical="top"/>
    </xf>
    <xf numFmtId="0" fontId="22" fillId="0" borderId="70" xfId="0" applyFont="1" applyBorder="1" applyAlignment="1">
      <alignment horizontal="center" vertical="center"/>
    </xf>
    <xf numFmtId="0" fontId="22" fillId="0" borderId="86" xfId="0" applyFont="1" applyBorder="1" applyAlignment="1">
      <alignment horizontal="left" vertical="center" wrapText="1"/>
    </xf>
    <xf numFmtId="0" fontId="22" fillId="0" borderId="86" xfId="0" applyFont="1" applyBorder="1" applyAlignment="1">
      <alignment horizontal="left" vertical="top"/>
    </xf>
    <xf numFmtId="0" fontId="39" fillId="0" borderId="45" xfId="0" applyFont="1" applyBorder="1" applyAlignment="1">
      <alignment horizontal="center" vertical="center"/>
    </xf>
    <xf numFmtId="0" fontId="37" fillId="0" borderId="0" xfId="0" applyFont="1" applyAlignment="1">
      <alignment horizontal="center" vertical="center"/>
    </xf>
    <xf numFmtId="0" fontId="37" fillId="0" borderId="103" xfId="0" applyFont="1" applyBorder="1" applyAlignment="1">
      <alignment horizontal="center" vertical="center"/>
    </xf>
    <xf numFmtId="0" fontId="39" fillId="0" borderId="49" xfId="0" applyFont="1" applyBorder="1" applyAlignment="1">
      <alignment horizontal="center" vertical="center"/>
    </xf>
    <xf numFmtId="0" fontId="22" fillId="0" borderId="49" xfId="0" applyFont="1" applyBorder="1" applyAlignment="1">
      <alignment horizontal="left" vertical="center" wrapText="1"/>
    </xf>
    <xf numFmtId="0" fontId="22" fillId="0" borderId="49" xfId="0" applyFont="1" applyBorder="1" applyAlignment="1">
      <alignment horizontal="left" vertical="top"/>
    </xf>
    <xf numFmtId="0" fontId="22" fillId="0" borderId="51" xfId="0" applyFont="1" applyBorder="1" applyAlignment="1">
      <alignment vertical="center"/>
    </xf>
    <xf numFmtId="0" fontId="22" fillId="0" borderId="104" xfId="0" applyFont="1" applyBorder="1" applyAlignment="1">
      <alignment horizontal="center" vertical="center"/>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86" xfId="0" applyFont="1" applyBorder="1" applyAlignment="1">
      <alignment horizontal="center" vertical="center" wrapText="1"/>
    </xf>
    <xf numFmtId="0" fontId="22" fillId="0" borderId="10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40" fillId="0" borderId="45" xfId="0" applyFont="1" applyBorder="1" applyAlignment="1">
      <alignment horizontal="left" vertical="center" wrapText="1"/>
    </xf>
    <xf numFmtId="0" fontId="22" fillId="0" borderId="46" xfId="0" applyFont="1" applyBorder="1" applyAlignment="1">
      <alignment vertical="center"/>
    </xf>
    <xf numFmtId="0" fontId="40" fillId="0" borderId="46" xfId="0" applyFont="1" applyBorder="1" applyAlignment="1">
      <alignment horizontal="left" vertical="center"/>
    </xf>
    <xf numFmtId="0" fontId="22" fillId="0" borderId="48" xfId="0" applyFont="1" applyBorder="1" applyAlignment="1">
      <alignment vertical="center" wrapText="1"/>
    </xf>
    <xf numFmtId="0" fontId="40" fillId="0" borderId="103" xfId="0" applyFont="1" applyBorder="1" applyAlignment="1">
      <alignment horizontal="left" vertical="center" wrapText="1"/>
    </xf>
    <xf numFmtId="0" fontId="40" fillId="0" borderId="0" xfId="0" applyFont="1" applyAlignment="1">
      <alignment horizontal="left" vertical="center"/>
    </xf>
    <xf numFmtId="0" fontId="22" fillId="0" borderId="102" xfId="0" applyFont="1" applyBorder="1" applyAlignment="1">
      <alignment vertical="center" wrapText="1"/>
    </xf>
    <xf numFmtId="0" fontId="40" fillId="0" borderId="50" xfId="0" applyFont="1" applyBorder="1" applyAlignment="1">
      <alignment horizontal="left" vertical="center" wrapText="1"/>
    </xf>
    <xf numFmtId="0" fontId="40" fillId="0" borderId="51" xfId="0" applyFont="1" applyBorder="1" applyAlignment="1">
      <alignment horizontal="left" vertical="center"/>
    </xf>
    <xf numFmtId="0" fontId="22" fillId="0" borderId="44" xfId="0" applyFont="1" applyBorder="1" applyAlignment="1">
      <alignment horizontal="center" vertical="center" wrapText="1"/>
    </xf>
    <xf numFmtId="0" fontId="41" fillId="0" borderId="0" xfId="0" applyFont="1" applyAlignment="1">
      <alignment horizontal="left" vertical="center"/>
    </xf>
    <xf numFmtId="0" fontId="41" fillId="0" borderId="0" xfId="0" applyFont="1" applyAlignment="1">
      <alignment vertical="center"/>
    </xf>
    <xf numFmtId="0" fontId="41" fillId="0" borderId="103" xfId="0" applyFont="1" applyBorder="1" applyAlignment="1">
      <alignment horizontal="left" vertical="center" wrapText="1"/>
    </xf>
    <xf numFmtId="0" fontId="41" fillId="0" borderId="102" xfId="0" applyFont="1" applyBorder="1" applyAlignment="1">
      <alignment horizontal="left" vertical="top" wrapText="1"/>
    </xf>
    <xf numFmtId="0" fontId="41" fillId="0" borderId="0" xfId="0" applyFont="1" applyAlignment="1">
      <alignment horizontal="left" vertical="center" wrapText="1"/>
    </xf>
    <xf numFmtId="0" fontId="41" fillId="0" borderId="86" xfId="0" applyFont="1" applyBorder="1" applyAlignment="1">
      <alignment horizontal="left" vertical="center" wrapText="1"/>
    </xf>
    <xf numFmtId="0" fontId="41" fillId="0" borderId="86" xfId="0" applyFont="1" applyBorder="1" applyAlignment="1">
      <alignment vertical="center" wrapText="1"/>
    </xf>
    <xf numFmtId="0" fontId="41" fillId="0" borderId="103" xfId="0" applyFont="1" applyBorder="1" applyAlignment="1">
      <alignment horizontal="center" vertical="center" wrapText="1"/>
    </xf>
    <xf numFmtId="0" fontId="41" fillId="0" borderId="0" xfId="0" applyFont="1" applyAlignment="1">
      <alignment horizontal="center" vertical="center" wrapText="1"/>
    </xf>
    <xf numFmtId="0" fontId="41" fillId="0" borderId="102" xfId="0" applyFont="1" applyBorder="1" applyAlignment="1">
      <alignment horizontal="center" vertical="center" wrapText="1"/>
    </xf>
    <xf numFmtId="0" fontId="41" fillId="0" borderId="102" xfId="0" applyFont="1" applyBorder="1" applyAlignment="1">
      <alignment horizontal="left" vertical="center" wrapText="1"/>
    </xf>
    <xf numFmtId="0" fontId="36" fillId="0" borderId="0" xfId="0" applyFont="1" applyAlignment="1">
      <alignment horizontal="left" vertical="center"/>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76" xfId="0" applyFont="1" applyBorder="1" applyAlignment="1">
      <alignment horizontal="center" vertical="center" wrapText="1"/>
    </xf>
    <xf numFmtId="0" fontId="41" fillId="0" borderId="49" xfId="0" applyFont="1" applyBorder="1" applyAlignment="1">
      <alignment horizontal="left" vertical="center" wrapText="1"/>
    </xf>
    <xf numFmtId="0" fontId="41" fillId="0" borderId="49" xfId="0" applyFont="1" applyBorder="1" applyAlignment="1">
      <alignment vertical="center" wrapText="1"/>
    </xf>
    <xf numFmtId="0" fontId="41" fillId="0" borderId="76" xfId="0" applyFont="1" applyBorder="1" applyAlignment="1">
      <alignment horizontal="left" vertical="center" wrapText="1"/>
    </xf>
    <xf numFmtId="0" fontId="42" fillId="34" borderId="0" xfId="38" applyFont="1" applyFill="1"/>
    <xf numFmtId="0" fontId="22" fillId="34" borderId="45" xfId="38" applyFont="1" applyFill="1" applyBorder="1" applyAlignment="1">
      <alignment horizontal="center"/>
    </xf>
    <xf numFmtId="0" fontId="22" fillId="34" borderId="46" xfId="38" applyFont="1" applyFill="1" applyBorder="1" applyAlignment="1">
      <alignment horizontal="center"/>
    </xf>
    <xf numFmtId="0" fontId="22" fillId="34" borderId="48" xfId="38" applyFont="1" applyFill="1" applyBorder="1" applyAlignment="1">
      <alignment horizontal="center"/>
    </xf>
    <xf numFmtId="0" fontId="22" fillId="34" borderId="0" xfId="38" applyFont="1" applyFill="1" applyAlignment="1">
      <alignment horizontal="right"/>
    </xf>
    <xf numFmtId="0" fontId="22" fillId="34" borderId="103" xfId="38" applyFont="1" applyFill="1" applyBorder="1"/>
    <xf numFmtId="0" fontId="22" fillId="34" borderId="102" xfId="38" applyFont="1" applyFill="1" applyBorder="1"/>
    <xf numFmtId="0" fontId="22" fillId="34" borderId="0" xfId="38" applyFont="1" applyFill="1" applyAlignment="1">
      <alignment horizontal="left" vertical="top" wrapText="1"/>
    </xf>
    <xf numFmtId="0" fontId="22" fillId="34" borderId="50" xfId="38" applyFont="1" applyFill="1" applyBorder="1"/>
    <xf numFmtId="0" fontId="22" fillId="34" borderId="51" xfId="38" applyFont="1" applyFill="1" applyBorder="1"/>
    <xf numFmtId="0" fontId="22" fillId="34" borderId="76" xfId="38" applyFont="1" applyFill="1" applyBorder="1"/>
    <xf numFmtId="0" fontId="22" fillId="34" borderId="51" xfId="38" applyFont="1" applyFill="1" applyBorder="1" applyAlignment="1">
      <alignment horizontal="left" vertical="top" wrapText="1"/>
    </xf>
    <xf numFmtId="0" fontId="22" fillId="34" borderId="45" xfId="38" applyFont="1" applyFill="1" applyBorder="1"/>
    <xf numFmtId="0" fontId="41" fillId="34" borderId="46" xfId="38" applyFont="1" applyFill="1" applyBorder="1" applyAlignment="1">
      <alignment vertical="center"/>
    </xf>
    <xf numFmtId="0" fontId="22" fillId="34" borderId="48" xfId="38" applyFont="1" applyFill="1" applyBorder="1"/>
    <xf numFmtId="0" fontId="22" fillId="34" borderId="46" xfId="38" applyFont="1" applyFill="1" applyBorder="1"/>
    <xf numFmtId="0" fontId="22" fillId="34" borderId="101" xfId="38" applyFont="1" applyFill="1" applyBorder="1" applyAlignment="1">
      <alignment horizontal="center" vertical="center"/>
    </xf>
    <xf numFmtId="0" fontId="41" fillId="34" borderId="0" xfId="38" applyFont="1" applyFill="1"/>
    <xf numFmtId="0" fontId="22" fillId="0" borderId="48" xfId="0" applyFont="1" applyBorder="1" applyAlignment="1">
      <alignment horizontal="center"/>
    </xf>
    <xf numFmtId="0" fontId="41" fillId="0" borderId="0" xfId="0" applyFont="1" applyAlignment="1">
      <alignment horizontal="left" vertical="center" shrinkToFit="1"/>
    </xf>
    <xf numFmtId="0" fontId="41" fillId="0" borderId="0" xfId="0" applyFont="1" applyAlignment="1">
      <alignment horizontal="left"/>
    </xf>
    <xf numFmtId="0" fontId="22" fillId="0" borderId="0" xfId="0" applyFont="1" applyAlignment="1">
      <alignment horizontal="left" vertical="center" shrinkToFit="1"/>
    </xf>
    <xf numFmtId="0" fontId="41" fillId="0" borderId="0" xfId="0" applyFont="1"/>
    <xf numFmtId="0" fontId="36" fillId="0" borderId="101" xfId="0" applyFont="1" applyBorder="1" applyAlignment="1">
      <alignment horizontal="left" vertical="center" shrinkToFit="1"/>
    </xf>
    <xf numFmtId="0" fontId="22" fillId="0" borderId="49" xfId="0" applyFont="1" applyBorder="1" applyAlignment="1">
      <alignment vertical="center"/>
    </xf>
    <xf numFmtId="0" fontId="22" fillId="0" borderId="44" xfId="0" applyFont="1" applyBorder="1" applyAlignment="1">
      <alignment horizontal="right" vertical="center"/>
    </xf>
    <xf numFmtId="0" fontId="22" fillId="0" borderId="86" xfId="0" applyFont="1" applyBorder="1" applyAlignment="1">
      <alignment horizontal="right" vertical="center"/>
    </xf>
    <xf numFmtId="0" fontId="41" fillId="0" borderId="101" xfId="0" applyFont="1" applyBorder="1" applyAlignment="1">
      <alignment horizontal="left" vertical="center" shrinkToFit="1"/>
    </xf>
    <xf numFmtId="0" fontId="22" fillId="0" borderId="49" xfId="0" applyFont="1" applyBorder="1" applyAlignment="1">
      <alignment horizontal="right" vertical="center"/>
    </xf>
    <xf numFmtId="0" fontId="36" fillId="0" borderId="0" xfId="0" applyFont="1" applyAlignment="1">
      <alignment vertical="center"/>
    </xf>
    <xf numFmtId="0" fontId="22" fillId="0" borderId="76" xfId="0" applyFont="1" applyBorder="1"/>
    <xf numFmtId="0" fontId="41" fillId="0" borderId="0" xfId="0" applyFont="1" applyAlignment="1">
      <alignment vertical="center" wrapText="1"/>
    </xf>
    <xf numFmtId="0" fontId="22" fillId="0" borderId="101" xfId="0" applyFont="1" applyBorder="1" applyAlignment="1">
      <alignment horizontal="left" vertical="center"/>
    </xf>
    <xf numFmtId="0" fontId="22" fillId="0" borderId="48" xfId="0" applyFont="1" applyBorder="1" applyAlignment="1">
      <alignment horizontal="left" vertical="center" wrapText="1"/>
    </xf>
    <xf numFmtId="0" fontId="38" fillId="0" borderId="0" xfId="0" applyFont="1" applyAlignment="1">
      <alignment vertical="center"/>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0" xfId="0" applyFont="1" applyAlignment="1">
      <alignment vertical="top"/>
    </xf>
    <xf numFmtId="0" fontId="41" fillId="0" borderId="0" xfId="0" applyFont="1" applyAlignment="1">
      <alignment vertical="top" wrapText="1"/>
    </xf>
    <xf numFmtId="0" fontId="43" fillId="0" borderId="44" xfId="0" applyFont="1" applyBorder="1" applyAlignment="1">
      <alignment horizontal="left" vertical="center"/>
    </xf>
    <xf numFmtId="0" fontId="36" fillId="0" borderId="45" xfId="0" applyFont="1" applyBorder="1" applyAlignment="1">
      <alignment vertical="center" wrapText="1"/>
    </xf>
    <xf numFmtId="0" fontId="36" fillId="0" borderId="46" xfId="0" applyFont="1" applyBorder="1" applyAlignment="1">
      <alignment horizontal="left" vertical="center" wrapText="1"/>
    </xf>
    <xf numFmtId="0" fontId="36" fillId="0" borderId="48" xfId="0" applyFont="1" applyBorder="1" applyAlignment="1">
      <alignment vertical="center" wrapText="1"/>
    </xf>
    <xf numFmtId="0" fontId="43" fillId="0" borderId="86" xfId="0" applyFont="1" applyBorder="1" applyAlignment="1">
      <alignment horizontal="left" vertical="center"/>
    </xf>
    <xf numFmtId="0" fontId="36" fillId="0" borderId="103" xfId="0" applyFont="1" applyBorder="1" applyAlignment="1">
      <alignment vertical="center" wrapText="1"/>
    </xf>
    <xf numFmtId="0" fontId="36" fillId="0" borderId="102" xfId="0" applyFont="1" applyBorder="1" applyAlignment="1">
      <alignment vertical="center" wrapText="1"/>
    </xf>
    <xf numFmtId="0" fontId="38" fillId="0" borderId="103" xfId="0" applyFont="1" applyBorder="1" applyAlignment="1">
      <alignment horizontal="left" vertical="center" wrapText="1"/>
    </xf>
    <xf numFmtId="0" fontId="43" fillId="0" borderId="44" xfId="0" applyFont="1" applyBorder="1" applyAlignment="1">
      <alignment vertical="center" wrapText="1"/>
    </xf>
    <xf numFmtId="0" fontId="43" fillId="0" borderId="48" xfId="0" applyFont="1" applyBorder="1" applyAlignment="1">
      <alignment horizontal="left" vertical="center"/>
    </xf>
    <xf numFmtId="0" fontId="43" fillId="0" borderId="101" xfId="0" applyFont="1" applyBorder="1" applyAlignment="1">
      <alignment vertical="center" wrapText="1"/>
    </xf>
    <xf numFmtId="0" fontId="43" fillId="0" borderId="44" xfId="0" applyFont="1" applyBorder="1" applyAlignment="1">
      <alignment horizontal="left" vertical="center" wrapText="1"/>
    </xf>
    <xf numFmtId="0" fontId="43" fillId="0" borderId="102" xfId="0" applyFont="1" applyBorder="1" applyAlignment="1">
      <alignment horizontal="left" vertical="center"/>
    </xf>
    <xf numFmtId="0" fontId="43" fillId="0" borderId="48" xfId="0" applyFont="1" applyBorder="1" applyAlignment="1">
      <alignment horizontal="left" vertical="center" wrapText="1"/>
    </xf>
    <xf numFmtId="0" fontId="43" fillId="0" borderId="86" xfId="0" applyFont="1" applyBorder="1" applyAlignment="1">
      <alignment vertical="center" wrapText="1"/>
    </xf>
    <xf numFmtId="0" fontId="43" fillId="0" borderId="86" xfId="0" applyFont="1" applyBorder="1" applyAlignment="1">
      <alignment horizontal="left" vertical="center" wrapText="1"/>
    </xf>
    <xf numFmtId="0" fontId="43" fillId="0" borderId="102" xfId="0" applyFont="1" applyBorder="1" applyAlignment="1">
      <alignment horizontal="left" vertical="center" wrapText="1"/>
    </xf>
    <xf numFmtId="0" fontId="43" fillId="0" borderId="86" xfId="0" applyFont="1" applyBorder="1" applyAlignment="1">
      <alignment vertical="center"/>
    </xf>
    <xf numFmtId="0" fontId="43" fillId="0" borderId="102" xfId="0" applyFont="1" applyBorder="1" applyAlignment="1">
      <alignment vertical="center"/>
    </xf>
    <xf numFmtId="176" fontId="22" fillId="0" borderId="0" xfId="0" applyNumberFormat="1" applyFont="1" applyAlignment="1">
      <alignment vertical="center"/>
    </xf>
    <xf numFmtId="176" fontId="22" fillId="0" borderId="102" xfId="0" applyNumberFormat="1" applyFont="1" applyBorder="1" applyAlignment="1">
      <alignment vertical="center"/>
    </xf>
    <xf numFmtId="0" fontId="43" fillId="0" borderId="49" xfId="0" applyFont="1" applyBorder="1" applyAlignment="1">
      <alignment vertical="center" wrapText="1"/>
    </xf>
    <xf numFmtId="0" fontId="43" fillId="0" borderId="103" xfId="0" applyFont="1" applyBorder="1" applyAlignment="1">
      <alignment vertical="center"/>
    </xf>
    <xf numFmtId="0" fontId="36" fillId="0" borderId="50" xfId="0" applyFont="1" applyBorder="1" applyAlignment="1">
      <alignment vertical="center" wrapText="1"/>
    </xf>
    <xf numFmtId="0" fontId="36" fillId="0" borderId="51" xfId="0" applyFont="1" applyBorder="1" applyAlignment="1">
      <alignment horizontal="left" vertical="center" wrapText="1"/>
    </xf>
    <xf numFmtId="0" fontId="36" fillId="0" borderId="76" xfId="0" applyFont="1" applyBorder="1" applyAlignment="1">
      <alignment vertical="center" wrapText="1"/>
    </xf>
    <xf numFmtId="0" fontId="22" fillId="0" borderId="45" xfId="0" applyFont="1" applyBorder="1" applyAlignment="1">
      <alignment vertical="center"/>
    </xf>
    <xf numFmtId="0" fontId="22" fillId="0" borderId="48" xfId="0" applyFont="1" applyBorder="1" applyAlignment="1">
      <alignment vertical="center"/>
    </xf>
    <xf numFmtId="0" fontId="43" fillId="0" borderId="49" xfId="0" applyFont="1" applyBorder="1" applyAlignment="1">
      <alignment horizontal="left" vertical="center"/>
    </xf>
    <xf numFmtId="0" fontId="43" fillId="0" borderId="49" xfId="0" applyFont="1" applyBorder="1" applyAlignment="1">
      <alignment vertical="center"/>
    </xf>
    <xf numFmtId="0" fontId="43" fillId="0" borderId="50" xfId="0" applyFont="1" applyBorder="1" applyAlignment="1">
      <alignment vertical="center"/>
    </xf>
    <xf numFmtId="0" fontId="43" fillId="0" borderId="76" xfId="0" applyFont="1" applyBorder="1" applyAlignment="1">
      <alignment horizontal="left" vertical="center"/>
    </xf>
    <xf numFmtId="0" fontId="22" fillId="0" borderId="50" xfId="0" applyFont="1" applyBorder="1" applyAlignment="1">
      <alignment vertical="center"/>
    </xf>
    <xf numFmtId="0" fontId="22" fillId="0" borderId="76" xfId="0" applyFont="1" applyBorder="1" applyAlignment="1">
      <alignment vertical="center"/>
    </xf>
    <xf numFmtId="0" fontId="38" fillId="0" borderId="51" xfId="0" applyFont="1" applyBorder="1" applyAlignment="1">
      <alignment vertical="center" shrinkToFit="1"/>
    </xf>
    <xf numFmtId="0" fontId="0" fillId="0" borderId="0" xfId="48" applyFont="1">
      <alignment vertical="center"/>
    </xf>
    <xf numFmtId="0" fontId="44" fillId="34" borderId="0" xfId="48" applyFont="1" applyFill="1">
      <alignment vertical="center"/>
    </xf>
    <xf numFmtId="0" fontId="7" fillId="34" borderId="44" xfId="48" applyFill="1" applyBorder="1" applyAlignment="1">
      <alignment horizontal="center" vertical="center"/>
    </xf>
    <xf numFmtId="0" fontId="0" fillId="34" borderId="0" xfId="48" applyFont="1" applyFill="1">
      <alignment vertical="center"/>
    </xf>
    <xf numFmtId="0" fontId="7" fillId="34" borderId="86" xfId="48" applyFill="1" applyBorder="1" applyAlignment="1">
      <alignment horizontal="center" vertical="center"/>
    </xf>
    <xf numFmtId="0" fontId="7" fillId="34" borderId="101" xfId="48" applyFill="1" applyBorder="1" applyAlignment="1">
      <alignment horizontal="center" vertical="center"/>
    </xf>
    <xf numFmtId="0" fontId="7" fillId="34" borderId="101" xfId="48" applyFill="1" applyBorder="1" applyAlignment="1">
      <alignment horizontal="left" vertical="center"/>
    </xf>
    <xf numFmtId="0" fontId="7" fillId="34" borderId="44" xfId="48" applyFill="1" applyBorder="1" applyAlignment="1">
      <alignment horizontal="left" vertical="center"/>
    </xf>
    <xf numFmtId="0" fontId="27" fillId="34" borderId="45" xfId="48" applyFont="1" applyFill="1" applyBorder="1" applyAlignment="1">
      <alignment horizontal="left" vertical="center" wrapText="1"/>
    </xf>
    <xf numFmtId="0" fontId="27" fillId="34" borderId="46" xfId="48" applyFont="1" applyFill="1" applyBorder="1" applyAlignment="1">
      <alignment horizontal="left" vertical="center" wrapText="1"/>
    </xf>
    <xf numFmtId="0" fontId="27" fillId="34" borderId="48" xfId="48" applyFont="1" applyFill="1" applyBorder="1" applyAlignment="1">
      <alignment horizontal="left" vertical="center" wrapText="1"/>
    </xf>
    <xf numFmtId="0" fontId="7" fillId="34" borderId="86" xfId="44" applyFill="1" applyBorder="1" applyAlignment="1">
      <alignment horizontal="left" vertical="center"/>
    </xf>
    <xf numFmtId="0" fontId="27" fillId="34" borderId="103" xfId="48" applyFont="1" applyFill="1" applyBorder="1" applyAlignment="1">
      <alignment horizontal="left" vertical="center" wrapText="1"/>
    </xf>
    <xf numFmtId="0" fontId="27" fillId="34" borderId="0" xfId="48" applyFont="1" applyFill="1" applyAlignment="1">
      <alignment horizontal="left" vertical="center" wrapText="1"/>
    </xf>
    <xf numFmtId="0" fontId="27" fillId="34" borderId="102" xfId="48" applyFont="1" applyFill="1" applyBorder="1" applyAlignment="1">
      <alignment horizontal="left" vertical="center" wrapText="1"/>
    </xf>
    <xf numFmtId="0" fontId="7" fillId="34" borderId="49" xfId="48" applyFill="1" applyBorder="1" applyAlignment="1">
      <alignment horizontal="center" vertical="center"/>
    </xf>
    <xf numFmtId="0" fontId="7" fillId="34" borderId="49" xfId="44" applyFill="1" applyBorder="1" applyAlignment="1">
      <alignment horizontal="left" vertical="center"/>
    </xf>
    <xf numFmtId="0" fontId="0" fillId="34" borderId="0" xfId="48" applyFont="1" applyFill="1" applyAlignment="1">
      <alignment horizontal="right" vertical="center"/>
    </xf>
    <xf numFmtId="0" fontId="45" fillId="0" borderId="0" xfId="40" applyFont="1">
      <alignment vertical="center"/>
    </xf>
    <xf numFmtId="0" fontId="46" fillId="0" borderId="0" xfId="48" applyFont="1">
      <alignment vertical="center"/>
    </xf>
    <xf numFmtId="0" fontId="47" fillId="0" borderId="0" xfId="48" applyFont="1">
      <alignment vertical="center"/>
    </xf>
    <xf numFmtId="0" fontId="0" fillId="0" borderId="0" xfId="48" applyFont="1" applyAlignment="1">
      <alignment horizontal="center" vertical="center" shrinkToFit="1"/>
    </xf>
    <xf numFmtId="0" fontId="0" fillId="0" borderId="0" xfId="48" applyFont="1" applyAlignment="1">
      <alignment horizontal="center" vertical="center"/>
    </xf>
    <xf numFmtId="0" fontId="30" fillId="0" borderId="101" xfId="48" applyFont="1" applyBorder="1" applyAlignment="1">
      <alignment horizontal="center" vertical="center"/>
    </xf>
    <xf numFmtId="0" fontId="0" fillId="0" borderId="0" xfId="48" applyFont="1" applyAlignment="1">
      <alignment horizontal="left" vertical="center"/>
    </xf>
    <xf numFmtId="0" fontId="7" fillId="0" borderId="139" xfId="48" applyBorder="1" applyAlignment="1">
      <alignment horizontal="center" vertical="center"/>
    </xf>
    <xf numFmtId="0" fontId="7" fillId="0" borderId="140" xfId="48" applyBorder="1" applyAlignment="1">
      <alignment horizontal="center" vertical="center"/>
    </xf>
    <xf numFmtId="0" fontId="30" fillId="0" borderId="104" xfId="48" applyFont="1" applyBorder="1" applyAlignment="1">
      <alignment vertical="center" shrinkToFit="1"/>
    </xf>
    <xf numFmtId="0" fontId="7" fillId="0" borderId="141" xfId="48" applyBorder="1">
      <alignment vertical="center"/>
    </xf>
    <xf numFmtId="0" fontId="7" fillId="0" borderId="142" xfId="48" applyBorder="1">
      <alignment vertical="center"/>
    </xf>
    <xf numFmtId="0" fontId="7" fillId="0" borderId="142" xfId="48" applyBorder="1" applyAlignment="1">
      <alignment horizontal="center" vertical="center"/>
    </xf>
    <xf numFmtId="0" fontId="7" fillId="0" borderId="142" xfId="48" applyBorder="1" applyAlignment="1">
      <alignment horizontal="right" vertical="center"/>
    </xf>
    <xf numFmtId="0" fontId="7" fillId="0" borderId="143" xfId="48" applyBorder="1">
      <alignment vertical="center"/>
    </xf>
    <xf numFmtId="0" fontId="45" fillId="0" borderId="0" xfId="40" applyFont="1" applyAlignment="1">
      <alignment horizontal="right" vertical="center"/>
    </xf>
    <xf numFmtId="0" fontId="7" fillId="0" borderId="144" xfId="48" applyBorder="1" applyAlignment="1">
      <alignment horizontal="center" vertical="center"/>
    </xf>
    <xf numFmtId="0" fontId="7" fillId="0" borderId="145" xfId="48" applyBorder="1" applyAlignment="1">
      <alignment horizontal="center" vertical="center"/>
    </xf>
    <xf numFmtId="0" fontId="7" fillId="0" borderId="146" xfId="48" applyBorder="1" applyAlignment="1">
      <alignment horizontal="center" vertical="center"/>
    </xf>
    <xf numFmtId="0" fontId="7" fillId="0" borderId="147" xfId="48" applyBorder="1" applyAlignment="1">
      <alignment horizontal="center" vertical="center"/>
    </xf>
    <xf numFmtId="0" fontId="7" fillId="0" borderId="148" xfId="48" applyBorder="1" applyAlignment="1">
      <alignment horizontal="center" vertical="center"/>
    </xf>
    <xf numFmtId="0" fontId="30" fillId="0" borderId="104" xfId="48" applyFont="1" applyBorder="1" applyAlignment="1">
      <alignment horizontal="center" vertical="center"/>
    </xf>
    <xf numFmtId="0" fontId="30" fillId="0" borderId="149" xfId="48" applyFont="1" applyBorder="1" applyAlignment="1">
      <alignment horizontal="center" vertical="center"/>
    </xf>
    <xf numFmtId="0" fontId="12" fillId="0" borderId="150" xfId="40" applyBorder="1" applyAlignment="1">
      <alignment horizontal="right" vertical="center"/>
    </xf>
    <xf numFmtId="0" fontId="45" fillId="0" borderId="0" xfId="40" applyFont="1" applyAlignment="1">
      <alignment horizontal="left" vertical="center"/>
    </xf>
    <xf numFmtId="0" fontId="7" fillId="0" borderId="151" xfId="48" applyBorder="1" applyAlignment="1">
      <alignment horizontal="center" vertical="center"/>
    </xf>
    <xf numFmtId="0" fontId="7" fillId="0" borderId="152" xfId="48" applyBorder="1" applyAlignment="1">
      <alignment horizontal="center" vertical="center"/>
    </xf>
    <xf numFmtId="0" fontId="45" fillId="0" borderId="0" xfId="48" applyFont="1" applyAlignment="1">
      <alignment horizontal="left" vertical="center" wrapText="1"/>
    </xf>
    <xf numFmtId="0" fontId="7" fillId="0" borderId="101" xfId="48" applyBorder="1" applyAlignment="1">
      <alignment horizontal="center" vertical="center"/>
    </xf>
    <xf numFmtId="0" fontId="7" fillId="0" borderId="153" xfId="48" applyBorder="1" applyAlignment="1">
      <alignment horizontal="center" vertical="center"/>
    </xf>
    <xf numFmtId="0" fontId="7" fillId="0" borderId="154" xfId="48" applyBorder="1" applyAlignment="1">
      <alignment horizontal="center" vertical="center"/>
    </xf>
    <xf numFmtId="0" fontId="12" fillId="0" borderId="155" xfId="40" applyBorder="1" applyAlignment="1">
      <alignment horizontal="right" vertical="center"/>
    </xf>
    <xf numFmtId="0" fontId="7" fillId="0" borderId="156" xfId="48" applyBorder="1" applyAlignment="1">
      <alignment horizontal="center" vertical="center"/>
    </xf>
    <xf numFmtId="0" fontId="7" fillId="0" borderId="157" xfId="48" applyBorder="1" applyAlignment="1">
      <alignment horizontal="center" vertical="center"/>
    </xf>
    <xf numFmtId="0" fontId="7" fillId="0" borderId="158" xfId="48" applyBorder="1" applyAlignment="1">
      <alignment horizontal="center" vertical="center"/>
    </xf>
    <xf numFmtId="0" fontId="7" fillId="0" borderId="159" xfId="48" applyBorder="1" applyAlignment="1">
      <alignment horizontal="center" vertical="center"/>
    </xf>
    <xf numFmtId="0" fontId="7" fillId="0" borderId="160" xfId="48" applyBorder="1" applyAlignment="1">
      <alignment horizontal="center" vertical="center"/>
    </xf>
    <xf numFmtId="0" fontId="7" fillId="0" borderId="149" xfId="48" applyBorder="1" applyAlignment="1">
      <alignment horizontal="center" vertical="center"/>
    </xf>
    <xf numFmtId="0" fontId="7" fillId="0" borderId="104" xfId="48" applyBorder="1" applyAlignment="1">
      <alignment horizontal="center" vertical="center"/>
    </xf>
    <xf numFmtId="0" fontId="7" fillId="0" borderId="161" xfId="48" applyBorder="1">
      <alignment vertical="center"/>
    </xf>
    <xf numFmtId="0" fontId="7" fillId="0" borderId="162" xfId="48" applyBorder="1" applyAlignment="1">
      <alignment horizontal="center" vertical="center"/>
    </xf>
    <xf numFmtId="0" fontId="12" fillId="0" borderId="163" xfId="40" applyBorder="1" applyAlignment="1">
      <alignment horizontal="right" vertical="center"/>
    </xf>
    <xf numFmtId="0" fontId="7" fillId="0" borderId="146" xfId="48" applyBorder="1">
      <alignment vertical="center"/>
    </xf>
    <xf numFmtId="0" fontId="30" fillId="0" borderId="44" xfId="48" applyFont="1" applyBorder="1" applyAlignment="1">
      <alignment horizontal="center" vertical="center"/>
    </xf>
    <xf numFmtId="0" fontId="0" fillId="0" borderId="135" xfId="40" applyFont="1" applyBorder="1" applyAlignment="1">
      <alignment horizontal="center" vertical="center"/>
    </xf>
    <xf numFmtId="0" fontId="0" fillId="0" borderId="130" xfId="40" applyFont="1" applyBorder="1" applyAlignment="1">
      <alignment horizontal="center" vertical="center"/>
    </xf>
    <xf numFmtId="0" fontId="0" fillId="0" borderId="48" xfId="40" applyFont="1" applyBorder="1" applyAlignment="1">
      <alignment horizontal="center" vertical="center"/>
    </xf>
    <xf numFmtId="0" fontId="27" fillId="0" borderId="0" xfId="48" applyFont="1" applyAlignment="1">
      <alignment horizontal="left" vertical="center" wrapText="1"/>
    </xf>
    <xf numFmtId="0" fontId="30" fillId="0" borderId="86" xfId="48" applyFont="1" applyBorder="1" applyAlignment="1">
      <alignment horizontal="center" vertical="center"/>
    </xf>
    <xf numFmtId="0" fontId="0" fillId="0" borderId="131" xfId="40" applyFont="1" applyBorder="1" applyAlignment="1">
      <alignment horizontal="center" vertical="center"/>
    </xf>
    <xf numFmtId="0" fontId="0" fillId="0" borderId="102" xfId="40" applyFont="1" applyBorder="1" applyAlignment="1">
      <alignment horizontal="center" vertical="center"/>
    </xf>
    <xf numFmtId="0" fontId="30" fillId="0" borderId="49" xfId="48" applyFont="1" applyBorder="1" applyAlignment="1">
      <alignment horizontal="center" vertical="center"/>
    </xf>
    <xf numFmtId="0" fontId="0" fillId="0" borderId="137" xfId="40" applyFont="1" applyBorder="1" applyAlignment="1">
      <alignment horizontal="center" vertical="center"/>
    </xf>
    <xf numFmtId="0" fontId="0" fillId="0" borderId="132" xfId="40" applyFont="1" applyBorder="1" applyAlignment="1">
      <alignment horizontal="center" vertical="center"/>
    </xf>
    <xf numFmtId="0" fontId="0" fillId="0" borderId="76" xfId="40" applyFont="1" applyBorder="1" applyAlignment="1">
      <alignment horizontal="center" vertical="center"/>
    </xf>
    <xf numFmtId="0" fontId="7" fillId="0" borderId="44" xfId="48" applyBorder="1" applyAlignment="1">
      <alignment horizontal="center" vertical="center"/>
    </xf>
    <xf numFmtId="0" fontId="7" fillId="0" borderId="164" xfId="48" applyBorder="1">
      <alignment vertical="center"/>
    </xf>
    <xf numFmtId="0" fontId="12" fillId="0" borderId="133" xfId="40" applyBorder="1" applyAlignment="1">
      <alignment horizontal="center" vertical="center"/>
    </xf>
    <xf numFmtId="0" fontId="12" fillId="0" borderId="135" xfId="40" applyBorder="1" applyAlignment="1">
      <alignment horizontal="center" vertical="center"/>
    </xf>
    <xf numFmtId="0" fontId="12" fillId="0" borderId="130" xfId="40" applyBorder="1" applyAlignment="1">
      <alignment horizontal="center" vertical="center"/>
    </xf>
    <xf numFmtId="0" fontId="12" fillId="0" borderId="48" xfId="40" applyBorder="1" applyAlignment="1">
      <alignment horizontal="center" vertical="center"/>
    </xf>
    <xf numFmtId="0" fontId="7" fillId="0" borderId="86" xfId="48" applyBorder="1" applyAlignment="1">
      <alignment horizontal="center" vertical="center"/>
    </xf>
    <xf numFmtId="0" fontId="30" fillId="0" borderId="156" xfId="40" applyFont="1" applyBorder="1" applyAlignment="1">
      <alignment horizontal="center" vertical="center" wrapText="1"/>
    </xf>
    <xf numFmtId="0" fontId="12" fillId="0" borderId="145" xfId="40" applyBorder="1" applyAlignment="1">
      <alignment horizontal="center" vertical="center"/>
    </xf>
    <xf numFmtId="0" fontId="12" fillId="0" borderId="131" xfId="40" applyBorder="1" applyAlignment="1">
      <alignment horizontal="center" vertical="center"/>
    </xf>
    <xf numFmtId="0" fontId="12" fillId="0" borderId="102" xfId="40" applyBorder="1" applyAlignment="1">
      <alignment horizontal="center" vertical="center"/>
    </xf>
    <xf numFmtId="0" fontId="30" fillId="0" borderId="0" xfId="48" applyFont="1" applyAlignment="1">
      <alignment horizontal="right" vertical="center"/>
    </xf>
    <xf numFmtId="0" fontId="7" fillId="0" borderId="49" xfId="48" applyBorder="1" applyAlignment="1">
      <alignment horizontal="center" vertical="center"/>
    </xf>
    <xf numFmtId="0" fontId="30" fillId="0" borderId="164" xfId="40" applyFont="1" applyBorder="1" applyAlignment="1">
      <alignment horizontal="center" vertical="center" wrapText="1"/>
    </xf>
    <xf numFmtId="0" fontId="12" fillId="0" borderId="158" xfId="40" applyBorder="1" applyAlignment="1">
      <alignment horizontal="center" vertical="center"/>
    </xf>
    <xf numFmtId="0" fontId="30" fillId="0" borderId="165" xfId="48" applyFont="1" applyBorder="1" applyAlignment="1">
      <alignment horizontal="center" vertical="center"/>
    </xf>
    <xf numFmtId="0" fontId="7" fillId="0" borderId="166" xfId="48" applyBorder="1" applyAlignment="1">
      <alignment horizontal="center" vertical="center"/>
    </xf>
    <xf numFmtId="0" fontId="7" fillId="0" borderId="167" xfId="48" applyBorder="1" applyAlignment="1">
      <alignment horizontal="center" vertical="center"/>
    </xf>
    <xf numFmtId="0" fontId="12" fillId="0" borderId="168" xfId="40" applyBorder="1" applyAlignment="1">
      <alignment horizontal="center" vertical="center"/>
    </xf>
    <xf numFmtId="0" fontId="12" fillId="0" borderId="132" xfId="40" applyBorder="1" applyAlignment="1">
      <alignment horizontal="center" vertical="center"/>
    </xf>
    <xf numFmtId="0" fontId="12" fillId="0" borderId="76" xfId="40" applyBorder="1" applyAlignment="1">
      <alignment horizontal="center" vertical="center"/>
    </xf>
    <xf numFmtId="0" fontId="12" fillId="0" borderId="0" xfId="40">
      <alignment vertical="center"/>
    </xf>
    <xf numFmtId="0" fontId="0" fillId="0" borderId="139" xfId="40" applyFont="1" applyBorder="1" applyAlignment="1">
      <alignment horizontal="center" vertical="center"/>
    </xf>
    <xf numFmtId="0" fontId="0" fillId="0" borderId="140" xfId="40" applyFont="1" applyBorder="1" applyAlignment="1">
      <alignment horizontal="center" vertical="center"/>
    </xf>
    <xf numFmtId="0" fontId="0" fillId="0" borderId="104" xfId="40" applyFont="1" applyBorder="1" applyAlignment="1">
      <alignment vertical="center" shrinkToFit="1"/>
    </xf>
    <xf numFmtId="0" fontId="0" fillId="0" borderId="141" xfId="40" applyFont="1" applyBorder="1">
      <alignment vertical="center"/>
    </xf>
    <xf numFmtId="0" fontId="0" fillId="0" borderId="142" xfId="40" applyFont="1" applyBorder="1">
      <alignment vertical="center"/>
    </xf>
    <xf numFmtId="0" fontId="0" fillId="0" borderId="142" xfId="40" applyFont="1" applyBorder="1" applyAlignment="1">
      <alignment horizontal="center" vertical="center"/>
    </xf>
    <xf numFmtId="0" fontId="0" fillId="0" borderId="142" xfId="40" applyFont="1" applyBorder="1" applyAlignment="1">
      <alignment horizontal="right" vertical="center"/>
    </xf>
    <xf numFmtId="0" fontId="0" fillId="0" borderId="143" xfId="40" applyFont="1" applyBorder="1">
      <alignment vertical="center"/>
    </xf>
    <xf numFmtId="0" fontId="0" fillId="0" borderId="147" xfId="40" applyFont="1" applyBorder="1" applyAlignment="1">
      <alignment horizontal="center" vertical="center"/>
    </xf>
    <xf numFmtId="0" fontId="0" fillId="0" borderId="148" xfId="40" applyFont="1" applyBorder="1" applyAlignment="1">
      <alignment horizontal="center" vertical="center"/>
    </xf>
    <xf numFmtId="0" fontId="0" fillId="0" borderId="104" xfId="40" applyFont="1" applyBorder="1" applyAlignment="1">
      <alignment horizontal="center" vertical="center"/>
    </xf>
    <xf numFmtId="0" fontId="0" fillId="0" borderId="134" xfId="40" applyFont="1" applyBorder="1" applyAlignment="1">
      <alignment horizontal="center" vertical="center" shrinkToFit="1"/>
    </xf>
    <xf numFmtId="0" fontId="0" fillId="0" borderId="44" xfId="40" applyFont="1" applyBorder="1" applyAlignment="1">
      <alignment horizontal="center" vertical="center" shrinkToFit="1"/>
    </xf>
    <xf numFmtId="0" fontId="0" fillId="0" borderId="169" xfId="40" applyFont="1" applyBorder="1" applyAlignment="1">
      <alignment horizontal="center" vertical="center"/>
    </xf>
    <xf numFmtId="0" fontId="12" fillId="0" borderId="44" xfId="40" applyBorder="1" applyAlignment="1">
      <alignment horizontal="center" vertical="center"/>
    </xf>
    <xf numFmtId="0" fontId="0" fillId="0" borderId="153" xfId="40" applyFont="1" applyBorder="1" applyAlignment="1">
      <alignment horizontal="center" vertical="center"/>
    </xf>
    <xf numFmtId="0" fontId="0" fillId="0" borderId="154" xfId="40" applyFont="1" applyBorder="1" applyAlignment="1">
      <alignment horizontal="center" vertical="center"/>
    </xf>
    <xf numFmtId="0" fontId="0" fillId="0" borderId="136" xfId="40" applyFont="1" applyBorder="1" applyAlignment="1">
      <alignment horizontal="center" vertical="center" shrinkToFit="1"/>
    </xf>
    <xf numFmtId="0" fontId="0" fillId="0" borderId="86" xfId="40" applyFont="1" applyBorder="1" applyAlignment="1">
      <alignment horizontal="center" vertical="center" shrinkToFit="1"/>
    </xf>
    <xf numFmtId="0" fontId="12" fillId="0" borderId="86" xfId="40" applyBorder="1" applyAlignment="1">
      <alignment horizontal="center" vertical="center"/>
    </xf>
    <xf numFmtId="0" fontId="0" fillId="0" borderId="156" xfId="40" applyFont="1" applyBorder="1">
      <alignment vertical="center"/>
    </xf>
    <xf numFmtId="0" fontId="0" fillId="0" borderId="170" xfId="40" applyFont="1" applyBorder="1" applyAlignment="1">
      <alignment horizontal="center" vertical="center"/>
    </xf>
    <xf numFmtId="0" fontId="0" fillId="0" borderId="138" xfId="40" applyFont="1" applyBorder="1" applyAlignment="1">
      <alignment horizontal="center" vertical="center" shrinkToFit="1"/>
    </xf>
    <xf numFmtId="0" fontId="0" fillId="0" borderId="49" xfId="40" applyFont="1" applyBorder="1" applyAlignment="1">
      <alignment horizontal="center" vertical="center" shrinkToFit="1"/>
    </xf>
    <xf numFmtId="0" fontId="0" fillId="0" borderId="160" xfId="40" applyFont="1" applyBorder="1">
      <alignment vertical="center"/>
    </xf>
    <xf numFmtId="0" fontId="0" fillId="0" borderId="171" xfId="40" applyFont="1" applyBorder="1" applyAlignment="1">
      <alignment horizontal="center" vertical="center"/>
    </xf>
    <xf numFmtId="0" fontId="0" fillId="0" borderId="149" xfId="40" applyFont="1" applyBorder="1" applyAlignment="1">
      <alignment horizontal="center" vertical="center"/>
    </xf>
    <xf numFmtId="0" fontId="0" fillId="0" borderId="101" xfId="40" applyFont="1" applyBorder="1" applyAlignment="1">
      <alignment horizontal="center" vertical="center"/>
    </xf>
    <xf numFmtId="0" fontId="0" fillId="0" borderId="162" xfId="40" applyFont="1" applyBorder="1">
      <alignment vertical="center"/>
    </xf>
    <xf numFmtId="0" fontId="0" fillId="0" borderId="172" xfId="40" applyFont="1" applyBorder="1">
      <alignment vertical="center"/>
    </xf>
    <xf numFmtId="0" fontId="12" fillId="0" borderId="72" xfId="40" applyBorder="1">
      <alignment vertical="center"/>
    </xf>
    <xf numFmtId="0" fontId="0" fillId="0" borderId="160" xfId="40" applyFont="1" applyBorder="1" applyAlignment="1">
      <alignment horizontal="left" vertical="center"/>
    </xf>
    <xf numFmtId="0" fontId="0" fillId="0" borderId="152" xfId="40" applyFont="1" applyBorder="1" applyAlignment="1">
      <alignment horizontal="center" vertical="center"/>
    </xf>
    <xf numFmtId="0" fontId="0" fillId="0" borderId="45" xfId="40" applyFont="1" applyBorder="1" applyAlignment="1">
      <alignment horizontal="center" vertical="center"/>
    </xf>
    <xf numFmtId="0" fontId="0" fillId="0" borderId="134" xfId="40" applyFont="1" applyBorder="1" applyAlignment="1">
      <alignment horizontal="center" vertical="center"/>
    </xf>
    <xf numFmtId="0" fontId="0" fillId="0" borderId="44" xfId="40" applyFont="1" applyBorder="1" applyAlignment="1">
      <alignment horizontal="center" vertical="center"/>
    </xf>
    <xf numFmtId="0" fontId="0" fillId="0" borderId="150" xfId="40" applyFont="1" applyBorder="1" applyAlignment="1">
      <alignment horizontal="center" vertical="center"/>
    </xf>
    <xf numFmtId="0" fontId="0" fillId="0" borderId="133" xfId="40" applyFont="1" applyBorder="1" applyAlignment="1">
      <alignment horizontal="right" vertical="center"/>
    </xf>
    <xf numFmtId="0" fontId="0" fillId="0" borderId="152" xfId="40" applyFont="1" applyBorder="1">
      <alignment vertical="center"/>
    </xf>
    <xf numFmtId="0" fontId="0" fillId="0" borderId="135" xfId="40" applyFont="1" applyBorder="1" applyAlignment="1">
      <alignment horizontal="right" vertical="center"/>
    </xf>
    <xf numFmtId="0" fontId="0" fillId="0" borderId="162" xfId="40" applyFont="1" applyBorder="1" applyAlignment="1">
      <alignment horizontal="center" vertical="center" wrapText="1"/>
    </xf>
    <xf numFmtId="0" fontId="0" fillId="0" borderId="173" xfId="40" applyFont="1" applyBorder="1" applyAlignment="1">
      <alignment horizontal="center" vertical="center"/>
    </xf>
    <xf numFmtId="0" fontId="0" fillId="0" borderId="137" xfId="40" applyFont="1" applyBorder="1" applyAlignment="1">
      <alignment horizontal="right" vertical="center"/>
    </xf>
    <xf numFmtId="0" fontId="0" fillId="0" borderId="160" xfId="40" applyFont="1" applyBorder="1" applyAlignment="1">
      <alignment horizontal="center" vertical="center" wrapText="1"/>
    </xf>
    <xf numFmtId="0" fontId="0" fillId="0" borderId="133" xfId="40" applyFont="1" applyBorder="1" applyAlignment="1">
      <alignment horizontal="center" vertical="center"/>
    </xf>
    <xf numFmtId="0" fontId="12" fillId="0" borderId="49" xfId="40" applyBorder="1" applyAlignment="1">
      <alignment horizontal="center" vertical="center"/>
    </xf>
    <xf numFmtId="0" fontId="0" fillId="0" borderId="164" xfId="40" applyFont="1" applyBorder="1" applyAlignment="1">
      <alignment horizontal="center" vertical="center" wrapText="1"/>
    </xf>
    <xf numFmtId="0" fontId="0" fillId="0" borderId="174" xfId="40" applyFont="1" applyBorder="1" applyAlignment="1">
      <alignment horizontal="center" vertical="center"/>
    </xf>
    <xf numFmtId="0" fontId="0" fillId="0" borderId="165" xfId="40" applyFont="1" applyBorder="1" applyAlignment="1">
      <alignment horizontal="center" vertical="center"/>
    </xf>
    <xf numFmtId="0" fontId="0" fillId="0" borderId="166" xfId="40" applyFont="1" applyBorder="1" applyAlignment="1">
      <alignment horizontal="center" vertical="center"/>
    </xf>
    <xf numFmtId="0" fontId="0" fillId="0" borderId="167" xfId="40" applyFont="1" applyBorder="1" applyAlignment="1">
      <alignment horizontal="center" vertical="center"/>
    </xf>
    <xf numFmtId="0" fontId="0" fillId="0" borderId="168" xfId="40" applyFont="1" applyBorder="1" applyAlignment="1">
      <alignment horizontal="center" vertical="center"/>
    </xf>
    <xf numFmtId="0" fontId="0" fillId="0" borderId="175" xfId="40" applyFont="1" applyBorder="1" applyAlignment="1">
      <alignment horizontal="center" vertical="center"/>
    </xf>
    <xf numFmtId="0" fontId="0" fillId="0" borderId="176" xfId="40" applyFont="1" applyBorder="1" applyAlignment="1">
      <alignment horizontal="center" vertical="center"/>
    </xf>
    <xf numFmtId="0" fontId="12" fillId="0" borderId="0" xfId="40" applyAlignment="1">
      <alignment horizontal="center" vertical="center"/>
    </xf>
    <xf numFmtId="0" fontId="0" fillId="0" borderId="155" xfId="40" applyFont="1" applyBorder="1" applyAlignment="1">
      <alignment horizontal="center" vertical="center"/>
    </xf>
    <xf numFmtId="0" fontId="0" fillId="0" borderId="156" xfId="40" applyFont="1" applyBorder="1" applyAlignment="1">
      <alignment horizontal="center" vertical="center"/>
    </xf>
    <xf numFmtId="0" fontId="0" fillId="0" borderId="160" xfId="40" applyFont="1" applyBorder="1" applyAlignment="1">
      <alignment horizontal="center" vertical="center"/>
    </xf>
    <xf numFmtId="0" fontId="0" fillId="0" borderId="161" xfId="40" applyFont="1" applyBorder="1">
      <alignment vertical="center"/>
    </xf>
    <xf numFmtId="0" fontId="0" fillId="0" borderId="162" xfId="40" applyFont="1" applyBorder="1" applyAlignment="1">
      <alignment horizontal="center" vertical="center"/>
    </xf>
    <xf numFmtId="0" fontId="0" fillId="0" borderId="163" xfId="40" applyFont="1" applyBorder="1" applyAlignment="1">
      <alignment horizontal="center" vertical="center"/>
    </xf>
    <xf numFmtId="0" fontId="0" fillId="0" borderId="103" xfId="40" applyFont="1" applyBorder="1" applyAlignment="1">
      <alignment horizontal="center" vertical="center"/>
    </xf>
    <xf numFmtId="0" fontId="0" fillId="0" borderId="164" xfId="40" applyFont="1" applyBorder="1">
      <alignment vertical="center"/>
    </xf>
    <xf numFmtId="0" fontId="0" fillId="0" borderId="156" xfId="40" applyFont="1" applyBorder="1" applyAlignment="1">
      <alignment horizontal="center" vertical="center" wrapText="1"/>
    </xf>
    <xf numFmtId="0" fontId="0" fillId="0" borderId="145" xfId="40" applyFont="1" applyBorder="1" applyAlignment="1">
      <alignment horizontal="center" vertical="center"/>
    </xf>
    <xf numFmtId="0" fontId="0" fillId="0" borderId="158" xfId="40" applyFont="1" applyBorder="1" applyAlignment="1">
      <alignment horizontal="center" vertical="center"/>
    </xf>
    <xf numFmtId="0" fontId="0" fillId="0" borderId="0" xfId="48" applyFont="1" applyAlignment="1">
      <alignment horizontal="right" vertical="center"/>
    </xf>
    <xf numFmtId="0" fontId="48" fillId="0" borderId="0" xfId="48" applyFont="1">
      <alignment vertical="center"/>
    </xf>
    <xf numFmtId="0" fontId="7" fillId="0" borderId="102" xfId="48" applyBorder="1" applyAlignment="1">
      <alignment horizontal="left" vertical="center"/>
    </xf>
    <xf numFmtId="0" fontId="0" fillId="0" borderId="177" xfId="40" applyFont="1" applyBorder="1" applyAlignment="1">
      <alignment horizontal="center" vertical="center"/>
    </xf>
    <xf numFmtId="0" fontId="0" fillId="0" borderId="178" xfId="40" applyFont="1" applyBorder="1" applyAlignment="1">
      <alignment horizontal="center" vertical="center"/>
    </xf>
    <xf numFmtId="0" fontId="0" fillId="0" borderId="179" xfId="40" applyFont="1" applyBorder="1" applyAlignment="1">
      <alignment horizontal="center" vertical="center"/>
    </xf>
    <xf numFmtId="0" fontId="0" fillId="0" borderId="180" xfId="40" applyFont="1" applyBorder="1" applyAlignment="1">
      <alignment horizontal="center" vertical="center"/>
    </xf>
    <xf numFmtId="0" fontId="0" fillId="0" borderId="150" xfId="40" applyFont="1" applyBorder="1" applyAlignment="1">
      <alignment horizontal="right" vertical="center"/>
    </xf>
    <xf numFmtId="0" fontId="0" fillId="0" borderId="70" xfId="40" applyFont="1" applyBorder="1" applyAlignment="1">
      <alignment horizontal="center" vertical="center"/>
    </xf>
    <xf numFmtId="0" fontId="0" fillId="0" borderId="181" xfId="40" applyFont="1" applyBorder="1" applyAlignment="1">
      <alignment horizontal="center" vertical="center"/>
    </xf>
    <xf numFmtId="0" fontId="7" fillId="0" borderId="101" xfId="48" applyBorder="1">
      <alignment vertical="center"/>
    </xf>
    <xf numFmtId="0" fontId="0" fillId="0" borderId="155" xfId="40" applyFont="1" applyBorder="1" applyAlignment="1">
      <alignment horizontal="right" vertical="center"/>
    </xf>
    <xf numFmtId="0" fontId="0" fillId="0" borderId="163" xfId="40" applyFont="1" applyBorder="1" applyAlignment="1">
      <alignment horizontal="right" vertical="center"/>
    </xf>
    <xf numFmtId="0" fontId="0" fillId="0" borderId="130" xfId="40" applyFont="1" applyBorder="1" applyAlignment="1">
      <alignment horizontal="center" vertical="center" wrapText="1"/>
    </xf>
    <xf numFmtId="0" fontId="7" fillId="0" borderId="44" xfId="48" applyBorder="1">
      <alignment vertical="center"/>
    </xf>
    <xf numFmtId="0" fontId="30" fillId="0" borderId="182" xfId="48" applyFont="1" applyBorder="1" applyAlignment="1">
      <alignment horizontal="center" vertical="center" wrapText="1" shrinkToFit="1"/>
    </xf>
    <xf numFmtId="0" fontId="7" fillId="0" borderId="183" xfId="48" applyBorder="1" applyAlignment="1">
      <alignment horizontal="center" vertical="center"/>
    </xf>
    <xf numFmtId="0" fontId="0" fillId="0" borderId="184" xfId="40" applyFont="1" applyBorder="1" applyAlignment="1">
      <alignment horizontal="center" vertical="center"/>
    </xf>
    <xf numFmtId="0" fontId="30" fillId="0" borderId="185" xfId="40" applyFont="1" applyBorder="1" applyAlignment="1">
      <alignment vertical="center" shrinkToFit="1"/>
    </xf>
    <xf numFmtId="0" fontId="30" fillId="0" borderId="177" xfId="40" applyFont="1" applyBorder="1" applyAlignment="1">
      <alignment horizontal="center" vertical="center"/>
    </xf>
    <xf numFmtId="0" fontId="30" fillId="0" borderId="178" xfId="40" applyFont="1" applyBorder="1" applyAlignment="1">
      <alignment horizontal="center" vertical="center"/>
    </xf>
    <xf numFmtId="0" fontId="30" fillId="0" borderId="186" xfId="40" applyFont="1" applyBorder="1" applyAlignment="1">
      <alignment horizontal="center" vertical="center"/>
    </xf>
    <xf numFmtId="0" fontId="30" fillId="0" borderId="0" xfId="40" applyFont="1">
      <alignment vertical="center"/>
    </xf>
    <xf numFmtId="0" fontId="30" fillId="0" borderId="185" xfId="40" applyFont="1" applyBorder="1" applyAlignment="1">
      <alignment horizontal="center" vertical="center"/>
    </xf>
    <xf numFmtId="0" fontId="30" fillId="0" borderId="134" xfId="40" applyFont="1" applyBorder="1" applyAlignment="1">
      <alignment horizontal="center" vertical="center" shrinkToFit="1"/>
    </xf>
    <xf numFmtId="0" fontId="30" fillId="0" borderId="44" xfId="40" applyFont="1" applyBorder="1" applyAlignment="1">
      <alignment horizontal="center" vertical="center" shrinkToFit="1"/>
    </xf>
    <xf numFmtId="0" fontId="30" fillId="0" borderId="169" xfId="40" applyFont="1" applyBorder="1" applyAlignment="1">
      <alignment horizontal="center" vertical="center"/>
    </xf>
    <xf numFmtId="0" fontId="30" fillId="0" borderId="181" xfId="40" applyFont="1" applyBorder="1" applyAlignment="1">
      <alignment horizontal="center" vertical="center"/>
    </xf>
    <xf numFmtId="0" fontId="30" fillId="0" borderId="136" xfId="40" applyFont="1" applyBorder="1" applyAlignment="1">
      <alignment horizontal="center" vertical="center" shrinkToFit="1"/>
    </xf>
    <xf numFmtId="0" fontId="30" fillId="0" borderId="86" xfId="40" applyFont="1" applyBorder="1" applyAlignment="1">
      <alignment horizontal="center" vertical="center" shrinkToFit="1"/>
    </xf>
    <xf numFmtId="0" fontId="30" fillId="0" borderId="138" xfId="40" applyFont="1" applyBorder="1" applyAlignment="1">
      <alignment horizontal="center" vertical="center" shrinkToFit="1"/>
    </xf>
    <xf numFmtId="0" fontId="30" fillId="0" borderId="49" xfId="40" applyFont="1" applyBorder="1" applyAlignment="1">
      <alignment horizontal="center" vertical="center" shrinkToFit="1"/>
    </xf>
    <xf numFmtId="0" fontId="30" fillId="0" borderId="187" xfId="40" applyFont="1" applyBorder="1" applyAlignment="1">
      <alignment horizontal="center" vertical="center"/>
    </xf>
    <xf numFmtId="0" fontId="30" fillId="0" borderId="134" xfId="40" applyFont="1" applyBorder="1">
      <alignment vertical="center"/>
    </xf>
    <xf numFmtId="0" fontId="30" fillId="0" borderId="44" xfId="40" applyFont="1" applyBorder="1">
      <alignment vertical="center"/>
    </xf>
    <xf numFmtId="0" fontId="30" fillId="0" borderId="188" xfId="40" applyFont="1" applyBorder="1" applyAlignment="1">
      <alignment horizontal="center" vertical="center"/>
    </xf>
    <xf numFmtId="0" fontId="30" fillId="0" borderId="189" xfId="40" applyFont="1" applyBorder="1" applyAlignment="1">
      <alignment horizontal="center" vertical="center"/>
    </xf>
    <xf numFmtId="0" fontId="30" fillId="0" borderId="136" xfId="40" applyFont="1" applyBorder="1">
      <alignment vertical="center"/>
    </xf>
    <xf numFmtId="0" fontId="30" fillId="0" borderId="86" xfId="40" applyFont="1" applyBorder="1">
      <alignment vertical="center"/>
    </xf>
    <xf numFmtId="0" fontId="0" fillId="0" borderId="146" xfId="40" applyFont="1" applyBorder="1" applyAlignment="1">
      <alignment horizontal="center" vertical="center"/>
    </xf>
    <xf numFmtId="0" fontId="30" fillId="0" borderId="133" xfId="40" applyFont="1" applyBorder="1" applyAlignment="1">
      <alignment horizontal="center" vertical="center"/>
    </xf>
    <xf numFmtId="0" fontId="30" fillId="0" borderId="67" xfId="40" applyFont="1" applyBorder="1" applyAlignment="1">
      <alignment horizontal="center" vertical="center"/>
    </xf>
    <xf numFmtId="0" fontId="30" fillId="0" borderId="139" xfId="40" applyFont="1" applyBorder="1" applyAlignment="1">
      <alignment horizontal="center" vertical="center"/>
    </xf>
    <xf numFmtId="0" fontId="30" fillId="0" borderId="190" xfId="40" applyFont="1" applyBorder="1" applyAlignment="1">
      <alignment horizontal="center" vertical="center"/>
    </xf>
    <xf numFmtId="0" fontId="30" fillId="0" borderId="191" xfId="40" applyFont="1" applyBorder="1">
      <alignment vertical="center"/>
    </xf>
    <xf numFmtId="0" fontId="30" fillId="0" borderId="192" xfId="40" applyFont="1" applyBorder="1">
      <alignment vertical="center"/>
    </xf>
    <xf numFmtId="0" fontId="30" fillId="0" borderId="153" xfId="40" applyFont="1" applyBorder="1" applyAlignment="1">
      <alignment horizontal="center" vertical="center"/>
    </xf>
    <xf numFmtId="0" fontId="30" fillId="0" borderId="137" xfId="40" applyFont="1" applyBorder="1" applyAlignment="1">
      <alignment horizontal="center" vertical="center"/>
    </xf>
    <xf numFmtId="0" fontId="30" fillId="0" borderId="193" xfId="48" applyFont="1" applyBorder="1" applyAlignment="1">
      <alignment horizontal="center" vertical="center" wrapText="1" shrinkToFit="1"/>
    </xf>
    <xf numFmtId="0" fontId="7" fillId="0" borderId="194" xfId="48" applyBorder="1" applyAlignment="1">
      <alignment horizontal="center" vertical="center"/>
    </xf>
    <xf numFmtId="0" fontId="30" fillId="0" borderId="195" xfId="48" applyFont="1" applyBorder="1" applyAlignment="1">
      <alignment horizontal="center" vertical="center" wrapText="1" shrinkToFit="1"/>
    </xf>
    <xf numFmtId="0" fontId="7" fillId="0" borderId="196" xfId="48" applyBorder="1" applyAlignment="1">
      <alignment horizontal="center" vertical="center"/>
    </xf>
    <xf numFmtId="0" fontId="0" fillId="0" borderId="51" xfId="40" applyFont="1" applyBorder="1" applyAlignment="1">
      <alignment horizontal="center" vertical="center"/>
    </xf>
    <xf numFmtId="0" fontId="0" fillId="0" borderId="197" xfId="40" applyFont="1" applyBorder="1" applyAlignment="1">
      <alignment horizontal="center" vertical="center"/>
    </xf>
    <xf numFmtId="0" fontId="30" fillId="0" borderId="198" xfId="48" applyFont="1" applyBorder="1" applyAlignment="1">
      <alignment horizontal="center" vertical="center" wrapText="1" shrinkToFit="1"/>
    </xf>
    <xf numFmtId="0" fontId="7" fillId="0" borderId="199" xfId="48" applyBorder="1" applyAlignment="1">
      <alignment horizontal="center" vertical="center"/>
    </xf>
    <xf numFmtId="0" fontId="30" fillId="0" borderId="200" xfId="40" applyFont="1" applyBorder="1" applyAlignment="1">
      <alignment horizontal="center" vertical="center"/>
    </xf>
    <xf numFmtId="0" fontId="0" fillId="0" borderId="159" xfId="40" applyFont="1" applyBorder="1" applyAlignment="1">
      <alignment horizontal="center" vertical="center"/>
    </xf>
    <xf numFmtId="0" fontId="30" fillId="0" borderId="179" xfId="40" applyFont="1" applyBorder="1" applyAlignment="1">
      <alignment horizontal="center" vertical="center"/>
    </xf>
    <xf numFmtId="0" fontId="47" fillId="0" borderId="0" xfId="48" applyFont="1" applyAlignment="1">
      <alignment horizontal="right" vertical="center"/>
    </xf>
    <xf numFmtId="0" fontId="30" fillId="0" borderId="150" xfId="40" applyFont="1" applyBorder="1" applyAlignment="1">
      <alignment horizontal="center" vertical="center"/>
    </xf>
    <xf numFmtId="0" fontId="30" fillId="0" borderId="155" xfId="40" applyFont="1" applyBorder="1" applyAlignment="1">
      <alignment horizontal="center" vertical="center"/>
    </xf>
    <xf numFmtId="0" fontId="0" fillId="0" borderId="201" xfId="40" applyFont="1" applyBorder="1" applyAlignment="1">
      <alignment horizontal="center" vertical="center"/>
    </xf>
    <xf numFmtId="0" fontId="30" fillId="0" borderId="163" xfId="40" applyFont="1" applyBorder="1" applyAlignment="1">
      <alignment horizontal="center" vertical="center"/>
    </xf>
    <xf numFmtId="0" fontId="30" fillId="0" borderId="45" xfId="40" applyFont="1" applyBorder="1" applyAlignment="1">
      <alignment horizontal="center" vertical="center"/>
    </xf>
    <xf numFmtId="0" fontId="30" fillId="0" borderId="130" xfId="40" applyFont="1" applyBorder="1" applyAlignment="1">
      <alignment horizontal="center" vertical="center"/>
    </xf>
    <xf numFmtId="0" fontId="30" fillId="0" borderId="103" xfId="40" applyFont="1" applyBorder="1" applyAlignment="1">
      <alignment horizontal="center" vertical="center"/>
    </xf>
    <xf numFmtId="0" fontId="30" fillId="0" borderId="131" xfId="40" applyFont="1" applyBorder="1" applyAlignment="1">
      <alignment horizontal="center" vertical="center"/>
    </xf>
    <xf numFmtId="0" fontId="30" fillId="0" borderId="135" xfId="40" applyFont="1" applyBorder="1" applyAlignment="1">
      <alignment horizontal="center" vertical="center"/>
    </xf>
    <xf numFmtId="0" fontId="30" fillId="0" borderId="172" xfId="40" applyFont="1" applyBorder="1" applyAlignment="1">
      <alignment horizontal="center" vertical="center"/>
    </xf>
    <xf numFmtId="0" fontId="30" fillId="0" borderId="166" xfId="40" applyFont="1" applyBorder="1" applyAlignment="1">
      <alignment horizontal="center" vertical="center"/>
    </xf>
    <xf numFmtId="0" fontId="30" fillId="0" borderId="167" xfId="40" applyFont="1" applyBorder="1" applyAlignment="1">
      <alignment horizontal="center" vertical="center"/>
    </xf>
    <xf numFmtId="0" fontId="30" fillId="0" borderId="168" xfId="40" applyFont="1" applyBorder="1" applyAlignment="1">
      <alignment horizontal="center" vertical="center"/>
    </xf>
    <xf numFmtId="0" fontId="30" fillId="0" borderId="175" xfId="40" applyFont="1" applyBorder="1" applyAlignment="1">
      <alignment horizontal="center" vertical="center"/>
    </xf>
    <xf numFmtId="0" fontId="30" fillId="0" borderId="202" xfId="40" applyFont="1" applyBorder="1" applyAlignment="1">
      <alignment horizontal="center" vertical="center"/>
    </xf>
    <xf numFmtId="0" fontId="49" fillId="0" borderId="0" xfId="50" applyFont="1" applyAlignment="1">
      <alignment horizontal="center" vertical="center"/>
    </xf>
    <xf numFmtId="0" fontId="50" fillId="0" borderId="0" xfId="50" applyFont="1" applyAlignment="1">
      <alignment horizontal="center" vertical="center"/>
    </xf>
    <xf numFmtId="0" fontId="50" fillId="0" borderId="0" xfId="50" applyFont="1" applyAlignment="1">
      <alignment horizontal="left" vertical="center"/>
    </xf>
    <xf numFmtId="0" fontId="50" fillId="0" borderId="139" xfId="50" applyFont="1" applyBorder="1" applyAlignment="1">
      <alignment horizontal="center" vertical="center"/>
    </xf>
    <xf numFmtId="0" fontId="50" fillId="0" borderId="140" xfId="50" applyFont="1" applyBorder="1" applyAlignment="1">
      <alignment horizontal="center" vertical="center"/>
    </xf>
    <xf numFmtId="0" fontId="50" fillId="0" borderId="0" xfId="50" applyFont="1">
      <alignment vertical="center"/>
    </xf>
    <xf numFmtId="0" fontId="7" fillId="0" borderId="104" xfId="50" applyBorder="1" applyAlignment="1">
      <alignment vertical="center" shrinkToFit="1"/>
    </xf>
    <xf numFmtId="0" fontId="50" fillId="0" borderId="141" xfId="50" applyFont="1" applyBorder="1">
      <alignment vertical="center"/>
    </xf>
    <xf numFmtId="0" fontId="50" fillId="0" borderId="142" xfId="50" applyFont="1" applyBorder="1">
      <alignment vertical="center"/>
    </xf>
    <xf numFmtId="0" fontId="50" fillId="0" borderId="142" xfId="50" applyFont="1" applyBorder="1" applyAlignment="1">
      <alignment horizontal="center" vertical="center"/>
    </xf>
    <xf numFmtId="0" fontId="50" fillId="0" borderId="142" xfId="50" applyFont="1" applyBorder="1" applyAlignment="1">
      <alignment horizontal="right" vertical="center"/>
    </xf>
    <xf numFmtId="0" fontId="50" fillId="0" borderId="143" xfId="50" applyFont="1" applyBorder="1">
      <alignment vertical="center"/>
    </xf>
    <xf numFmtId="0" fontId="46" fillId="0" borderId="0" xfId="50" applyFont="1" applyAlignment="1">
      <alignment horizontal="right" vertical="center"/>
    </xf>
    <xf numFmtId="0" fontId="50" fillId="0" borderId="144" xfId="50" applyFont="1" applyBorder="1" applyAlignment="1">
      <alignment horizontal="center" vertical="center"/>
    </xf>
    <xf numFmtId="0" fontId="50" fillId="0" borderId="145" xfId="50" applyFont="1" applyBorder="1" applyAlignment="1">
      <alignment horizontal="center" vertical="center"/>
    </xf>
    <xf numFmtId="0" fontId="50" fillId="0" borderId="146" xfId="50" applyFont="1" applyBorder="1" applyAlignment="1">
      <alignment horizontal="center" vertical="center"/>
    </xf>
    <xf numFmtId="0" fontId="49" fillId="36" borderId="0" xfId="50" applyFont="1" applyFill="1" applyAlignment="1">
      <alignment horizontal="center" vertical="center"/>
    </xf>
    <xf numFmtId="0" fontId="50" fillId="0" borderId="147" xfId="50" applyFont="1" applyBorder="1" applyAlignment="1">
      <alignment horizontal="center" vertical="center"/>
    </xf>
    <xf numFmtId="0" fontId="50" fillId="0" borderId="148" xfId="50" applyFont="1" applyBorder="1" applyAlignment="1">
      <alignment horizontal="center" vertical="center"/>
    </xf>
    <xf numFmtId="0" fontId="7" fillId="0" borderId="133" xfId="50" applyBorder="1" applyAlignment="1">
      <alignment horizontal="center" vertical="center"/>
    </xf>
    <xf numFmtId="0" fontId="7" fillId="0" borderId="130" xfId="50" applyBorder="1" applyAlignment="1">
      <alignment horizontal="center" vertical="center"/>
    </xf>
    <xf numFmtId="0" fontId="50" fillId="0" borderId="150" xfId="50" applyFont="1" applyBorder="1" applyAlignment="1">
      <alignment horizontal="center" vertical="center"/>
    </xf>
    <xf numFmtId="0" fontId="46" fillId="0" borderId="0" xfId="50" applyFont="1" applyAlignment="1">
      <alignment horizontal="left" vertical="center"/>
    </xf>
    <xf numFmtId="0" fontId="50" fillId="0" borderId="151" xfId="50" applyFont="1" applyBorder="1" applyAlignment="1">
      <alignment horizontal="center" vertical="center"/>
    </xf>
    <xf numFmtId="0" fontId="50" fillId="0" borderId="152" xfId="50" applyFont="1" applyBorder="1" applyAlignment="1">
      <alignment horizontal="center" vertical="center"/>
    </xf>
    <xf numFmtId="0" fontId="46" fillId="0" borderId="0" xfId="50" applyFont="1" applyAlignment="1">
      <alignment horizontal="left" vertical="top" wrapText="1"/>
    </xf>
    <xf numFmtId="0" fontId="50" fillId="0" borderId="101" xfId="50" applyFont="1" applyBorder="1" applyAlignment="1">
      <alignment horizontal="center" vertical="center"/>
    </xf>
    <xf numFmtId="0" fontId="50" fillId="0" borderId="153" xfId="50" applyFont="1" applyBorder="1" applyAlignment="1">
      <alignment horizontal="center" vertical="center"/>
    </xf>
    <xf numFmtId="0" fontId="50" fillId="0" borderId="154" xfId="50" applyFont="1" applyBorder="1" applyAlignment="1">
      <alignment horizontal="center" vertical="center"/>
    </xf>
    <xf numFmtId="0" fontId="7" fillId="0" borderId="135" xfId="50" applyBorder="1" applyAlignment="1">
      <alignment horizontal="center" vertical="center"/>
    </xf>
    <xf numFmtId="0" fontId="7" fillId="0" borderId="131" xfId="50" applyBorder="1" applyAlignment="1">
      <alignment horizontal="center" vertical="center"/>
    </xf>
    <xf numFmtId="0" fontId="50" fillId="0" borderId="155" xfId="50" applyFont="1" applyBorder="1" applyAlignment="1">
      <alignment horizontal="center" vertical="center"/>
    </xf>
    <xf numFmtId="0" fontId="50" fillId="0" borderId="156" xfId="50" applyFont="1" applyBorder="1" applyAlignment="1">
      <alignment horizontal="center" vertical="center"/>
    </xf>
    <xf numFmtId="0" fontId="50" fillId="0" borderId="157" xfId="50" applyFont="1" applyBorder="1" applyAlignment="1">
      <alignment horizontal="center" vertical="center"/>
    </xf>
    <xf numFmtId="0" fontId="50" fillId="0" borderId="158" xfId="50" applyFont="1" applyBorder="1" applyAlignment="1">
      <alignment horizontal="center" vertical="center"/>
    </xf>
    <xf numFmtId="0" fontId="50" fillId="0" borderId="159" xfId="50" applyFont="1" applyBorder="1" applyAlignment="1">
      <alignment horizontal="center" vertical="center"/>
    </xf>
    <xf numFmtId="0" fontId="50" fillId="0" borderId="160" xfId="50" applyFont="1" applyBorder="1" applyAlignment="1">
      <alignment horizontal="center" vertical="center"/>
    </xf>
    <xf numFmtId="0" fontId="7" fillId="0" borderId="137" xfId="50" applyBorder="1" applyAlignment="1">
      <alignment horizontal="center" vertical="center"/>
    </xf>
    <xf numFmtId="0" fontId="7" fillId="0" borderId="132" xfId="50" applyBorder="1" applyAlignment="1">
      <alignment horizontal="center" vertical="center"/>
    </xf>
    <xf numFmtId="0" fontId="50" fillId="0" borderId="161" xfId="50" applyFont="1" applyBorder="1">
      <alignment vertical="center"/>
    </xf>
    <xf numFmtId="0" fontId="50" fillId="0" borderId="131" xfId="50" applyFont="1" applyBorder="1" applyAlignment="1">
      <alignment horizontal="center" vertical="center"/>
    </xf>
    <xf numFmtId="0" fontId="50" fillId="0" borderId="162" xfId="50" applyFont="1" applyBorder="1" applyAlignment="1">
      <alignment horizontal="center" vertical="center"/>
    </xf>
    <xf numFmtId="0" fontId="50" fillId="0" borderId="132" xfId="50" applyFont="1" applyBorder="1" applyAlignment="1">
      <alignment horizontal="center" vertical="center"/>
    </xf>
    <xf numFmtId="0" fontId="50" fillId="0" borderId="163" xfId="50" applyFont="1" applyBorder="1" applyAlignment="1">
      <alignment horizontal="center" vertical="center"/>
    </xf>
    <xf numFmtId="0" fontId="50" fillId="0" borderId="134" xfId="50" applyFont="1" applyBorder="1" applyAlignment="1">
      <alignment horizontal="center" vertical="center"/>
    </xf>
    <xf numFmtId="0" fontId="50" fillId="0" borderId="44" xfId="50" applyFont="1" applyBorder="1" applyAlignment="1">
      <alignment horizontal="center" vertical="center"/>
    </xf>
    <xf numFmtId="0" fontId="50" fillId="0" borderId="133" xfId="50" applyFont="1" applyBorder="1" applyAlignment="1">
      <alignment horizontal="center" vertical="center"/>
    </xf>
    <xf numFmtId="0" fontId="50" fillId="0" borderId="149" xfId="50" applyFont="1" applyBorder="1" applyAlignment="1">
      <alignment horizontal="center" vertical="center"/>
    </xf>
    <xf numFmtId="0" fontId="50" fillId="0" borderId="0" xfId="50" applyFont="1" applyAlignment="1">
      <alignment wrapText="1"/>
    </xf>
    <xf numFmtId="0" fontId="50" fillId="0" borderId="0" xfId="50" applyFont="1" applyAlignment="1">
      <alignment horizontal="center" vertical="center" wrapText="1"/>
    </xf>
    <xf numFmtId="0" fontId="50" fillId="0" borderId="138" xfId="50" applyFont="1" applyBorder="1" applyAlignment="1">
      <alignment horizontal="center" vertical="center"/>
    </xf>
    <xf numFmtId="0" fontId="50" fillId="0" borderId="49" xfId="50" applyFont="1" applyBorder="1" applyAlignment="1">
      <alignment horizontal="center" vertical="center"/>
    </xf>
    <xf numFmtId="0" fontId="50" fillId="0" borderId="135" xfId="50" applyFont="1" applyBorder="1" applyAlignment="1">
      <alignment horizontal="center" vertical="center"/>
    </xf>
    <xf numFmtId="0" fontId="50" fillId="0" borderId="0" xfId="40" applyFont="1" applyAlignment="1"/>
    <xf numFmtId="0" fontId="50" fillId="0" borderId="130" xfId="50" applyFont="1" applyBorder="1" applyAlignment="1">
      <alignment horizontal="center" vertical="center"/>
    </xf>
    <xf numFmtId="0" fontId="50" fillId="0" borderId="135" xfId="50" applyFont="1" applyBorder="1" applyAlignment="1">
      <alignment horizontal="left" vertical="center"/>
    </xf>
    <xf numFmtId="0" fontId="50" fillId="0" borderId="164" xfId="50" applyFont="1" applyBorder="1">
      <alignment vertical="center"/>
    </xf>
    <xf numFmtId="0" fontId="50" fillId="0" borderId="86" xfId="50" applyFont="1" applyBorder="1" applyAlignment="1">
      <alignment horizontal="center" vertical="center"/>
    </xf>
    <xf numFmtId="0" fontId="51" fillId="0" borderId="156" xfId="50" applyFont="1" applyBorder="1" applyAlignment="1">
      <alignment horizontal="center" vertical="center" wrapText="1"/>
    </xf>
    <xf numFmtId="0" fontId="51" fillId="0" borderId="164" xfId="50" applyFont="1" applyBorder="1" applyAlignment="1">
      <alignment horizontal="center" vertical="center" wrapText="1"/>
    </xf>
    <xf numFmtId="0" fontId="7" fillId="0" borderId="181" xfId="50" applyBorder="1" applyAlignment="1">
      <alignment horizontal="center" vertical="center"/>
    </xf>
    <xf numFmtId="0" fontId="50" fillId="0" borderId="166" xfId="50" applyFont="1" applyBorder="1">
      <alignment vertical="center"/>
    </xf>
    <xf numFmtId="0" fontId="50" fillId="0" borderId="167" xfId="50" applyFont="1" applyBorder="1">
      <alignment vertical="center"/>
    </xf>
    <xf numFmtId="0" fontId="50" fillId="0" borderId="168" xfId="50" applyFont="1" applyBorder="1" applyAlignment="1">
      <alignment horizontal="left" vertical="center"/>
    </xf>
    <xf numFmtId="0" fontId="51" fillId="0" borderId="177" xfId="51" applyFont="1" applyBorder="1" applyAlignment="1">
      <alignment horizontal="center" vertical="center"/>
    </xf>
    <xf numFmtId="0" fontId="51" fillId="0" borderId="178" xfId="51" applyFont="1" applyBorder="1" applyAlignment="1">
      <alignment horizontal="center" vertical="center"/>
    </xf>
    <xf numFmtId="0" fontId="51" fillId="0" borderId="179" xfId="51" applyFont="1" applyBorder="1" applyAlignment="1">
      <alignment horizontal="center" vertical="center"/>
    </xf>
    <xf numFmtId="0" fontId="51" fillId="0" borderId="180" xfId="51" applyFont="1" applyBorder="1" applyAlignment="1">
      <alignment horizontal="center" vertical="center"/>
    </xf>
    <xf numFmtId="0" fontId="51" fillId="0" borderId="0" xfId="50" applyFont="1">
      <alignment vertical="center"/>
    </xf>
    <xf numFmtId="0" fontId="51" fillId="0" borderId="144" xfId="50" applyFont="1" applyBorder="1" applyAlignment="1">
      <alignment horizontal="center" vertical="center"/>
    </xf>
    <xf numFmtId="0" fontId="51" fillId="0" borderId="145" xfId="50" applyFont="1" applyBorder="1" applyAlignment="1">
      <alignment horizontal="center" vertical="center"/>
    </xf>
    <xf numFmtId="0" fontId="51" fillId="0" borderId="146" xfId="50" applyFont="1" applyBorder="1" applyAlignment="1">
      <alignment horizontal="center" vertical="center"/>
    </xf>
    <xf numFmtId="0" fontId="50" fillId="36" borderId="0" xfId="50" applyFont="1" applyFill="1" applyAlignment="1">
      <alignment horizontal="center" vertical="center"/>
    </xf>
    <xf numFmtId="0" fontId="51" fillId="0" borderId="150" xfId="51" applyFont="1" applyBorder="1" applyAlignment="1">
      <alignment horizontal="center" vertical="center"/>
    </xf>
    <xf numFmtId="0" fontId="51" fillId="0" borderId="0" xfId="50" applyFont="1" applyAlignment="1">
      <alignment horizontal="center" vertical="center"/>
    </xf>
    <xf numFmtId="0" fontId="47" fillId="0" borderId="0" xfId="50" applyFont="1" applyAlignment="1">
      <alignment horizontal="left" vertical="center"/>
    </xf>
    <xf numFmtId="0" fontId="51" fillId="0" borderId="151" xfId="50" applyFont="1" applyBorder="1" applyAlignment="1">
      <alignment horizontal="center" vertical="center"/>
    </xf>
    <xf numFmtId="0" fontId="51" fillId="0" borderId="152" xfId="50" applyFont="1" applyBorder="1" applyAlignment="1">
      <alignment horizontal="center" vertical="center"/>
    </xf>
    <xf numFmtId="0" fontId="47" fillId="0" borderId="0" xfId="50" applyFont="1" applyAlignment="1">
      <alignment horizontal="left" vertical="top" wrapText="1"/>
    </xf>
    <xf numFmtId="0" fontId="12" fillId="0" borderId="101" xfId="51" applyFont="1" applyBorder="1">
      <alignment vertical="center"/>
    </xf>
    <xf numFmtId="0" fontId="51" fillId="0" borderId="155" xfId="51" applyFont="1" applyBorder="1" applyAlignment="1">
      <alignment horizontal="center" vertical="center"/>
    </xf>
    <xf numFmtId="0" fontId="51" fillId="0" borderId="157" xfId="50" applyFont="1" applyBorder="1" applyAlignment="1">
      <alignment horizontal="center" vertical="center"/>
    </xf>
    <xf numFmtId="0" fontId="51" fillId="0" borderId="158" xfId="50" applyFont="1" applyBorder="1" applyAlignment="1">
      <alignment horizontal="center" vertical="center"/>
    </xf>
    <xf numFmtId="0" fontId="51" fillId="0" borderId="159" xfId="50" applyFont="1" applyBorder="1" applyAlignment="1">
      <alignment horizontal="center" vertical="center"/>
    </xf>
    <xf numFmtId="0" fontId="30" fillId="0" borderId="132" xfId="50" applyFont="1" applyBorder="1" applyAlignment="1">
      <alignment horizontal="center" vertical="center"/>
    </xf>
    <xf numFmtId="0" fontId="51" fillId="0" borderId="131" xfId="50" applyFont="1" applyBorder="1" applyAlignment="1">
      <alignment horizontal="center" vertical="center"/>
    </xf>
    <xf numFmtId="0" fontId="51" fillId="0" borderId="101" xfId="50" applyFont="1" applyBorder="1" applyAlignment="1">
      <alignment horizontal="center" vertical="center"/>
    </xf>
    <xf numFmtId="0" fontId="51" fillId="0" borderId="126" xfId="51" applyFont="1" applyBorder="1" applyAlignment="1">
      <alignment horizontal="center" vertical="center"/>
    </xf>
    <xf numFmtId="0" fontId="51" fillId="0" borderId="131" xfId="50" applyFont="1" applyBorder="1">
      <alignment vertical="center"/>
    </xf>
    <xf numFmtId="0" fontId="51" fillId="0" borderId="132" xfId="50" applyFont="1" applyBorder="1" applyAlignment="1">
      <alignment horizontal="center" vertical="center"/>
    </xf>
    <xf numFmtId="0" fontId="51" fillId="0" borderId="163" xfId="51" applyFont="1" applyBorder="1" applyAlignment="1">
      <alignment horizontal="center" vertical="center"/>
    </xf>
    <xf numFmtId="0" fontId="51" fillId="0" borderId="128" xfId="51" applyFont="1" applyBorder="1" applyAlignment="1">
      <alignment horizontal="center" vertical="center"/>
    </xf>
    <xf numFmtId="0" fontId="51" fillId="0" borderId="134" xfId="50" applyFont="1" applyBorder="1" applyAlignment="1">
      <alignment horizontal="center" vertical="center"/>
    </xf>
    <xf numFmtId="0" fontId="51" fillId="0" borderId="44" xfId="50" applyFont="1" applyBorder="1" applyAlignment="1">
      <alignment horizontal="center" vertical="center"/>
    </xf>
    <xf numFmtId="0" fontId="51" fillId="0" borderId="133" xfId="51" applyFont="1" applyBorder="1" applyAlignment="1">
      <alignment horizontal="center" vertical="center"/>
    </xf>
    <xf numFmtId="0" fontId="51" fillId="0" borderId="149" xfId="50" applyFont="1" applyBorder="1" applyAlignment="1">
      <alignment horizontal="center" vertical="center"/>
    </xf>
    <xf numFmtId="0" fontId="51" fillId="0" borderId="0" xfId="50" applyFont="1" applyAlignment="1">
      <alignment wrapText="1"/>
    </xf>
    <xf numFmtId="0" fontId="51" fillId="0" borderId="0" xfId="50" applyFont="1" applyAlignment="1">
      <alignment horizontal="center" vertical="center" wrapText="1"/>
    </xf>
    <xf numFmtId="0" fontId="51" fillId="0" borderId="138" xfId="50" applyFont="1" applyBorder="1" applyAlignment="1">
      <alignment horizontal="center" vertical="center"/>
    </xf>
    <xf numFmtId="0" fontId="51" fillId="0" borderId="49" xfId="50" applyFont="1" applyBorder="1" applyAlignment="1">
      <alignment horizontal="center" vertical="center"/>
    </xf>
    <xf numFmtId="0" fontId="51" fillId="0" borderId="135" xfId="51" applyFont="1" applyBorder="1" applyAlignment="1">
      <alignment horizontal="center" vertical="center"/>
    </xf>
    <xf numFmtId="0" fontId="51" fillId="0" borderId="0" xfId="40" applyFont="1" applyAlignment="1"/>
    <xf numFmtId="0" fontId="51" fillId="0" borderId="130" xfId="50" applyFont="1" applyBorder="1" applyAlignment="1">
      <alignment horizontal="center" vertical="center"/>
    </xf>
    <xf numFmtId="0" fontId="51" fillId="0" borderId="0" xfId="50" applyFont="1" applyAlignment="1">
      <alignment horizontal="left" vertical="center"/>
    </xf>
    <xf numFmtId="0" fontId="51" fillId="0" borderId="86" xfId="50" applyFont="1" applyBorder="1" applyAlignment="1">
      <alignment horizontal="center" vertical="center"/>
    </xf>
    <xf numFmtId="0" fontId="12" fillId="0" borderId="44" xfId="51" applyFont="1" applyBorder="1">
      <alignment vertical="center"/>
    </xf>
    <xf numFmtId="0" fontId="12" fillId="0" borderId="183" xfId="40" applyBorder="1" applyAlignment="1">
      <alignment horizontal="center" vertical="center"/>
    </xf>
    <xf numFmtId="0" fontId="51" fillId="0" borderId="166" xfId="50" applyFont="1" applyBorder="1">
      <alignment vertical="center"/>
    </xf>
    <xf numFmtId="0" fontId="51" fillId="0" borderId="167" xfId="50" applyFont="1" applyBorder="1">
      <alignment vertical="center"/>
    </xf>
    <xf numFmtId="0" fontId="51" fillId="0" borderId="168" xfId="51" applyFont="1" applyBorder="1" applyAlignment="1">
      <alignment horizontal="center" vertical="center"/>
    </xf>
    <xf numFmtId="0" fontId="7" fillId="0" borderId="45" xfId="48" applyBorder="1" applyAlignment="1">
      <alignment horizontal="right" vertical="center"/>
    </xf>
    <xf numFmtId="0" fontId="7" fillId="0" borderId="46" xfId="48" applyBorder="1" applyAlignment="1">
      <alignment horizontal="right" vertical="center"/>
    </xf>
    <xf numFmtId="0" fontId="7" fillId="0" borderId="48" xfId="48" applyBorder="1" applyAlignment="1">
      <alignment horizontal="right" vertical="center"/>
    </xf>
    <xf numFmtId="0" fontId="7" fillId="0" borderId="103" xfId="48" applyFont="1" applyBorder="1" applyAlignment="1">
      <alignment horizontal="left" vertical="center" wrapText="1"/>
    </xf>
    <xf numFmtId="0" fontId="7" fillId="0" borderId="102" xfId="48" applyBorder="1" applyAlignment="1">
      <alignment horizontal="left" vertical="center" wrapText="1"/>
    </xf>
    <xf numFmtId="0" fontId="0" fillId="0" borderId="0" xfId="48" applyFont="1" applyAlignment="1">
      <alignment horizontal="left" vertical="center" wrapText="1"/>
    </xf>
    <xf numFmtId="0" fontId="7" fillId="0" borderId="101" xfId="48" applyBorder="1" applyAlignment="1">
      <alignment horizontal="left" vertical="center" indent="3"/>
    </xf>
    <xf numFmtId="0" fontId="7" fillId="0" borderId="50" xfId="48" applyBorder="1" applyAlignment="1">
      <alignment horizontal="left" vertical="center" wrapText="1"/>
    </xf>
    <xf numFmtId="0" fontId="7" fillId="0" borderId="51" xfId="48" applyBorder="1" applyAlignment="1">
      <alignment horizontal="left" vertical="center" wrapText="1"/>
    </xf>
    <xf numFmtId="0" fontId="7" fillId="0" borderId="76" xfId="48" applyBorder="1" applyAlignment="1">
      <alignment horizontal="left" vertical="center" wrapText="1"/>
    </xf>
    <xf numFmtId="0" fontId="7" fillId="0" borderId="45" xfId="48" applyBorder="1" applyAlignment="1">
      <alignment horizontal="center" vertical="center"/>
    </xf>
    <xf numFmtId="0" fontId="7" fillId="0" borderId="46" xfId="48" applyBorder="1" applyAlignment="1">
      <alignment horizontal="center" vertical="center"/>
    </xf>
    <xf numFmtId="0" fontId="7" fillId="0" borderId="48" xfId="48" applyBorder="1" applyAlignment="1">
      <alignment horizontal="center" vertical="center"/>
    </xf>
    <xf numFmtId="0" fontId="7" fillId="0" borderId="103" xfId="48" applyBorder="1" applyAlignment="1">
      <alignment horizontal="center" vertical="center"/>
    </xf>
    <xf numFmtId="0" fontId="7" fillId="0" borderId="102" xfId="48" applyBorder="1" applyAlignment="1">
      <alignment horizontal="center" vertical="center"/>
    </xf>
    <xf numFmtId="0" fontId="7" fillId="0" borderId="50" xfId="48" applyBorder="1" applyAlignment="1">
      <alignment horizontal="center" vertical="center"/>
    </xf>
    <xf numFmtId="0" fontId="7" fillId="0" borderId="51" xfId="48" applyBorder="1" applyAlignment="1">
      <alignment horizontal="center" vertical="center"/>
    </xf>
    <xf numFmtId="0" fontId="7" fillId="0" borderId="76" xfId="48" applyBorder="1" applyAlignment="1">
      <alignment horizontal="center" vertical="center"/>
    </xf>
    <xf numFmtId="0" fontId="24" fillId="0" borderId="0" xfId="45" applyFont="1">
      <alignment vertical="center"/>
    </xf>
    <xf numFmtId="0" fontId="34" fillId="0" borderId="0" xfId="45" applyFont="1">
      <alignment vertical="center"/>
    </xf>
    <xf numFmtId="0" fontId="52" fillId="0" borderId="0" xfId="45" applyFont="1">
      <alignment vertical="center"/>
    </xf>
    <xf numFmtId="0" fontId="22" fillId="0" borderId="0" xfId="45" applyFont="1">
      <alignment vertical="center"/>
    </xf>
    <xf numFmtId="0" fontId="34" fillId="0" borderId="0" xfId="45" applyFont="1" applyAlignment="1">
      <alignment horizontal="left" vertical="center"/>
    </xf>
    <xf numFmtId="0" fontId="34" fillId="0" borderId="182" xfId="45" applyFont="1" applyBorder="1" applyAlignment="1">
      <alignment horizontal="center" vertical="center"/>
    </xf>
    <xf numFmtId="0" fontId="34" fillId="0" borderId="203" xfId="45" applyFont="1" applyBorder="1" applyAlignment="1">
      <alignment horizontal="center" vertical="center"/>
    </xf>
    <xf numFmtId="0" fontId="34" fillId="0" borderId="183" xfId="45" applyFont="1" applyBorder="1" applyAlignment="1">
      <alignment horizontal="center" vertical="center"/>
    </xf>
    <xf numFmtId="0" fontId="34" fillId="0" borderId="204" xfId="45" applyFont="1" applyBorder="1">
      <alignment vertical="center"/>
    </xf>
    <xf numFmtId="0" fontId="34" fillId="0" borderId="205" xfId="45" applyFont="1" applyBorder="1" applyAlignment="1">
      <alignment horizontal="center" vertical="center"/>
    </xf>
    <xf numFmtId="0" fontId="34" fillId="0" borderId="206" xfId="45" applyFont="1" applyBorder="1" applyAlignment="1">
      <alignment horizontal="center" vertical="center"/>
    </xf>
    <xf numFmtId="0" fontId="34" fillId="0" borderId="207" xfId="45" applyFont="1" applyBorder="1">
      <alignment vertical="center"/>
    </xf>
    <xf numFmtId="0" fontId="35" fillId="0" borderId="208" xfId="45" applyFont="1" applyBorder="1" applyAlignment="1">
      <alignment horizontal="center" vertical="center"/>
    </xf>
    <xf numFmtId="0" fontId="35" fillId="0" borderId="209" xfId="45" applyFont="1" applyBorder="1" applyAlignment="1">
      <alignment horizontal="center" vertical="center"/>
    </xf>
    <xf numFmtId="0" fontId="35" fillId="0" borderId="210" xfId="45" applyFont="1" applyBorder="1" applyAlignment="1">
      <alignment horizontal="center" vertical="center"/>
    </xf>
    <xf numFmtId="0" fontId="34" fillId="0" borderId="0" xfId="45" applyFont="1" applyAlignment="1">
      <alignment horizontal="center" vertical="center"/>
    </xf>
    <xf numFmtId="0" fontId="34" fillId="34" borderId="0" xfId="45" applyFont="1" applyFill="1">
      <alignment vertical="center"/>
    </xf>
    <xf numFmtId="0" fontId="24" fillId="0" borderId="0" xfId="45" applyFont="1" applyAlignment="1">
      <alignment horizontal="left" vertical="center"/>
    </xf>
    <xf numFmtId="0" fontId="34" fillId="0" borderId="144" xfId="45" applyFont="1" applyBorder="1" applyAlignment="1">
      <alignment horizontal="center" vertical="center" wrapText="1"/>
    </xf>
    <xf numFmtId="0" fontId="34" fillId="0" borderId="146" xfId="45" applyFont="1" applyBorder="1" applyAlignment="1">
      <alignment horizontal="center" vertical="center" wrapText="1"/>
    </xf>
    <xf numFmtId="0" fontId="34" fillId="0" borderId="145" xfId="45" applyFont="1" applyBorder="1" applyAlignment="1">
      <alignment horizontal="center" vertical="center" wrapText="1"/>
    </xf>
    <xf numFmtId="0" fontId="34" fillId="6" borderId="144" xfId="45" applyFont="1" applyFill="1" applyBorder="1" applyAlignment="1" applyProtection="1">
      <alignment horizontal="center" vertical="center" shrinkToFit="1"/>
      <protection locked="0"/>
    </xf>
    <xf numFmtId="0" fontId="34" fillId="6" borderId="146" xfId="45" applyFont="1" applyFill="1" applyBorder="1" applyAlignment="1" applyProtection="1">
      <alignment horizontal="center" vertical="center" shrinkToFit="1"/>
      <protection locked="0"/>
    </xf>
    <xf numFmtId="0" fontId="34" fillId="6" borderId="211" xfId="45" applyFont="1" applyFill="1" applyBorder="1" applyAlignment="1" applyProtection="1">
      <alignment horizontal="center" vertical="center" shrinkToFit="1"/>
      <protection locked="0"/>
    </xf>
    <xf numFmtId="0" fontId="34" fillId="6" borderId="212" xfId="45" applyFont="1" applyFill="1" applyBorder="1" applyAlignment="1" applyProtection="1">
      <alignment horizontal="center" vertical="center" shrinkToFit="1"/>
      <protection locked="0"/>
    </xf>
    <xf numFmtId="0" fontId="34" fillId="6" borderId="145" xfId="45" applyFont="1" applyFill="1" applyBorder="1" applyAlignment="1" applyProtection="1">
      <alignment horizontal="center" vertical="center" shrinkToFit="1"/>
      <protection locked="0"/>
    </xf>
    <xf numFmtId="0" fontId="35" fillId="0" borderId="213" xfId="45" applyFont="1" applyBorder="1" applyAlignment="1">
      <alignment horizontal="center" vertical="center"/>
    </xf>
    <xf numFmtId="0" fontId="35" fillId="0" borderId="214" xfId="45" applyFont="1" applyBorder="1" applyAlignment="1">
      <alignment horizontal="center" vertical="center"/>
    </xf>
    <xf numFmtId="0" fontId="35" fillId="0" borderId="215" xfId="45" applyFont="1" applyBorder="1" applyAlignment="1">
      <alignment horizontal="center" vertical="center"/>
    </xf>
    <xf numFmtId="0" fontId="36" fillId="0" borderId="0" xfId="45" applyFont="1">
      <alignment vertical="center"/>
    </xf>
    <xf numFmtId="0" fontId="24" fillId="0" borderId="0" xfId="45" applyFont="1" applyAlignment="1">
      <alignment vertical="center" textRotation="90"/>
    </xf>
    <xf numFmtId="0" fontId="34" fillId="0" borderId="151" xfId="45" applyFont="1" applyBorder="1" applyAlignment="1">
      <alignment horizontal="center" vertical="center" wrapText="1"/>
    </xf>
    <xf numFmtId="0" fontId="34" fillId="0" borderId="0" xfId="45" applyFont="1" applyAlignment="1">
      <alignment horizontal="center" vertical="center" wrapText="1"/>
    </xf>
    <xf numFmtId="0" fontId="34" fillId="0" borderId="152" xfId="45" applyFont="1" applyBorder="1" applyAlignment="1">
      <alignment horizontal="center" vertical="center" wrapText="1"/>
    </xf>
    <xf numFmtId="0" fontId="34" fillId="6" borderId="151" xfId="45" applyFont="1" applyFill="1" applyBorder="1" applyAlignment="1" applyProtection="1">
      <alignment horizontal="center" vertical="center" shrinkToFit="1"/>
      <protection locked="0"/>
    </xf>
    <xf numFmtId="0" fontId="34" fillId="6" borderId="0" xfId="45" applyFont="1" applyFill="1" applyAlignment="1" applyProtection="1">
      <alignment horizontal="center" vertical="center" shrinkToFit="1"/>
      <protection locked="0"/>
    </xf>
    <xf numFmtId="0" fontId="34" fillId="6" borderId="102" xfId="45" applyFont="1" applyFill="1" applyBorder="1" applyAlignment="1" applyProtection="1">
      <alignment horizontal="center" vertical="center" shrinkToFit="1"/>
      <protection locked="0"/>
    </xf>
    <xf numFmtId="0" fontId="34" fillId="6" borderId="103" xfId="45" applyFont="1" applyFill="1" applyBorder="1" applyAlignment="1" applyProtection="1">
      <alignment horizontal="center" vertical="center" shrinkToFit="1"/>
      <protection locked="0"/>
    </xf>
    <xf numFmtId="0" fontId="34" fillId="6" borderId="152" xfId="45" applyFont="1" applyFill="1" applyBorder="1" applyAlignment="1" applyProtection="1">
      <alignment horizontal="center" vertical="center" shrinkToFit="1"/>
      <protection locked="0"/>
    </xf>
    <xf numFmtId="0" fontId="34" fillId="0" borderId="216" xfId="45" applyFont="1" applyBorder="1" applyAlignment="1">
      <alignment horizontal="center" vertical="center" wrapText="1"/>
    </xf>
    <xf numFmtId="0" fontId="34" fillId="0" borderId="51" xfId="45" applyFont="1" applyBorder="1" applyAlignment="1">
      <alignment horizontal="center" vertical="center" wrapText="1"/>
    </xf>
    <xf numFmtId="0" fontId="34" fillId="0" borderId="197" xfId="45" applyFont="1" applyBorder="1" applyAlignment="1">
      <alignment horizontal="center" vertical="center" wrapText="1"/>
    </xf>
    <xf numFmtId="0" fontId="34" fillId="6" borderId="216" xfId="45" applyFont="1" applyFill="1" applyBorder="1" applyAlignment="1" applyProtection="1">
      <alignment horizontal="center" vertical="center" shrinkToFit="1"/>
      <protection locked="0"/>
    </xf>
    <xf numFmtId="0" fontId="34" fillId="6" borderId="51" xfId="45" applyFont="1" applyFill="1" applyBorder="1" applyAlignment="1" applyProtection="1">
      <alignment horizontal="center" vertical="center" shrinkToFit="1"/>
      <protection locked="0"/>
    </xf>
    <xf numFmtId="0" fontId="34" fillId="6" borderId="76" xfId="45" applyFont="1" applyFill="1" applyBorder="1" applyAlignment="1" applyProtection="1">
      <alignment horizontal="center" vertical="center" shrinkToFit="1"/>
      <protection locked="0"/>
    </xf>
    <xf numFmtId="0" fontId="34" fillId="6" borderId="50" xfId="45" applyFont="1" applyFill="1" applyBorder="1" applyAlignment="1" applyProtection="1">
      <alignment horizontal="center" vertical="center" shrinkToFit="1"/>
      <protection locked="0"/>
    </xf>
    <xf numFmtId="0" fontId="34" fillId="6" borderId="197" xfId="45" applyFont="1" applyFill="1" applyBorder="1" applyAlignment="1" applyProtection="1">
      <alignment horizontal="center" vertical="center" shrinkToFit="1"/>
      <protection locked="0"/>
    </xf>
    <xf numFmtId="0" fontId="24" fillId="0" borderId="216" xfId="45" applyFont="1" applyBorder="1" applyAlignment="1">
      <alignment horizontal="center" vertical="center" wrapText="1"/>
    </xf>
    <xf numFmtId="0" fontId="24" fillId="0" borderId="51" xfId="45" applyFont="1" applyBorder="1" applyAlignment="1">
      <alignment horizontal="center" vertical="center" wrapText="1"/>
    </xf>
    <xf numFmtId="0" fontId="24" fillId="0" borderId="197" xfId="45" applyFont="1" applyBorder="1" applyAlignment="1">
      <alignment horizontal="center" vertical="center" wrapText="1"/>
    </xf>
    <xf numFmtId="0" fontId="34" fillId="6" borderId="216" xfId="45" applyFont="1" applyFill="1" applyBorder="1" applyAlignment="1" applyProtection="1">
      <alignment horizontal="center" vertical="center" wrapText="1"/>
      <protection locked="0"/>
    </xf>
    <xf numFmtId="0" fontId="34" fillId="6" borderId="51" xfId="45" applyFont="1" applyFill="1" applyBorder="1" applyAlignment="1" applyProtection="1">
      <alignment horizontal="center" vertical="center" wrapText="1"/>
      <protection locked="0"/>
    </xf>
    <xf numFmtId="0" fontId="34" fillId="6" borderId="76" xfId="45" applyFont="1" applyFill="1" applyBorder="1" applyAlignment="1" applyProtection="1">
      <alignment horizontal="center" vertical="center" wrapText="1"/>
      <protection locked="0"/>
    </xf>
    <xf numFmtId="0" fontId="34" fillId="6" borderId="50" xfId="45" applyFont="1" applyFill="1" applyBorder="1" applyAlignment="1" applyProtection="1">
      <alignment horizontal="center" vertical="center" wrapText="1"/>
      <protection locked="0"/>
    </xf>
    <xf numFmtId="0" fontId="34" fillId="6" borderId="197" xfId="45" applyFont="1" applyFill="1" applyBorder="1" applyAlignment="1" applyProtection="1">
      <alignment horizontal="center" vertical="center" wrapText="1"/>
      <protection locked="0"/>
    </xf>
    <xf numFmtId="0" fontId="52" fillId="0" borderId="0" xfId="45" applyFont="1" applyAlignment="1">
      <alignment horizontal="left" vertical="center"/>
    </xf>
    <xf numFmtId="20" fontId="34" fillId="34" borderId="0" xfId="45" applyNumberFormat="1" applyFont="1" applyFill="1">
      <alignment vertical="center"/>
    </xf>
    <xf numFmtId="0" fontId="24" fillId="0" borderId="217" xfId="45" applyFont="1" applyBorder="1" applyAlignment="1">
      <alignment horizontal="center" vertical="center" wrapText="1"/>
    </xf>
    <xf numFmtId="0" fontId="24" fillId="0" borderId="72" xfId="45" applyFont="1" applyBorder="1" applyAlignment="1">
      <alignment horizontal="center" vertical="center" wrapText="1"/>
    </xf>
    <xf numFmtId="0" fontId="24" fillId="0" borderId="148" xfId="45" applyFont="1" applyBorder="1" applyAlignment="1">
      <alignment horizontal="center" vertical="center" wrapText="1"/>
    </xf>
    <xf numFmtId="0" fontId="34" fillId="6" borderId="217" xfId="45" applyFont="1" applyFill="1" applyBorder="1" applyAlignment="1" applyProtection="1">
      <alignment horizontal="center" vertical="center" wrapText="1"/>
      <protection locked="0"/>
    </xf>
    <xf numFmtId="0" fontId="34" fillId="37" borderId="72" xfId="45" applyFont="1" applyFill="1" applyBorder="1" applyAlignment="1" applyProtection="1">
      <alignment horizontal="center" vertical="center" wrapText="1"/>
      <protection locked="0"/>
    </xf>
    <xf numFmtId="0" fontId="34" fillId="37" borderId="70" xfId="45" applyFont="1" applyFill="1" applyBorder="1" applyAlignment="1" applyProtection="1">
      <alignment horizontal="center" vertical="center" wrapText="1"/>
      <protection locked="0"/>
    </xf>
    <xf numFmtId="0" fontId="34" fillId="6" borderId="104" xfId="45" applyFont="1" applyFill="1" applyBorder="1" applyAlignment="1" applyProtection="1">
      <alignment horizontal="center" vertical="center" wrapText="1"/>
      <protection locked="0"/>
    </xf>
    <xf numFmtId="0" fontId="34" fillId="6" borderId="72" xfId="45" applyFont="1" applyFill="1" applyBorder="1" applyAlignment="1" applyProtection="1">
      <alignment horizontal="center" vertical="center" wrapText="1"/>
      <protection locked="0"/>
    </xf>
    <xf numFmtId="0" fontId="34" fillId="37" borderId="148" xfId="45" applyFont="1" applyFill="1" applyBorder="1" applyAlignment="1" applyProtection="1">
      <alignment horizontal="center" vertical="center" wrapText="1"/>
      <protection locked="0"/>
    </xf>
    <xf numFmtId="0" fontId="34" fillId="0" borderId="218" xfId="45" applyFont="1" applyBorder="1" applyAlignment="1">
      <alignment horizontal="center" vertical="center" wrapText="1"/>
    </xf>
    <xf numFmtId="0" fontId="34" fillId="0" borderId="46" xfId="45" applyFont="1" applyBorder="1" applyAlignment="1">
      <alignment horizontal="center" vertical="center" wrapText="1"/>
    </xf>
    <xf numFmtId="0" fontId="34" fillId="0" borderId="172" xfId="45" applyFont="1" applyBorder="1" applyAlignment="1">
      <alignment horizontal="center" vertical="center" wrapText="1"/>
    </xf>
    <xf numFmtId="0" fontId="34" fillId="6" borderId="218" xfId="45" applyFont="1" applyFill="1" applyBorder="1" applyAlignment="1" applyProtection="1">
      <alignment horizontal="center" vertical="center" wrapText="1"/>
      <protection locked="0"/>
    </xf>
    <xf numFmtId="0" fontId="34" fillId="6" borderId="46" xfId="45" applyFont="1" applyFill="1" applyBorder="1" applyAlignment="1" applyProtection="1">
      <alignment horizontal="center" vertical="center" wrapText="1"/>
      <protection locked="0"/>
    </xf>
    <xf numFmtId="0" fontId="34" fillId="6" borderId="48" xfId="45" applyFont="1" applyFill="1" applyBorder="1" applyAlignment="1" applyProtection="1">
      <alignment horizontal="center" vertical="center" wrapText="1"/>
      <protection locked="0"/>
    </xf>
    <xf numFmtId="0" fontId="34" fillId="6" borderId="45" xfId="45" applyFont="1" applyFill="1" applyBorder="1" applyAlignment="1" applyProtection="1">
      <alignment horizontal="center" vertical="center" wrapText="1"/>
      <protection locked="0"/>
    </xf>
    <xf numFmtId="0" fontId="34" fillId="6" borderId="172" xfId="45" applyFont="1" applyFill="1" applyBorder="1" applyAlignment="1" applyProtection="1">
      <alignment horizontal="center" vertical="center" wrapText="1"/>
      <protection locked="0"/>
    </xf>
    <xf numFmtId="0" fontId="24" fillId="0" borderId="0" xfId="45" applyFont="1" applyAlignment="1">
      <alignment horizontal="left" vertical="center" wrapText="1"/>
    </xf>
    <xf numFmtId="0" fontId="34" fillId="6" borderId="151" xfId="45" applyFont="1" applyFill="1" applyBorder="1" applyAlignment="1" applyProtection="1">
      <alignment horizontal="center" vertical="center" wrapText="1"/>
      <protection locked="0"/>
    </xf>
    <xf numFmtId="0" fontId="34" fillId="6" borderId="0" xfId="45" applyFont="1" applyFill="1" applyAlignment="1" applyProtection="1">
      <alignment horizontal="center" vertical="center" wrapText="1"/>
      <protection locked="0"/>
    </xf>
    <xf numFmtId="0" fontId="34" fillId="6" borderId="102" xfId="45" applyFont="1" applyFill="1" applyBorder="1" applyAlignment="1" applyProtection="1">
      <alignment horizontal="center" vertical="center" wrapText="1"/>
      <protection locked="0"/>
    </xf>
    <xf numFmtId="0" fontId="34" fillId="6" borderId="103" xfId="45" applyFont="1" applyFill="1" applyBorder="1" applyAlignment="1" applyProtection="1">
      <alignment horizontal="center" vertical="center" wrapText="1"/>
      <protection locked="0"/>
    </xf>
    <xf numFmtId="0" fontId="34" fillId="6" borderId="152" xfId="45" applyFont="1" applyFill="1" applyBorder="1" applyAlignment="1" applyProtection="1">
      <alignment horizontal="center" vertical="center" wrapText="1"/>
      <protection locked="0"/>
    </xf>
    <xf numFmtId="0" fontId="52" fillId="0" borderId="0" xfId="45" applyFont="1" applyAlignment="1">
      <alignment horizontal="right" vertical="center"/>
    </xf>
    <xf numFmtId="0" fontId="34" fillId="38" borderId="218" xfId="45" applyFont="1" applyFill="1" applyBorder="1" applyAlignment="1" applyProtection="1">
      <alignment horizontal="left" vertical="center" shrinkToFit="1"/>
      <protection locked="0"/>
    </xf>
    <xf numFmtId="0" fontId="34" fillId="38" borderId="46" xfId="45" applyFont="1" applyFill="1" applyBorder="1" applyAlignment="1" applyProtection="1">
      <alignment horizontal="left" vertical="center" shrinkToFit="1"/>
      <protection locked="0"/>
    </xf>
    <xf numFmtId="0" fontId="34" fillId="38" borderId="48" xfId="45" applyFont="1" applyFill="1" applyBorder="1" applyAlignment="1" applyProtection="1">
      <alignment horizontal="left" vertical="center" shrinkToFit="1"/>
      <protection locked="0"/>
    </xf>
    <xf numFmtId="0" fontId="34" fillId="38" borderId="45" xfId="45" applyFont="1" applyFill="1" applyBorder="1" applyAlignment="1" applyProtection="1">
      <alignment horizontal="left" vertical="center" shrinkToFit="1"/>
      <protection locked="0"/>
    </xf>
    <xf numFmtId="0" fontId="34" fillId="38" borderId="172" xfId="45" applyFont="1" applyFill="1" applyBorder="1" applyAlignment="1" applyProtection="1">
      <alignment horizontal="left" vertical="center" shrinkToFit="1"/>
      <protection locked="0"/>
    </xf>
    <xf numFmtId="0" fontId="34" fillId="38" borderId="151" xfId="45" applyFont="1" applyFill="1" applyBorder="1" applyAlignment="1" applyProtection="1">
      <alignment horizontal="left" vertical="center" shrinkToFit="1"/>
      <protection locked="0"/>
    </xf>
    <xf numFmtId="0" fontId="34" fillId="38" borderId="0" xfId="45" applyFont="1" applyFill="1" applyAlignment="1" applyProtection="1">
      <alignment horizontal="left" vertical="center" shrinkToFit="1"/>
      <protection locked="0"/>
    </xf>
    <xf numFmtId="0" fontId="34" fillId="38" borderId="102" xfId="45" applyFont="1" applyFill="1" applyBorder="1" applyAlignment="1" applyProtection="1">
      <alignment horizontal="left" vertical="center" shrinkToFit="1"/>
      <protection locked="0"/>
    </xf>
    <xf numFmtId="0" fontId="34" fillId="38" borderId="103" xfId="45" applyFont="1" applyFill="1" applyBorder="1" applyAlignment="1" applyProtection="1">
      <alignment horizontal="left" vertical="center" shrinkToFit="1"/>
      <protection locked="0"/>
    </xf>
    <xf numFmtId="0" fontId="34" fillId="38" borderId="152" xfId="45" applyFont="1" applyFill="1" applyBorder="1" applyAlignment="1" applyProtection="1">
      <alignment horizontal="left" vertical="center" shrinkToFit="1"/>
      <protection locked="0"/>
    </xf>
    <xf numFmtId="0" fontId="34" fillId="38" borderId="216" xfId="45" applyFont="1" applyFill="1" applyBorder="1" applyAlignment="1" applyProtection="1">
      <alignment horizontal="left" vertical="center" shrinkToFit="1"/>
      <protection locked="0"/>
    </xf>
    <xf numFmtId="0" fontId="34" fillId="38" borderId="51" xfId="45" applyFont="1" applyFill="1" applyBorder="1" applyAlignment="1" applyProtection="1">
      <alignment horizontal="left" vertical="center" shrinkToFit="1"/>
      <protection locked="0"/>
    </xf>
    <xf numFmtId="0" fontId="34" fillId="38" borderId="76" xfId="45" applyFont="1" applyFill="1" applyBorder="1" applyAlignment="1" applyProtection="1">
      <alignment horizontal="left" vertical="center" shrinkToFit="1"/>
      <protection locked="0"/>
    </xf>
    <xf numFmtId="0" fontId="34" fillId="38" borderId="50" xfId="45" applyFont="1" applyFill="1" applyBorder="1" applyAlignment="1" applyProtection="1">
      <alignment horizontal="left" vertical="center" shrinkToFit="1"/>
      <protection locked="0"/>
    </xf>
    <xf numFmtId="0" fontId="34" fillId="38" borderId="197" xfId="45" applyFont="1" applyFill="1" applyBorder="1" applyAlignment="1" applyProtection="1">
      <alignment horizontal="left" vertical="center" shrinkToFit="1"/>
      <protection locked="0"/>
    </xf>
    <xf numFmtId="0" fontId="22" fillId="0" borderId="218" xfId="45" applyFont="1" applyBorder="1">
      <alignment vertical="center"/>
    </xf>
    <xf numFmtId="0" fontId="22" fillId="0" borderId="219" xfId="45" applyFont="1" applyBorder="1">
      <alignment vertical="center"/>
    </xf>
    <xf numFmtId="0" fontId="22" fillId="0" borderId="220" xfId="45" applyFont="1" applyBorder="1">
      <alignment vertical="center"/>
    </xf>
    <xf numFmtId="0" fontId="22" fillId="0" borderId="45" xfId="45" applyFont="1" applyBorder="1">
      <alignment vertical="center"/>
    </xf>
    <xf numFmtId="0" fontId="22" fillId="0" borderId="221" xfId="45" applyFont="1" applyBorder="1">
      <alignment vertical="center"/>
    </xf>
    <xf numFmtId="0" fontId="22" fillId="0" borderId="222" xfId="45" applyFont="1" applyBorder="1">
      <alignment vertical="center"/>
    </xf>
    <xf numFmtId="0" fontId="22" fillId="0" borderId="172" xfId="45" applyFont="1" applyBorder="1">
      <alignment vertical="center"/>
    </xf>
    <xf numFmtId="0" fontId="22" fillId="0" borderId="151" xfId="45" applyFont="1" applyBorder="1">
      <alignment vertical="center"/>
    </xf>
    <xf numFmtId="0" fontId="22" fillId="0" borderId="223" xfId="45" applyFont="1" applyBorder="1">
      <alignment vertical="center"/>
    </xf>
    <xf numFmtId="0" fontId="22" fillId="0" borderId="102" xfId="45" applyFont="1" applyBorder="1">
      <alignment vertical="center"/>
    </xf>
    <xf numFmtId="0" fontId="22" fillId="0" borderId="103" xfId="45" applyFont="1" applyBorder="1">
      <alignment vertical="center"/>
    </xf>
    <xf numFmtId="0" fontId="22" fillId="0" borderId="224" xfId="45" applyFont="1" applyBorder="1">
      <alignment vertical="center"/>
    </xf>
    <xf numFmtId="0" fontId="22" fillId="0" borderId="225" xfId="45" applyFont="1" applyBorder="1">
      <alignment vertical="center"/>
    </xf>
    <xf numFmtId="0" fontId="22" fillId="0" borderId="226" xfId="45" applyFont="1" applyBorder="1">
      <alignment vertical="center"/>
    </xf>
    <xf numFmtId="0" fontId="22" fillId="0" borderId="152" xfId="45" applyFont="1" applyBorder="1">
      <alignment vertical="center"/>
    </xf>
    <xf numFmtId="0" fontId="36" fillId="0" borderId="151" xfId="45" applyFont="1" applyBorder="1">
      <alignment vertical="center"/>
    </xf>
    <xf numFmtId="0" fontId="36" fillId="0" borderId="223" xfId="45" applyFont="1" applyBorder="1">
      <alignment vertical="center"/>
    </xf>
    <xf numFmtId="0" fontId="36" fillId="0" borderId="224" xfId="45" applyFont="1" applyBorder="1">
      <alignment vertical="center"/>
    </xf>
    <xf numFmtId="0" fontId="36" fillId="0" borderId="103" xfId="45" applyFont="1" applyBorder="1">
      <alignment vertical="center"/>
    </xf>
    <xf numFmtId="0" fontId="36" fillId="0" borderId="102" xfId="45" applyFont="1" applyBorder="1">
      <alignment vertical="center"/>
    </xf>
    <xf numFmtId="0" fontId="36" fillId="0" borderId="225" xfId="45" applyFont="1" applyBorder="1">
      <alignment vertical="center"/>
    </xf>
    <xf numFmtId="0" fontId="36" fillId="0" borderId="226" xfId="45" applyFont="1" applyBorder="1">
      <alignment vertical="center"/>
    </xf>
    <xf numFmtId="0" fontId="36" fillId="0" borderId="152" xfId="45" applyFont="1" applyBorder="1">
      <alignment vertical="center"/>
    </xf>
    <xf numFmtId="0" fontId="34" fillId="0" borderId="0" xfId="45" applyFont="1" applyAlignment="1">
      <alignment horizontal="right" vertical="center"/>
    </xf>
    <xf numFmtId="0" fontId="34" fillId="0" borderId="157" xfId="45" applyFont="1" applyBorder="1" applyAlignment="1">
      <alignment horizontal="center" vertical="center" wrapText="1"/>
    </xf>
    <xf numFmtId="0" fontId="34" fillId="0" borderId="159" xfId="45" applyFont="1" applyBorder="1" applyAlignment="1">
      <alignment horizontal="center" vertical="center" wrapText="1"/>
    </xf>
    <xf numFmtId="0" fontId="34" fillId="0" borderId="158" xfId="45" applyFont="1" applyBorder="1" applyAlignment="1">
      <alignment horizontal="center" vertical="center" wrapText="1"/>
    </xf>
    <xf numFmtId="0" fontId="36" fillId="0" borderId="157" xfId="45" applyFont="1" applyBorder="1">
      <alignment vertical="center"/>
    </xf>
    <xf numFmtId="0" fontId="36" fillId="0" borderId="227" xfId="45" applyFont="1" applyBorder="1">
      <alignment vertical="center"/>
    </xf>
    <xf numFmtId="0" fontId="36" fillId="0" borderId="228" xfId="45" applyFont="1" applyBorder="1" applyAlignment="1">
      <alignment horizontal="center" vertical="center"/>
    </xf>
    <xf numFmtId="0" fontId="36" fillId="0" borderId="229" xfId="45" applyFont="1" applyBorder="1">
      <alignment vertical="center"/>
    </xf>
    <xf numFmtId="0" fontId="36" fillId="0" borderId="159" xfId="45" applyFont="1" applyBorder="1" applyAlignment="1">
      <alignment horizontal="center" vertical="center"/>
    </xf>
    <xf numFmtId="0" fontId="36" fillId="0" borderId="230" xfId="45" applyFont="1" applyBorder="1" applyAlignment="1">
      <alignment horizontal="center" vertical="center"/>
    </xf>
    <xf numFmtId="0" fontId="36" fillId="0" borderId="159" xfId="45" applyFont="1" applyBorder="1">
      <alignment vertical="center"/>
    </xf>
    <xf numFmtId="0" fontId="36" fillId="0" borderId="231" xfId="45" applyFont="1" applyBorder="1" applyAlignment="1">
      <alignment horizontal="center" vertical="center"/>
    </xf>
    <xf numFmtId="0" fontId="36" fillId="0" borderId="232" xfId="45" applyFont="1" applyBorder="1">
      <alignment vertical="center"/>
    </xf>
    <xf numFmtId="0" fontId="36" fillId="0" borderId="158" xfId="45" applyFont="1" applyBorder="1" applyAlignment="1">
      <alignment horizontal="center" vertical="center"/>
    </xf>
    <xf numFmtId="0" fontId="35" fillId="0" borderId="233" xfId="45" applyFont="1" applyBorder="1" applyAlignment="1">
      <alignment horizontal="center" vertical="center"/>
    </xf>
    <xf numFmtId="0" fontId="35" fillId="0" borderId="234" xfId="45" applyFont="1" applyBorder="1" applyAlignment="1">
      <alignment horizontal="center" vertical="center"/>
    </xf>
    <xf numFmtId="0" fontId="35" fillId="0" borderId="235" xfId="45" applyFont="1" applyBorder="1" applyAlignment="1">
      <alignment horizontal="center" vertical="center"/>
    </xf>
    <xf numFmtId="177" fontId="34" fillId="0" borderId="0" xfId="45" applyNumberFormat="1" applyFont="1" applyAlignment="1">
      <alignment horizontal="center" vertical="center"/>
    </xf>
    <xf numFmtId="0" fontId="34" fillId="0" borderId="236" xfId="45" applyFont="1" applyBorder="1">
      <alignment vertical="center"/>
    </xf>
    <xf numFmtId="0" fontId="34" fillId="0" borderId="86" xfId="45" applyFont="1" applyBorder="1" applyAlignment="1">
      <alignment horizontal="center" vertical="center"/>
    </xf>
    <xf numFmtId="0" fontId="35" fillId="0" borderId="237" xfId="45" applyFont="1" applyBorder="1" applyAlignment="1">
      <alignment horizontal="center" vertical="center" wrapText="1"/>
    </xf>
    <xf numFmtId="178" fontId="34" fillId="6" borderId="51" xfId="45" applyNumberFormat="1" applyFont="1" applyFill="1" applyBorder="1" applyAlignment="1" applyProtection="1">
      <alignment horizontal="center" vertical="center" shrinkToFit="1"/>
      <protection locked="0"/>
    </xf>
    <xf numFmtId="178" fontId="34" fillId="0" borderId="238" xfId="45" applyNumberFormat="1" applyFont="1" applyBorder="1" applyAlignment="1">
      <alignment horizontal="center" vertical="center" shrinkToFit="1"/>
    </xf>
    <xf numFmtId="178" fontId="34" fillId="0" borderId="209" xfId="45" applyNumberFormat="1" applyFont="1" applyBorder="1" applyAlignment="1">
      <alignment horizontal="center" vertical="center" shrinkToFit="1"/>
    </xf>
    <xf numFmtId="178" fontId="34" fillId="6" borderId="239" xfId="45" applyNumberFormat="1" applyFont="1" applyFill="1" applyBorder="1" applyAlignment="1" applyProtection="1">
      <alignment horizontal="center" vertical="center" shrinkToFit="1"/>
      <protection locked="0"/>
    </xf>
    <xf numFmtId="178" fontId="35" fillId="38" borderId="240" xfId="45" applyNumberFormat="1" applyFont="1" applyFill="1" applyBorder="1" applyAlignment="1" applyProtection="1">
      <alignment horizontal="center" vertical="center" shrinkToFit="1"/>
      <protection locked="0"/>
    </xf>
    <xf numFmtId="178" fontId="35" fillId="38" borderId="241" xfId="45" applyNumberFormat="1" applyFont="1" applyFill="1" applyBorder="1" applyAlignment="1" applyProtection="1">
      <alignment horizontal="center" vertical="center" shrinkToFit="1"/>
      <protection locked="0"/>
    </xf>
    <xf numFmtId="178" fontId="35" fillId="0" borderId="241" xfId="45" applyNumberFormat="1" applyFont="1" applyBorder="1" applyAlignment="1">
      <alignment horizontal="center" vertical="center" shrinkToFit="1"/>
    </xf>
    <xf numFmtId="178" fontId="35" fillId="0" borderId="242" xfId="45" applyNumberFormat="1" applyFont="1" applyBorder="1" applyAlignment="1">
      <alignment horizontal="center" vertical="center" shrinkToFit="1"/>
    </xf>
    <xf numFmtId="178" fontId="35" fillId="0" borderId="194" xfId="45" applyNumberFormat="1" applyFont="1" applyBorder="1" applyAlignment="1">
      <alignment horizontal="center" vertical="center" shrinkToFit="1"/>
    </xf>
    <xf numFmtId="0" fontId="34" fillId="0" borderId="243" xfId="45" applyFont="1" applyBorder="1">
      <alignment vertical="center"/>
    </xf>
    <xf numFmtId="0" fontId="35" fillId="0" borderId="101" xfId="45" applyFont="1" applyBorder="1" applyAlignment="1">
      <alignment horizontal="center" vertical="center"/>
    </xf>
    <xf numFmtId="0" fontId="35" fillId="0" borderId="196" xfId="45" applyFont="1" applyBorder="1" applyAlignment="1">
      <alignment horizontal="center" vertical="center" wrapText="1"/>
    </xf>
    <xf numFmtId="178" fontId="34" fillId="0" borderId="244" xfId="45" applyNumberFormat="1" applyFont="1" applyBorder="1" applyAlignment="1">
      <alignment horizontal="center" vertical="center" shrinkToFit="1"/>
    </xf>
    <xf numFmtId="178" fontId="34" fillId="0" borderId="214" xfId="45" applyNumberFormat="1" applyFont="1" applyBorder="1" applyAlignment="1">
      <alignment horizontal="center" vertical="center" shrinkToFit="1"/>
    </xf>
    <xf numFmtId="178" fontId="34" fillId="6" borderId="245" xfId="45" applyNumberFormat="1" applyFont="1" applyFill="1" applyBorder="1" applyAlignment="1" applyProtection="1">
      <alignment horizontal="center" vertical="center" shrinkToFit="1"/>
      <protection locked="0"/>
    </xf>
    <xf numFmtId="178" fontId="35" fillId="38" borderId="213" xfId="45" applyNumberFormat="1" applyFont="1" applyFill="1" applyBorder="1" applyAlignment="1" applyProtection="1">
      <alignment horizontal="center" vertical="center" shrinkToFit="1"/>
      <protection locked="0"/>
    </xf>
    <xf numFmtId="178" fontId="35" fillId="38" borderId="214" xfId="45" applyNumberFormat="1" applyFont="1" applyFill="1" applyBorder="1" applyAlignment="1" applyProtection="1">
      <alignment horizontal="center" vertical="center" shrinkToFit="1"/>
      <protection locked="0"/>
    </xf>
    <xf numFmtId="178" fontId="35" fillId="0" borderId="101" xfId="45" applyNumberFormat="1" applyFont="1" applyBorder="1" applyAlignment="1">
      <alignment horizontal="center" vertical="center" shrinkToFit="1"/>
    </xf>
    <xf numFmtId="178" fontId="35" fillId="0" borderId="196" xfId="45" applyNumberFormat="1" applyFont="1" applyBorder="1" applyAlignment="1">
      <alignment horizontal="center" vertical="center" shrinkToFit="1"/>
    </xf>
    <xf numFmtId="0" fontId="52" fillId="38" borderId="0" xfId="45" applyFont="1" applyFill="1" applyAlignment="1" applyProtection="1">
      <alignment horizontal="center" vertical="center"/>
      <protection locked="0"/>
    </xf>
    <xf numFmtId="0" fontId="52" fillId="34" borderId="0" xfId="45" applyFont="1" applyFill="1">
      <alignment vertical="center"/>
    </xf>
    <xf numFmtId="0" fontId="52" fillId="0" borderId="0" xfId="45" applyFont="1" applyAlignment="1">
      <alignment horizontal="center" vertical="center"/>
    </xf>
    <xf numFmtId="0" fontId="34" fillId="0" borderId="192" xfId="45" applyFont="1" applyBorder="1" applyAlignment="1">
      <alignment horizontal="center" vertical="center"/>
    </xf>
    <xf numFmtId="0" fontId="35" fillId="0" borderId="246" xfId="45" applyFont="1" applyBorder="1" applyAlignment="1">
      <alignment horizontal="center" vertical="center"/>
    </xf>
    <xf numFmtId="0" fontId="35" fillId="0" borderId="199" xfId="45" applyFont="1" applyBorder="1" applyAlignment="1">
      <alignment horizontal="center" vertical="center" wrapText="1"/>
    </xf>
    <xf numFmtId="178" fontId="34" fillId="6" borderId="247" xfId="45" applyNumberFormat="1" applyFont="1" applyFill="1" applyBorder="1" applyAlignment="1" applyProtection="1">
      <alignment horizontal="center" vertical="center" shrinkToFit="1"/>
      <protection locked="0"/>
    </xf>
    <xf numFmtId="178" fontId="34" fillId="0" borderId="248" xfId="45" applyNumberFormat="1" applyFont="1" applyBorder="1" applyAlignment="1">
      <alignment horizontal="center" vertical="center" shrinkToFit="1"/>
    </xf>
    <xf numFmtId="178" fontId="34" fillId="0" borderId="234" xfId="45" applyNumberFormat="1" applyFont="1" applyBorder="1" applyAlignment="1">
      <alignment horizontal="center" vertical="center" shrinkToFit="1"/>
    </xf>
    <xf numFmtId="178" fontId="34" fillId="6" borderId="249" xfId="45" applyNumberFormat="1" applyFont="1" applyFill="1" applyBorder="1" applyAlignment="1" applyProtection="1">
      <alignment horizontal="center" vertical="center" shrinkToFit="1"/>
      <protection locked="0"/>
    </xf>
    <xf numFmtId="178" fontId="35" fillId="38" borderId="233" xfId="45" applyNumberFormat="1" applyFont="1" applyFill="1" applyBorder="1" applyAlignment="1" applyProtection="1">
      <alignment horizontal="center" vertical="center" shrinkToFit="1"/>
      <protection locked="0"/>
    </xf>
    <xf numFmtId="178" fontId="35" fillId="38" borderId="234" xfId="45" applyNumberFormat="1" applyFont="1" applyFill="1" applyBorder="1" applyAlignment="1" applyProtection="1">
      <alignment horizontal="center" vertical="center" shrinkToFit="1"/>
      <protection locked="0"/>
    </xf>
    <xf numFmtId="178" fontId="35" fillId="38" borderId="246" xfId="45" applyNumberFormat="1" applyFont="1" applyFill="1" applyBorder="1" applyAlignment="1" applyProtection="1">
      <alignment horizontal="center" vertical="center" shrinkToFit="1"/>
      <protection locked="0"/>
    </xf>
    <xf numFmtId="178" fontId="35" fillId="0" borderId="246" xfId="45" applyNumberFormat="1" applyFont="1" applyBorder="1" applyAlignment="1">
      <alignment horizontal="center" vertical="center" shrinkToFit="1"/>
    </xf>
    <xf numFmtId="178" fontId="35" fillId="0" borderId="199" xfId="45" applyNumberFormat="1" applyFont="1" applyBorder="1" applyAlignment="1">
      <alignment horizontal="center" vertical="center" shrinkToFit="1"/>
    </xf>
    <xf numFmtId="177" fontId="34" fillId="0" borderId="0" xfId="45" applyNumberFormat="1" applyFont="1">
      <alignment vertical="center"/>
    </xf>
    <xf numFmtId="0" fontId="34" fillId="0" borderId="250" xfId="45" applyFont="1" applyBorder="1" applyAlignment="1">
      <alignment horizontal="center" vertical="center"/>
    </xf>
    <xf numFmtId="0" fontId="35" fillId="0" borderId="242" xfId="45" applyFont="1" applyBorder="1" applyAlignment="1">
      <alignment horizontal="center" vertical="center"/>
    </xf>
    <xf numFmtId="0" fontId="35" fillId="0" borderId="194" xfId="45" applyFont="1" applyBorder="1" applyAlignment="1">
      <alignment horizontal="center" vertical="center" wrapText="1"/>
    </xf>
    <xf numFmtId="178" fontId="34" fillId="6" borderId="251" xfId="45" applyNumberFormat="1" applyFont="1" applyFill="1" applyBorder="1" applyAlignment="1" applyProtection="1">
      <alignment horizontal="center" vertical="center" shrinkToFit="1"/>
      <protection locked="0"/>
    </xf>
    <xf numFmtId="178" fontId="35" fillId="38" borderId="208" xfId="45" applyNumberFormat="1" applyFont="1" applyFill="1" applyBorder="1" applyAlignment="1" applyProtection="1">
      <alignment horizontal="center" vertical="center" shrinkToFit="1"/>
      <protection locked="0"/>
    </xf>
    <xf numFmtId="178" fontId="35" fillId="38" borderId="209" xfId="45" applyNumberFormat="1" applyFont="1" applyFill="1" applyBorder="1" applyAlignment="1" applyProtection="1">
      <alignment horizontal="center" vertical="center" shrinkToFit="1"/>
      <protection locked="0"/>
    </xf>
    <xf numFmtId="178" fontId="35" fillId="38" borderId="242" xfId="45" applyNumberFormat="1" applyFont="1" applyFill="1" applyBorder="1" applyAlignment="1" applyProtection="1">
      <alignment horizontal="center" vertical="center" shrinkToFit="1"/>
      <protection locked="0"/>
    </xf>
    <xf numFmtId="0" fontId="52" fillId="34" borderId="0" xfId="45" applyFont="1" applyFill="1" applyAlignment="1">
      <alignment horizontal="center" vertical="center"/>
    </xf>
    <xf numFmtId="20" fontId="34" fillId="0" borderId="0" xfId="45" applyNumberFormat="1" applyFont="1">
      <alignment vertical="center"/>
    </xf>
    <xf numFmtId="0" fontId="34" fillId="0" borderId="243" xfId="45" quotePrefix="1" applyFont="1" applyBorder="1">
      <alignment vertical="center"/>
    </xf>
    <xf numFmtId="0" fontId="34" fillId="34" borderId="243" xfId="45" applyFont="1" applyFill="1" applyBorder="1">
      <alignment vertical="center"/>
    </xf>
    <xf numFmtId="0" fontId="34" fillId="39" borderId="243" xfId="45" applyFont="1" applyFill="1" applyBorder="1">
      <alignment vertical="center"/>
    </xf>
    <xf numFmtId="0" fontId="52" fillId="6" borderId="0" xfId="45" applyFont="1" applyFill="1" applyAlignment="1" applyProtection="1">
      <alignment horizontal="center" vertical="center" shrinkToFit="1"/>
      <protection locked="0"/>
    </xf>
    <xf numFmtId="0" fontId="52" fillId="37" borderId="0" xfId="45" applyFont="1" applyFill="1" applyAlignment="1" applyProtection="1">
      <alignment horizontal="center" vertical="center" shrinkToFit="1"/>
      <protection locked="0"/>
    </xf>
    <xf numFmtId="0" fontId="34" fillId="34" borderId="0" xfId="45" applyFont="1" applyFill="1" applyProtection="1">
      <alignment vertical="center"/>
      <protection locked="0"/>
    </xf>
    <xf numFmtId="0" fontId="35" fillId="0" borderId="0" xfId="45" applyFont="1">
      <alignment vertical="center"/>
    </xf>
    <xf numFmtId="0" fontId="34" fillId="38" borderId="44" xfId="45" applyFont="1" applyFill="1" applyBorder="1" applyAlignment="1" applyProtection="1">
      <alignment horizontal="center" vertical="center"/>
      <protection locked="0"/>
    </xf>
    <xf numFmtId="0" fontId="34" fillId="0" borderId="252" xfId="45" applyFont="1" applyBorder="1">
      <alignment vertical="center"/>
    </xf>
    <xf numFmtId="178" fontId="35" fillId="38" borderId="253" xfId="45" applyNumberFormat="1" applyFont="1" applyFill="1" applyBorder="1" applyAlignment="1" applyProtection="1">
      <alignment horizontal="center" vertical="center" shrinkToFit="1"/>
      <protection locked="0"/>
    </xf>
    <xf numFmtId="178" fontId="35" fillId="38" borderId="254" xfId="45" applyNumberFormat="1" applyFont="1" applyFill="1" applyBorder="1" applyAlignment="1" applyProtection="1">
      <alignment horizontal="center" vertical="center" shrinkToFit="1"/>
      <protection locked="0"/>
    </xf>
    <xf numFmtId="178" fontId="35" fillId="0" borderId="255" xfId="45" applyNumberFormat="1" applyFont="1" applyBorder="1" applyAlignment="1">
      <alignment horizontal="center" vertical="center" shrinkToFit="1"/>
    </xf>
    <xf numFmtId="0" fontId="34" fillId="38" borderId="49" xfId="45" applyFont="1" applyFill="1" applyBorder="1" applyAlignment="1" applyProtection="1">
      <alignment horizontal="center" vertical="center"/>
      <protection locked="0"/>
    </xf>
    <xf numFmtId="0" fontId="24" fillId="0" borderId="256" xfId="45" applyFont="1" applyBorder="1" applyAlignment="1">
      <alignment horizontal="center" vertical="center" wrapText="1"/>
    </xf>
    <xf numFmtId="0" fontId="24" fillId="0" borderId="257" xfId="45" applyFont="1" applyBorder="1" applyAlignment="1">
      <alignment horizontal="center" vertical="center" wrapText="1"/>
    </xf>
    <xf numFmtId="0" fontId="24" fillId="0" borderId="258" xfId="45" applyFont="1" applyBorder="1" applyAlignment="1">
      <alignment horizontal="center" vertical="center" wrapText="1"/>
    </xf>
    <xf numFmtId="178" fontId="34" fillId="0" borderId="259" xfId="45" applyNumberFormat="1" applyFont="1" applyBorder="1" applyAlignment="1">
      <alignment horizontal="center" vertical="center" wrapText="1"/>
    </xf>
    <xf numFmtId="178" fontId="34" fillId="0" borderId="260" xfId="45" applyNumberFormat="1" applyFont="1" applyBorder="1" applyAlignment="1">
      <alignment horizontal="center" vertical="center" wrapText="1"/>
    </xf>
    <xf numFmtId="178" fontId="34" fillId="0" borderId="261" xfId="45" applyNumberFormat="1" applyFont="1" applyBorder="1" applyAlignment="1">
      <alignment horizontal="center" vertical="center" wrapText="1"/>
    </xf>
    <xf numFmtId="178" fontId="34" fillId="0" borderId="262" xfId="45" applyNumberFormat="1" applyFont="1" applyBorder="1" applyAlignment="1">
      <alignment horizontal="center" vertical="center" wrapText="1"/>
    </xf>
    <xf numFmtId="178" fontId="35" fillId="0" borderId="263" xfId="45" applyNumberFormat="1" applyFont="1" applyBorder="1" applyAlignment="1">
      <alignment horizontal="center" vertical="center" shrinkToFit="1"/>
    </xf>
    <xf numFmtId="178" fontId="35" fillId="0" borderId="264" xfId="45" applyNumberFormat="1" applyFont="1" applyBorder="1" applyAlignment="1">
      <alignment horizontal="center" vertical="center" shrinkToFit="1"/>
    </xf>
    <xf numFmtId="178" fontId="35" fillId="0" borderId="265" xfId="45" applyNumberFormat="1" applyFont="1" applyBorder="1" applyAlignment="1">
      <alignment horizontal="center" vertical="center" shrinkToFit="1"/>
    </xf>
    <xf numFmtId="178" fontId="35" fillId="0" borderId="266" xfId="37" applyNumberFormat="1" applyFont="1" applyBorder="1" applyAlignment="1">
      <alignment horizontal="right" vertical="center" shrinkToFit="1"/>
    </xf>
    <xf numFmtId="178" fontId="35" fillId="0" borderId="258" xfId="37" applyNumberFormat="1" applyFont="1" applyBorder="1" applyAlignment="1">
      <alignment horizontal="right" vertical="center" shrinkToFit="1"/>
    </xf>
    <xf numFmtId="0" fontId="24" fillId="0" borderId="157" xfId="45" applyFont="1" applyBorder="1" applyAlignment="1">
      <alignment horizontal="center" vertical="center" wrapText="1"/>
    </xf>
    <xf numFmtId="0" fontId="24" fillId="0" borderId="159" xfId="45" applyFont="1" applyBorder="1" applyAlignment="1">
      <alignment horizontal="center" vertical="center" wrapText="1"/>
    </xf>
    <xf numFmtId="0" fontId="24" fillId="0" borderId="158" xfId="45" applyFont="1" applyBorder="1" applyAlignment="1">
      <alignment horizontal="center" vertical="center" wrapText="1"/>
    </xf>
    <xf numFmtId="178" fontId="34" fillId="0" borderId="267" xfId="45" applyNumberFormat="1" applyFont="1" applyBorder="1" applyAlignment="1">
      <alignment horizontal="center" vertical="center" wrapText="1"/>
    </xf>
    <xf numFmtId="178" fontId="34" fillId="0" borderId="227" xfId="45" applyNumberFormat="1" applyFont="1" applyBorder="1" applyAlignment="1">
      <alignment horizontal="center" vertical="center" wrapText="1"/>
    </xf>
    <xf numFmtId="178" fontId="34" fillId="0" borderId="231" xfId="45" applyNumberFormat="1" applyFont="1" applyBorder="1" applyAlignment="1">
      <alignment horizontal="center" vertical="center" wrapText="1"/>
    </xf>
    <xf numFmtId="178" fontId="34" fillId="0" borderId="268" xfId="45" applyNumberFormat="1" applyFont="1" applyBorder="1" applyAlignment="1">
      <alignment horizontal="center" vertical="center" wrapText="1"/>
    </xf>
    <xf numFmtId="178" fontId="35" fillId="0" borderId="269" xfId="45" applyNumberFormat="1" applyFont="1" applyBorder="1" applyAlignment="1">
      <alignment horizontal="center" vertical="center" shrinkToFit="1"/>
    </xf>
    <xf numFmtId="178" fontId="35" fillId="0" borderId="270" xfId="45" applyNumberFormat="1" applyFont="1" applyBorder="1" applyAlignment="1">
      <alignment horizontal="center" vertical="center" shrinkToFit="1"/>
    </xf>
    <xf numFmtId="178" fontId="35" fillId="0" borderId="271" xfId="45" applyNumberFormat="1" applyFont="1" applyBorder="1" applyAlignment="1">
      <alignment horizontal="center" vertical="center" shrinkToFit="1"/>
    </xf>
    <xf numFmtId="178" fontId="35" fillId="0" borderId="192" xfId="37" applyNumberFormat="1" applyFont="1" applyBorder="1" applyAlignment="1">
      <alignment horizontal="right" vertical="center" shrinkToFit="1"/>
    </xf>
    <xf numFmtId="178" fontId="35" fillId="0" borderId="158" xfId="37" applyNumberFormat="1" applyFont="1" applyBorder="1" applyAlignment="1">
      <alignment horizontal="right" vertical="center" shrinkToFit="1"/>
    </xf>
    <xf numFmtId="0" fontId="34" fillId="34" borderId="0" xfId="45" quotePrefix="1" applyFont="1" applyFill="1">
      <alignment vertical="center"/>
    </xf>
    <xf numFmtId="20" fontId="34" fillId="38" borderId="44" xfId="45" applyNumberFormat="1" applyFont="1" applyFill="1" applyBorder="1" applyAlignment="1" applyProtection="1">
      <alignment horizontal="center" vertical="center"/>
      <protection locked="0"/>
    </xf>
    <xf numFmtId="0" fontId="24" fillId="0" borderId="144" xfId="45" applyFont="1" applyBorder="1" applyAlignment="1">
      <alignment horizontal="center" vertical="center" wrapText="1"/>
    </xf>
    <xf numFmtId="0" fontId="24" fillId="0" borderId="146" xfId="45" applyFont="1" applyBorder="1" applyAlignment="1">
      <alignment horizontal="center" vertical="center" wrapText="1"/>
    </xf>
    <xf numFmtId="0" fontId="24" fillId="0" borderId="145" xfId="45" applyFont="1" applyBorder="1" applyAlignment="1">
      <alignment horizontal="center" vertical="center" wrapText="1"/>
    </xf>
    <xf numFmtId="178" fontId="34" fillId="0" borderId="272" xfId="45" applyNumberFormat="1" applyFont="1" applyBorder="1" applyAlignment="1">
      <alignment horizontal="center" vertical="center" wrapText="1"/>
    </xf>
    <xf numFmtId="178" fontId="34" fillId="0" borderId="273" xfId="45" applyNumberFormat="1" applyFont="1" applyBorder="1" applyAlignment="1">
      <alignment horizontal="center" vertical="center" wrapText="1"/>
    </xf>
    <xf numFmtId="178" fontId="34" fillId="0" borderId="274" xfId="45" applyNumberFormat="1" applyFont="1" applyBorder="1" applyAlignment="1">
      <alignment horizontal="center" vertical="center" wrapText="1"/>
    </xf>
    <xf numFmtId="178" fontId="34" fillId="0" borderId="275" xfId="45" applyNumberFormat="1" applyFont="1" applyBorder="1" applyAlignment="1">
      <alignment horizontal="center" vertical="center" wrapText="1"/>
    </xf>
    <xf numFmtId="0" fontId="24" fillId="0" borderId="276" xfId="45" applyFont="1" applyBorder="1" applyAlignment="1">
      <alignment horizontal="center" vertical="center" wrapText="1"/>
    </xf>
    <xf numFmtId="0" fontId="24" fillId="0" borderId="277" xfId="45" applyFont="1" applyBorder="1" applyAlignment="1">
      <alignment horizontal="center" vertical="center" wrapText="1"/>
    </xf>
    <xf numFmtId="0" fontId="24" fillId="0" borderId="278" xfId="45" applyFont="1" applyBorder="1" applyAlignment="1">
      <alignment horizontal="center" vertical="center" wrapText="1"/>
    </xf>
    <xf numFmtId="0" fontId="34" fillId="6" borderId="44" xfId="45" applyFont="1" applyFill="1" applyBorder="1" applyAlignment="1" applyProtection="1">
      <alignment horizontal="center" vertical="center"/>
      <protection locked="0"/>
    </xf>
    <xf numFmtId="0" fontId="34" fillId="34" borderId="44" xfId="45" applyFont="1" applyFill="1" applyBorder="1" applyAlignment="1">
      <alignment horizontal="center" vertical="center"/>
    </xf>
    <xf numFmtId="20" fontId="34" fillId="38" borderId="86" xfId="45" applyNumberFormat="1" applyFont="1" applyFill="1" applyBorder="1" applyAlignment="1" applyProtection="1">
      <alignment horizontal="center" vertical="center"/>
      <protection locked="0"/>
    </xf>
    <xf numFmtId="0" fontId="24" fillId="0" borderId="269" xfId="45" applyFont="1" applyBorder="1" applyAlignment="1">
      <alignment horizontal="center" vertical="center" wrapText="1"/>
    </xf>
    <xf numFmtId="0" fontId="24" fillId="0" borderId="270" xfId="45" applyFont="1" applyBorder="1" applyAlignment="1">
      <alignment horizontal="center" vertical="center" wrapText="1"/>
    </xf>
    <xf numFmtId="0" fontId="24" fillId="0" borderId="279" xfId="45" applyFont="1" applyBorder="1" applyAlignment="1">
      <alignment horizontal="center" vertical="center" wrapText="1"/>
    </xf>
    <xf numFmtId="0" fontId="34" fillId="37" borderId="86" xfId="45" applyFont="1" applyFill="1" applyBorder="1" applyAlignment="1" applyProtection="1">
      <alignment horizontal="center" vertical="center"/>
      <protection locked="0"/>
    </xf>
    <xf numFmtId="0" fontId="34" fillId="34" borderId="49" xfId="45" applyFont="1" applyFill="1" applyBorder="1" applyAlignment="1">
      <alignment horizontal="center" vertical="center"/>
    </xf>
    <xf numFmtId="20" fontId="34" fillId="38" borderId="49" xfId="45" applyNumberFormat="1" applyFont="1" applyFill="1" applyBorder="1" applyAlignment="1" applyProtection="1">
      <alignment horizontal="center" vertical="center"/>
      <protection locked="0"/>
    </xf>
    <xf numFmtId="0" fontId="34" fillId="38" borderId="144" xfId="45" applyFont="1" applyFill="1" applyBorder="1" applyAlignment="1" applyProtection="1">
      <alignment horizontal="left" vertical="center" wrapText="1"/>
      <protection locked="0"/>
    </xf>
    <xf numFmtId="0" fontId="34" fillId="38" borderId="146" xfId="45" applyFont="1" applyFill="1" applyBorder="1" applyAlignment="1" applyProtection="1">
      <alignment horizontal="left" vertical="center" wrapText="1"/>
      <protection locked="0"/>
    </xf>
    <xf numFmtId="0" fontId="34" fillId="38" borderId="211" xfId="45" applyFont="1" applyFill="1" applyBorder="1" applyAlignment="1" applyProtection="1">
      <alignment horizontal="left" vertical="center" wrapText="1"/>
      <protection locked="0"/>
    </xf>
    <xf numFmtId="0" fontId="34" fillId="38" borderId="212" xfId="45" applyFont="1" applyFill="1" applyBorder="1" applyAlignment="1" applyProtection="1">
      <alignment horizontal="left" vertical="center" wrapText="1"/>
      <protection locked="0"/>
    </xf>
    <xf numFmtId="0" fontId="34" fillId="38" borderId="151" xfId="45" applyFont="1" applyFill="1" applyBorder="1" applyAlignment="1" applyProtection="1">
      <alignment horizontal="left" vertical="center" wrapText="1"/>
      <protection locked="0"/>
    </xf>
    <xf numFmtId="0" fontId="34" fillId="38" borderId="0" xfId="45" applyFont="1" applyFill="1" applyAlignment="1" applyProtection="1">
      <alignment horizontal="left" vertical="center" wrapText="1"/>
      <protection locked="0"/>
    </xf>
    <xf numFmtId="0" fontId="34" fillId="38" borderId="102" xfId="45" applyFont="1" applyFill="1" applyBorder="1" applyAlignment="1" applyProtection="1">
      <alignment horizontal="left" vertical="center" wrapText="1"/>
      <protection locked="0"/>
    </xf>
    <xf numFmtId="0" fontId="34" fillId="38" borderId="103" xfId="45" applyFont="1" applyFill="1" applyBorder="1" applyAlignment="1" applyProtection="1">
      <alignment horizontal="left" vertical="center" wrapText="1"/>
      <protection locked="0"/>
    </xf>
    <xf numFmtId="0" fontId="34" fillId="37" borderId="49" xfId="45" applyFont="1" applyFill="1" applyBorder="1" applyAlignment="1" applyProtection="1">
      <alignment horizontal="center" vertical="center"/>
      <protection locked="0"/>
    </xf>
    <xf numFmtId="0" fontId="34" fillId="38" borderId="157" xfId="45" applyFont="1" applyFill="1" applyBorder="1" applyAlignment="1" applyProtection="1">
      <alignment horizontal="left" vertical="center" wrapText="1"/>
      <protection locked="0"/>
    </xf>
    <xf numFmtId="0" fontId="34" fillId="38" borderId="159" xfId="45" applyFont="1" applyFill="1" applyBorder="1" applyAlignment="1" applyProtection="1">
      <alignment horizontal="left" vertical="center" wrapText="1"/>
      <protection locked="0"/>
    </xf>
    <xf numFmtId="0" fontId="34" fillId="38" borderId="230" xfId="45" applyFont="1" applyFill="1" applyBorder="1" applyAlignment="1" applyProtection="1">
      <alignment horizontal="left" vertical="center" wrapText="1"/>
      <protection locked="0"/>
    </xf>
    <xf numFmtId="0" fontId="34" fillId="38" borderId="229" xfId="45" applyFont="1" applyFill="1" applyBorder="1" applyAlignment="1" applyProtection="1">
      <alignment horizontal="left" vertical="center" wrapText="1"/>
      <protection locked="0"/>
    </xf>
    <xf numFmtId="0" fontId="24" fillId="0" borderId="280" xfId="45" applyFont="1" applyBorder="1" applyAlignment="1">
      <alignment horizontal="center" vertical="center" wrapText="1"/>
    </xf>
    <xf numFmtId="0" fontId="24" fillId="0" borderId="281" xfId="45" applyFont="1" applyBorder="1" applyAlignment="1">
      <alignment horizontal="center" vertical="center" wrapText="1"/>
    </xf>
    <xf numFmtId="0" fontId="24" fillId="0" borderId="282" xfId="45" applyFont="1" applyBorder="1" applyAlignment="1">
      <alignment horizontal="center" vertical="center" wrapText="1"/>
    </xf>
    <xf numFmtId="0" fontId="24" fillId="0" borderId="0" xfId="45" applyFont="1" applyAlignment="1">
      <alignment horizontal="right" vertical="center"/>
    </xf>
    <xf numFmtId="0" fontId="22" fillId="0" borderId="48" xfId="45" applyFont="1" applyBorder="1">
      <alignment vertical="center"/>
    </xf>
    <xf numFmtId="0" fontId="53" fillId="34" borderId="0" xfId="45" applyFont="1" applyFill="1">
      <alignment vertical="center"/>
    </xf>
    <xf numFmtId="0" fontId="53" fillId="34" borderId="0" xfId="45" applyFont="1" applyFill="1" applyAlignment="1">
      <alignment horizontal="center" vertical="center"/>
    </xf>
    <xf numFmtId="0" fontId="54" fillId="34" borderId="0" xfId="45" applyFont="1" applyFill="1" applyAlignment="1">
      <alignment horizontal="left" vertical="center"/>
    </xf>
    <xf numFmtId="0" fontId="53" fillId="34" borderId="0" xfId="45" applyFont="1" applyFill="1" applyAlignment="1">
      <alignment horizontal="left" vertical="center"/>
    </xf>
    <xf numFmtId="0" fontId="55" fillId="34" borderId="0" xfId="45" applyFont="1" applyFill="1">
      <alignment vertical="center"/>
    </xf>
    <xf numFmtId="0" fontId="53" fillId="34" borderId="0" xfId="45" applyFont="1" applyFill="1" applyAlignment="1" applyProtection="1">
      <alignment horizontal="center" vertical="center"/>
      <protection locked="0"/>
    </xf>
    <xf numFmtId="0" fontId="53" fillId="38" borderId="101" xfId="45" applyFont="1" applyFill="1" applyBorder="1" applyAlignment="1" applyProtection="1">
      <alignment horizontal="center" vertical="center"/>
      <protection locked="0"/>
    </xf>
    <xf numFmtId="0" fontId="56" fillId="38" borderId="104" xfId="45" applyFont="1" applyFill="1" applyBorder="1" applyAlignment="1" applyProtection="1">
      <alignment horizontal="center" vertical="center"/>
      <protection locked="0"/>
    </xf>
    <xf numFmtId="0" fontId="56" fillId="38" borderId="72" xfId="45" applyFont="1" applyFill="1" applyBorder="1" applyAlignment="1" applyProtection="1">
      <alignment horizontal="center" vertical="center"/>
      <protection locked="0"/>
    </xf>
    <xf numFmtId="0" fontId="56" fillId="38" borderId="70" xfId="45" applyFont="1" applyFill="1" applyBorder="1" applyAlignment="1" applyProtection="1">
      <alignment horizontal="center" vertical="center"/>
      <protection locked="0"/>
    </xf>
    <xf numFmtId="0" fontId="53" fillId="38" borderId="0" xfId="45" applyFont="1" applyFill="1" applyAlignment="1" applyProtection="1">
      <alignment horizontal="center" vertical="center"/>
      <protection locked="0"/>
    </xf>
    <xf numFmtId="0" fontId="55" fillId="34" borderId="0" xfId="45" applyFont="1" applyFill="1" applyAlignment="1">
      <alignment horizontal="left" vertical="center"/>
    </xf>
    <xf numFmtId="0" fontId="53" fillId="34" borderId="101" xfId="45" applyFont="1" applyFill="1" applyBorder="1" applyAlignment="1">
      <alignment horizontal="center" vertical="center"/>
    </xf>
    <xf numFmtId="20" fontId="53" fillId="38" borderId="101" xfId="45" applyNumberFormat="1" applyFont="1" applyFill="1" applyBorder="1" applyAlignment="1" applyProtection="1">
      <alignment horizontal="center" vertical="center"/>
      <protection locked="0"/>
    </xf>
    <xf numFmtId="20" fontId="53" fillId="34" borderId="101" xfId="45" applyNumberFormat="1" applyFont="1" applyFill="1" applyBorder="1" applyAlignment="1" applyProtection="1">
      <alignment horizontal="center" vertical="center"/>
      <protection locked="0"/>
    </xf>
    <xf numFmtId="0" fontId="53" fillId="34" borderId="0" xfId="45" applyFont="1" applyFill="1" applyAlignment="1" applyProtection="1">
      <alignment horizontal="right" vertical="center"/>
      <protection locked="0"/>
    </xf>
    <xf numFmtId="0" fontId="53" fillId="34" borderId="0" xfId="45" applyFont="1" applyFill="1" applyProtection="1">
      <alignment vertical="center"/>
      <protection locked="0"/>
    </xf>
    <xf numFmtId="20" fontId="53" fillId="34" borderId="101" xfId="45" applyNumberFormat="1" applyFont="1" applyFill="1" applyBorder="1" applyAlignment="1">
      <alignment horizontal="center" vertical="center"/>
    </xf>
    <xf numFmtId="0" fontId="53" fillId="34" borderId="101" xfId="45" applyFont="1" applyFill="1" applyBorder="1" applyAlignment="1" applyProtection="1">
      <alignment horizontal="center" vertical="center"/>
      <protection locked="0"/>
    </xf>
    <xf numFmtId="179" fontId="53" fillId="34" borderId="101" xfId="45" applyNumberFormat="1" applyFont="1" applyFill="1" applyBorder="1" applyAlignment="1">
      <alignment horizontal="center" vertical="center"/>
    </xf>
    <xf numFmtId="0" fontId="53" fillId="34" borderId="0" xfId="45" applyFont="1" applyFill="1" applyAlignment="1">
      <alignment horizontal="right" vertical="center"/>
    </xf>
    <xf numFmtId="0" fontId="57" fillId="34" borderId="104" xfId="45" applyFont="1" applyFill="1" applyBorder="1" applyAlignment="1">
      <alignment horizontal="center" vertical="center" shrinkToFit="1"/>
    </xf>
    <xf numFmtId="0" fontId="57" fillId="34" borderId="70" xfId="45" applyFont="1" applyFill="1" applyBorder="1" applyAlignment="1">
      <alignment horizontal="center" vertical="center"/>
    </xf>
    <xf numFmtId="0" fontId="53" fillId="38" borderId="101" xfId="45" applyFont="1" applyFill="1" applyBorder="1" applyAlignment="1" applyProtection="1">
      <alignment horizontal="left" vertical="center"/>
      <protection locked="0"/>
    </xf>
    <xf numFmtId="0" fontId="6" fillId="34" borderId="0" xfId="45" applyFill="1">
      <alignment vertical="center"/>
    </xf>
    <xf numFmtId="0" fontId="24" fillId="34" borderId="0" xfId="45" applyFont="1" applyFill="1">
      <alignment vertical="center"/>
    </xf>
    <xf numFmtId="0" fontId="58" fillId="34" borderId="0" xfId="45" applyFont="1" applyFill="1" applyAlignment="1">
      <alignment horizontal="left" vertical="center"/>
    </xf>
    <xf numFmtId="0" fontId="24" fillId="38" borderId="101" xfId="45" applyFont="1" applyFill="1" applyBorder="1" applyAlignment="1">
      <alignment horizontal="left" vertical="center"/>
    </xf>
    <xf numFmtId="0" fontId="24" fillId="6" borderId="101" xfId="45" applyFont="1" applyFill="1" applyBorder="1" applyAlignment="1">
      <alignment horizontal="left" vertical="center"/>
    </xf>
    <xf numFmtId="0" fontId="59" fillId="34" borderId="0" xfId="45" applyFont="1" applyFill="1" applyAlignment="1">
      <alignment horizontal="left" vertical="center"/>
    </xf>
    <xf numFmtId="0" fontId="24" fillId="34" borderId="0" xfId="45" applyFont="1" applyFill="1" applyAlignment="1">
      <alignment horizontal="left" vertical="center"/>
    </xf>
    <xf numFmtId="0" fontId="60" fillId="34" borderId="0" xfId="45" applyFont="1" applyFill="1">
      <alignment vertical="center"/>
    </xf>
    <xf numFmtId="0" fontId="24" fillId="34" borderId="101" xfId="45" applyFont="1" applyFill="1" applyBorder="1" applyAlignment="1">
      <alignment horizontal="center" vertical="center"/>
    </xf>
    <xf numFmtId="0" fontId="24" fillId="34" borderId="0" xfId="45" applyFont="1" applyFill="1" applyAlignment="1">
      <alignment horizontal="center" vertical="center"/>
    </xf>
    <xf numFmtId="0" fontId="61" fillId="34" borderId="0" xfId="45" applyFont="1" applyFill="1" applyAlignment="1">
      <alignment horizontal="left" vertical="center"/>
    </xf>
    <xf numFmtId="0" fontId="24" fillId="34" borderId="101" xfId="45" applyFont="1" applyFill="1" applyBorder="1" applyAlignment="1">
      <alignment horizontal="left" vertical="center"/>
    </xf>
    <xf numFmtId="0" fontId="61" fillId="34" borderId="0" xfId="45" applyFont="1" applyFill="1">
      <alignment vertical="center"/>
    </xf>
    <xf numFmtId="0" fontId="24" fillId="34" borderId="0" xfId="45" applyFont="1" applyFill="1" applyAlignment="1">
      <alignment vertical="center" wrapText="1"/>
    </xf>
    <xf numFmtId="0" fontId="24" fillId="34" borderId="0" xfId="45" applyFont="1" applyFill="1" applyAlignment="1">
      <alignment horizontal="left" vertical="center" indent="1"/>
    </xf>
    <xf numFmtId="0" fontId="24" fillId="39" borderId="0" xfId="45" applyFont="1" applyFill="1" applyAlignment="1">
      <alignment vertical="center" wrapText="1"/>
    </xf>
    <xf numFmtId="0" fontId="61" fillId="34" borderId="0" xfId="45" applyFont="1" applyFill="1" applyAlignment="1">
      <alignment vertical="center" shrinkToFit="1"/>
    </xf>
    <xf numFmtId="0" fontId="35" fillId="34" borderId="0" xfId="45" applyFont="1" applyFill="1" applyAlignment="1"/>
    <xf numFmtId="0" fontId="35" fillId="34" borderId="0" xfId="45" applyFont="1" applyFill="1">
      <alignment vertical="center"/>
    </xf>
    <xf numFmtId="0" fontId="35" fillId="34" borderId="0" xfId="45" applyFont="1" applyFill="1" applyAlignment="1">
      <alignment vertical="center" wrapText="1"/>
    </xf>
    <xf numFmtId="0" fontId="35" fillId="34" borderId="0" xfId="45" applyFont="1" applyFill="1" applyAlignment="1">
      <alignment horizontal="justify" vertical="center" wrapText="1"/>
    </xf>
    <xf numFmtId="0" fontId="34" fillId="34" borderId="101" xfId="45" applyFont="1" applyFill="1" applyBorder="1" applyAlignment="1">
      <alignment horizontal="center" vertical="center"/>
    </xf>
    <xf numFmtId="0" fontId="34" fillId="34" borderId="101" xfId="45" applyFont="1" applyFill="1" applyBorder="1">
      <alignment vertical="center"/>
    </xf>
    <xf numFmtId="0" fontId="53" fillId="34" borderId="283" xfId="45" applyFont="1" applyFill="1" applyBorder="1" applyAlignment="1">
      <alignment horizontal="center" vertical="center"/>
    </xf>
    <xf numFmtId="0" fontId="53" fillId="34" borderId="204" xfId="45" applyFont="1" applyFill="1" applyBorder="1" applyAlignment="1">
      <alignment horizontal="center" vertical="center"/>
    </xf>
    <xf numFmtId="0" fontId="53" fillId="34" borderId="205" xfId="45" applyFont="1" applyFill="1" applyBorder="1" applyAlignment="1">
      <alignment horizontal="center" vertical="center"/>
    </xf>
    <xf numFmtId="0" fontId="53" fillId="34" borderId="284" xfId="45" applyFont="1" applyFill="1" applyBorder="1" applyAlignment="1">
      <alignment horizontal="center" vertical="center"/>
    </xf>
    <xf numFmtId="0" fontId="34" fillId="34" borderId="101" xfId="45" applyFont="1" applyFill="1" applyBorder="1" applyAlignment="1">
      <alignment vertical="center" shrinkToFit="1"/>
    </xf>
    <xf numFmtId="0" fontId="56" fillId="34" borderId="285" xfId="45" applyFont="1" applyFill="1" applyBorder="1" applyAlignment="1">
      <alignment horizontal="center" vertical="center"/>
    </xf>
    <xf numFmtId="0" fontId="53" fillId="34" borderId="286" xfId="45" applyFont="1" applyFill="1" applyBorder="1" applyAlignment="1">
      <alignment vertical="center" shrinkToFit="1"/>
    </xf>
    <xf numFmtId="0" fontId="53" fillId="34" borderId="49" xfId="45" applyFont="1" applyFill="1" applyBorder="1" applyAlignment="1">
      <alignment vertical="center" shrinkToFit="1"/>
    </xf>
    <xf numFmtId="0" fontId="53" fillId="34" borderId="237" xfId="45" applyFont="1" applyFill="1" applyBorder="1">
      <alignment vertical="center"/>
    </xf>
    <xf numFmtId="0" fontId="56" fillId="34" borderId="287" xfId="45" applyFont="1" applyFill="1" applyBorder="1" applyAlignment="1">
      <alignment horizontal="center" vertical="center"/>
    </xf>
    <xf numFmtId="0" fontId="53" fillId="34" borderId="195" xfId="45" applyFont="1" applyFill="1" applyBorder="1" applyAlignment="1">
      <alignment vertical="center" shrinkToFit="1"/>
    </xf>
    <xf numFmtId="0" fontId="53" fillId="34" borderId="101" xfId="45" applyFont="1" applyFill="1" applyBorder="1" applyAlignment="1">
      <alignment vertical="center" shrinkToFit="1"/>
    </xf>
    <xf numFmtId="0" fontId="53" fillId="34" borderId="196" xfId="45" applyFont="1" applyFill="1" applyBorder="1">
      <alignment vertical="center"/>
    </xf>
    <xf numFmtId="0" fontId="56" fillId="34" borderId="288" xfId="45" applyFont="1" applyFill="1" applyBorder="1" applyAlignment="1">
      <alignment horizontal="center" vertical="center"/>
    </xf>
    <xf numFmtId="0" fontId="53" fillId="34" borderId="246" xfId="45" applyFont="1" applyFill="1" applyBorder="1" applyAlignment="1">
      <alignment vertical="center" shrinkToFit="1"/>
    </xf>
    <xf numFmtId="0" fontId="53" fillId="34" borderId="199" xfId="45" applyFont="1" applyFill="1" applyBorder="1">
      <alignment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桁区切り 3" xfId="37"/>
    <cellStyle name="標準" xfId="0" builtinId="0"/>
    <cellStyle name="標準 2" xfId="38"/>
    <cellStyle name="標準 2 2" xfId="39"/>
    <cellStyle name="標準 2 3" xfId="40"/>
    <cellStyle name="標準 3" xfId="41"/>
    <cellStyle name="標準 3 2" xfId="42"/>
    <cellStyle name="標準 3 2 2" xfId="43"/>
    <cellStyle name="標準 3 3" xfId="44"/>
    <cellStyle name="標準 4" xfId="45"/>
    <cellStyle name="標準 6" xfId="46"/>
    <cellStyle name="標準_21tokuyo2501" xfId="47"/>
    <cellStyle name="標準_介護老人福祉施設（加算届）" xfId="48"/>
    <cellStyle name="標準_特定施設（加算届）" xfId="49"/>
    <cellStyle name="標準_療養：短期入所療養（加算届）" xfId="50"/>
    <cellStyle name="標準_訪問介護（加算届）" xfId="51"/>
    <cellStyle name="良い" xfId="52" builtinId="26" customBuiltin="1"/>
    <cellStyle name="見出し 1" xfId="53" builtinId="16" customBuiltin="1"/>
    <cellStyle name="見出し 2" xfId="54" builtinId="17" customBuiltin="1"/>
    <cellStyle name="見出し 3" xfId="55" builtinId="18" customBuiltin="1"/>
    <cellStyle name="見出し 4" xfId="56" builtinId="19" customBuiltin="1"/>
    <cellStyle name="計算" xfId="57" builtinId="22" customBuiltin="1"/>
    <cellStyle name="説明文" xfId="58" builtinId="53" customBuiltin="1"/>
    <cellStyle name="警告文" xfId="59" builtinId="11" customBuiltin="1"/>
    <cellStyle name="集計" xfId="60" builtinId="25" customBuiltin="1"/>
  </cellStyles>
  <dxfs count="1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 Id="rId35" Type="http://schemas.openxmlformats.org/officeDocument/2006/relationships/sharedStrings" Target="sharedStrings.xml" /><Relationship Id="rId3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1680210</xdr:colOff>
      <xdr:row>10</xdr:row>
      <xdr:rowOff>59055</xdr:rowOff>
    </xdr:from>
    <xdr:to xmlns:xdr="http://schemas.openxmlformats.org/drawingml/2006/spreadsheetDrawing">
      <xdr:col>6</xdr:col>
      <xdr:colOff>648970</xdr:colOff>
      <xdr:row>13</xdr:row>
      <xdr:rowOff>87630</xdr:rowOff>
    </xdr:to>
    <xdr:sp macro="" textlink="">
      <xdr:nvSpPr>
        <xdr:cNvPr id="3" name="線吹き出し 1 (枠付き) 2"/>
        <xdr:cNvSpPr/>
      </xdr:nvSpPr>
      <xdr:spPr>
        <a:xfrm>
          <a:off x="4604385" y="2583180"/>
          <a:ext cx="2512060" cy="762000"/>
        </a:xfrm>
        <a:prstGeom prst="borderCallout1">
          <a:avLst>
            <a:gd name="adj1" fmla="val 55959"/>
            <a:gd name="adj2" fmla="val 101150"/>
            <a:gd name="adj3" fmla="val 26454"/>
            <a:gd name="adj4" fmla="val 134124"/>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vertOverflow="clip" horzOverflow="clip" wrap="square" numCol="1" spcCol="0" rtlCol="0" fromWordArt="0" anchor="t" anchorCtr="0" forceAA="0" compatLnSpc="1"/>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mlns:xdr="http://schemas.openxmlformats.org/drawingml/2006/spreadsheetDrawing">
      <xdr:col>4</xdr:col>
      <xdr:colOff>2750185</xdr:colOff>
      <xdr:row>38</xdr:row>
      <xdr:rowOff>95250</xdr:rowOff>
    </xdr:from>
    <xdr:to xmlns:xdr="http://schemas.openxmlformats.org/drawingml/2006/spreadsheetDrawing">
      <xdr:col>6</xdr:col>
      <xdr:colOff>1249680</xdr:colOff>
      <xdr:row>40</xdr:row>
      <xdr:rowOff>178435</xdr:rowOff>
    </xdr:to>
    <xdr:sp macro="" textlink="">
      <xdr:nvSpPr>
        <xdr:cNvPr id="4" name="線吹き出し 1 (枠付き) 3"/>
        <xdr:cNvSpPr/>
      </xdr:nvSpPr>
      <xdr:spPr>
        <a:xfrm>
          <a:off x="5674360" y="9315450"/>
          <a:ext cx="2042795" cy="578485"/>
        </a:xfrm>
        <a:prstGeom prst="borderCallout1">
          <a:avLst>
            <a:gd name="adj1" fmla="val 55959"/>
            <a:gd name="adj2" fmla="val 101150"/>
            <a:gd name="adj3" fmla="val 25492"/>
            <a:gd name="adj4" fmla="val 111721"/>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vertOverflow="clip" horzOverflow="clip" wrap="square" numCol="1" spcCol="0" rtlCol="0" fromWordArt="0" anchor="t" anchorCtr="0" forceAA="0" compatLnSpc="1"/>
        <a:lstStyle/>
        <a:p>
          <a:pPr algn="l"/>
          <a:r>
            <a:rPr kumimoji="1" lang="en-US" altLang="ja-JP" sz="1400" b="1" cap="none" spc="0">
              <a:ln w="0"/>
              <a:solidFill>
                <a:schemeClr val="tx1"/>
              </a:solidFill>
              <a:effectLst>
                <a:outerShdw blurRad="38100" dist="19050" dir="2700000" algn="tl" rotWithShape="0">
                  <a:schemeClr val="dk1">
                    <a:alpha val="40000"/>
                  </a:schemeClr>
                </a:outerShdw>
              </a:effectLst>
            </a:rPr>
            <a:t>※</a:t>
          </a:r>
          <a:r>
            <a:rPr kumimoji="1" lang="ja-JP" altLang="en-US" sz="14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mlns:xdr="http://schemas.openxmlformats.org/drawingml/2006/spreadsheetDrawing">
      <xdr:col>4</xdr:col>
      <xdr:colOff>1677670</xdr:colOff>
      <xdr:row>56</xdr:row>
      <xdr:rowOff>57150</xdr:rowOff>
    </xdr:from>
    <xdr:to xmlns:xdr="http://schemas.openxmlformats.org/drawingml/2006/spreadsheetDrawing">
      <xdr:col>6</xdr:col>
      <xdr:colOff>646430</xdr:colOff>
      <xdr:row>59</xdr:row>
      <xdr:rowOff>85725</xdr:rowOff>
    </xdr:to>
    <xdr:sp macro="" textlink="">
      <xdr:nvSpPr>
        <xdr:cNvPr id="5" name="線吹き出し 1 (枠付き) 4"/>
        <xdr:cNvSpPr/>
      </xdr:nvSpPr>
      <xdr:spPr>
        <a:xfrm>
          <a:off x="4601845" y="13801725"/>
          <a:ext cx="2512060" cy="762000"/>
        </a:xfrm>
        <a:prstGeom prst="borderCallout1">
          <a:avLst>
            <a:gd name="adj1" fmla="val 55959"/>
            <a:gd name="adj2" fmla="val 101150"/>
            <a:gd name="adj3" fmla="val 26454"/>
            <a:gd name="adj4" fmla="val 134124"/>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vertOverflow="clip" horzOverflow="clip" wrap="square" numCol="1" spcCol="0" rtlCol="0" fromWordArt="0" anchor="t" anchorCtr="0" forceAA="0" compatLnSpc="1"/>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mlns:xdr="http://schemas.openxmlformats.org/drawingml/2006/spreadsheetDrawing">
      <xdr:col>4</xdr:col>
      <xdr:colOff>1627505</xdr:colOff>
      <xdr:row>73</xdr:row>
      <xdr:rowOff>126365</xdr:rowOff>
    </xdr:from>
    <xdr:to xmlns:xdr="http://schemas.openxmlformats.org/drawingml/2006/spreadsheetDrawing">
      <xdr:col>6</xdr:col>
      <xdr:colOff>596265</xdr:colOff>
      <xdr:row>76</xdr:row>
      <xdr:rowOff>178435</xdr:rowOff>
    </xdr:to>
    <xdr:sp macro="" textlink="">
      <xdr:nvSpPr>
        <xdr:cNvPr id="6" name="線吹き出し 1 (枠付き) 5"/>
        <xdr:cNvSpPr/>
      </xdr:nvSpPr>
      <xdr:spPr>
        <a:xfrm>
          <a:off x="4551680" y="17938115"/>
          <a:ext cx="2512060" cy="766445"/>
        </a:xfrm>
        <a:prstGeom prst="borderCallout1">
          <a:avLst>
            <a:gd name="adj1" fmla="val 55959"/>
            <a:gd name="adj2" fmla="val 101150"/>
            <a:gd name="adj3" fmla="val 141395"/>
            <a:gd name="adj4" fmla="val 136024"/>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vertOverflow="clip" horzOverflow="clip" wrap="square" numCol="1" spcCol="0" rtlCol="0" fromWordArt="0" anchor="t" anchorCtr="0" forceAA="0" compatLnSpc="1"/>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mlns:xdr="http://schemas.openxmlformats.org/drawingml/2006/spreadsheetDrawing">
      <xdr:col>4</xdr:col>
      <xdr:colOff>1643380</xdr:colOff>
      <xdr:row>44</xdr:row>
      <xdr:rowOff>69215</xdr:rowOff>
    </xdr:from>
    <xdr:to xmlns:xdr="http://schemas.openxmlformats.org/drawingml/2006/spreadsheetDrawing">
      <xdr:col>6</xdr:col>
      <xdr:colOff>1259840</xdr:colOff>
      <xdr:row>46</xdr:row>
      <xdr:rowOff>83820</xdr:rowOff>
    </xdr:to>
    <xdr:sp macro="" textlink="">
      <xdr:nvSpPr>
        <xdr:cNvPr id="7" name="線吹き出し 1 (枠付き) 6"/>
        <xdr:cNvSpPr/>
      </xdr:nvSpPr>
      <xdr:spPr>
        <a:xfrm>
          <a:off x="4567555" y="10737215"/>
          <a:ext cx="3159760" cy="490855"/>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vertOverflow="clip" horzOverflow="clip" wrap="square" numCol="1" spcCol="0" rtlCol="0" fromWordArt="0" anchor="t" anchorCtr="0" forceAA="0" compatLnSpc="1"/>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twoCellAnchor>
    <xdr:from xmlns:xdr="http://schemas.openxmlformats.org/drawingml/2006/spreadsheetDrawing">
      <xdr:col>4</xdr:col>
      <xdr:colOff>1655445</xdr:colOff>
      <xdr:row>34</xdr:row>
      <xdr:rowOff>202565</xdr:rowOff>
    </xdr:from>
    <xdr:to xmlns:xdr="http://schemas.openxmlformats.org/drawingml/2006/spreadsheetDrawing">
      <xdr:col>6</xdr:col>
      <xdr:colOff>1271905</xdr:colOff>
      <xdr:row>36</xdr:row>
      <xdr:rowOff>216535</xdr:rowOff>
    </xdr:to>
    <xdr:sp macro="" textlink="">
      <xdr:nvSpPr>
        <xdr:cNvPr id="8" name="線吹き出し 1 (枠付き) 7"/>
        <xdr:cNvSpPr/>
      </xdr:nvSpPr>
      <xdr:spPr>
        <a:xfrm>
          <a:off x="4579620" y="8460740"/>
          <a:ext cx="3159760" cy="490220"/>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vertOverflow="clip" horzOverflow="clip" wrap="square" numCol="1" spcCol="0" rtlCol="0" fromWordArt="0" anchor="t" anchorCtr="0" forceAA="0" compatLnSpc="1"/>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2" name="正方形/長方形 1"/>
        <xdr:cNvSpPr/>
      </xdr:nvSpPr>
      <xdr:spPr>
        <a:xfrm>
          <a:off x="0" y="320675"/>
          <a:ext cx="13398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600700" y="78994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113665</xdr:colOff>
      <xdr:row>82</xdr:row>
      <xdr:rowOff>76835</xdr:rowOff>
    </xdr:to>
    <xdr:sp macro="" textlink="">
      <xdr:nvSpPr>
        <xdr:cNvPr id="3" name="正方形/長方形 2"/>
        <xdr:cNvSpPr/>
      </xdr:nvSpPr>
      <xdr:spPr>
        <a:xfrm>
          <a:off x="342900" y="16735425"/>
          <a:ext cx="1399159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20316;&#25104;&#20013;&#12305;05%20&#23567;&#35215;&#27169;&#22810;&#27231;&#33021;&#22411;&#23621;&#23429;&#20171;&#35703;.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12304;&#20316;&#25104;&#20013;&#12305;02%20&#23450;&#26399;&#24033;&#22238;&#12539;&#38543;&#26178;&#23550;&#24540;&#22411;&#35370;&#21839;&#20171;&#35703;&#30475;&#357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届出書）"/>
      <sheetName val="別紙２"/>
      <sheetName val="別紙３"/>
      <sheetName val="別紙4 "/>
      <sheetName val="別紙５"/>
      <sheetName val="別紙６"/>
      <sheetName val="別紙７"/>
      <sheetName val="別紙８"/>
      <sheetName val="別紙９"/>
      <sheetName val="別紙１０"/>
      <sheetName val="参考様式１"/>
      <sheetName val="参考様式２-１"/>
      <sheetName val="参考様式２-２"/>
      <sheetName val="参考様式２-３"/>
      <sheetName val="参考様式２-４"/>
      <sheetName val="参考様式２-５"/>
      <sheetName val="参考様式２-６"/>
      <sheetName val="参考様式２-7"/>
      <sheetName val="参考様式２-8"/>
      <sheetName val="参考様式３"/>
      <sheetName val="標準様式１（1枚用）"/>
      <sheetName val="標準様式１(50人)"/>
      <sheetName val="標準様式１シフト記号表（勤務時間帯）"/>
      <sheetName val="標準様式１【記載例】小多機"/>
      <sheetName val="標準様式１【記載例】シフト記号表（勤務時間帯）"/>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3"/>
      <sheetData sheetId="2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5"/>
      <sheetData sheetId="26">
        <row r="14">
          <cell r="C14" t="str">
            <v>管理者</v>
          </cell>
          <cell r="D14" t="str">
            <v>介護従業者</v>
          </cell>
          <cell r="E14" t="str">
            <v>介護支援専門員</v>
          </cell>
          <cell r="F14" t="str">
            <v>計画作成担当者</v>
          </cell>
          <cell r="G14" t="str">
            <v>ー</v>
          </cell>
          <cell r="H14" t="str">
            <v>ー</v>
          </cell>
          <cell r="I14" t="str">
            <v>ー</v>
          </cell>
          <cell r="J14" t="str">
            <v>ー</v>
          </cell>
          <cell r="K14" t="str">
            <v>ー</v>
          </cell>
          <cell r="L14" t="str">
            <v>ー</v>
          </cell>
        </row>
      </sheetData>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１（届出書）"/>
      <sheetName val="別紙２"/>
      <sheetName val="別紙３"/>
      <sheetName val="別紙4"/>
      <sheetName val="別紙5"/>
      <sheetName val="別紙6"/>
      <sheetName val="別紙7"/>
      <sheetName val="別紙8"/>
      <sheetName val="別紙9"/>
      <sheetName val="参考様式１－１"/>
      <sheetName val="参考様式１－２"/>
      <sheetName val="参考様式１－３"/>
      <sheetName val="参考様式１－４"/>
      <sheetName val="参考様式１－５"/>
      <sheetName val="参考様式１－６"/>
      <sheetName val="参考様式１－７"/>
      <sheetName val="参考様式１－８"/>
      <sheetName val="標準様式１"/>
      <sheetName val="標準様式１シフト記号表"/>
      <sheetName val="標準様式１【記載例】定期巡回・随時対応型"/>
      <sheetName val="標準様式１【記載例】シフト記号表（勤務時間帯）"/>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9"/>
      <sheetData sheetId="2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1"/>
      <sheetData sheetId="22">
        <row r="17">
          <cell r="C17" t="str">
            <v>管理者</v>
          </cell>
          <cell r="D17" t="str">
            <v>オペレーター</v>
          </cell>
          <cell r="E17" t="str">
            <v>訪問介護員</v>
          </cell>
          <cell r="F17" t="str">
            <v>看護職員</v>
          </cell>
          <cell r="G17" t="str">
            <v>理学療法士</v>
          </cell>
          <cell r="H17" t="str">
            <v>作業療法士</v>
          </cell>
          <cell r="I17" t="str">
            <v>言語聴覚士</v>
          </cell>
          <cell r="J17" t="str">
            <v>計画作成責任者</v>
          </cell>
          <cell r="K17" t="str">
            <v>ー</v>
          </cell>
          <cell r="L17" t="str">
            <v>ー</v>
          </cell>
        </row>
      </sheetData>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2.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3.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V89"/>
  <sheetViews>
    <sheetView tabSelected="1" view="pageBreakPreview" zoomScaleSheetLayoutView="100" workbookViewId="0">
      <selection activeCell="C35" sqref="C35:K37"/>
    </sheetView>
  </sheetViews>
  <sheetFormatPr defaultRowHeight="13.5"/>
  <cols>
    <col min="1" max="1" width="2.5" style="1" customWidth="1"/>
    <col min="2" max="2" width="4.125" style="1" customWidth="1"/>
    <col min="3" max="3" width="3.375" style="1" customWidth="1"/>
    <col min="4" max="4" width="0.375" style="1" customWidth="1"/>
    <col min="5" max="39" width="3.25" style="1" customWidth="1"/>
    <col min="40" max="40" width="2.5" style="1" customWidth="1"/>
    <col min="41" max="41" width="7" style="2" customWidth="1"/>
    <col min="42" max="42" width="7" style="1" customWidth="1"/>
    <col min="43" max="16384" width="9" style="1" customWidth="1"/>
  </cols>
  <sheetData>
    <row r="1" spans="1:256" s="3" customFormat="1" ht="15" customHeight="1">
      <c r="A1" s="3"/>
      <c r="B1" s="3"/>
      <c r="C1" s="3"/>
      <c r="D1" s="3"/>
      <c r="E1" s="3"/>
      <c r="F1" s="3"/>
      <c r="G1" s="3"/>
      <c r="H1" s="3"/>
      <c r="I1" s="3"/>
      <c r="J1" s="3"/>
      <c r="K1" s="3"/>
      <c r="L1" s="3"/>
      <c r="M1" s="3"/>
      <c r="N1" s="3"/>
      <c r="O1" s="3"/>
      <c r="P1" s="3"/>
      <c r="Q1" s="3"/>
      <c r="R1" s="3"/>
      <c r="S1" s="3"/>
      <c r="T1" s="3"/>
      <c r="U1" s="3"/>
      <c r="V1" s="3"/>
      <c r="W1" s="3"/>
      <c r="X1" s="3"/>
      <c r="Y1" s="3"/>
      <c r="Z1" s="3"/>
      <c r="AA1" s="15" t="s">
        <v>2</v>
      </c>
      <c r="AB1" s="15"/>
      <c r="AC1" s="15"/>
      <c r="AD1" s="15"/>
      <c r="AE1" s="15"/>
      <c r="AF1" s="70"/>
      <c r="AG1" s="70"/>
      <c r="AH1" s="70"/>
      <c r="AI1" s="70"/>
      <c r="AJ1" s="70"/>
      <c r="AK1" s="70"/>
      <c r="AL1" s="70"/>
      <c r="AM1" s="70"/>
      <c r="AN1" s="102"/>
      <c r="AO1" s="19"/>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1.25" customHeight="1">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4"/>
      <c r="AK2" s="4"/>
      <c r="AL2" s="4"/>
      <c r="AM2" s="4"/>
      <c r="AN2" s="4"/>
      <c r="AO2" s="103"/>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5" customHeight="1">
      <c r="A3" s="3"/>
      <c r="B3" s="5" t="s">
        <v>887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15" customHeight="1">
      <c r="A4" s="3"/>
      <c r="B4" s="5" t="s">
        <v>143</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15" customHeight="1">
      <c r="A6" s="3"/>
      <c r="B6" s="4"/>
      <c r="C6" s="4"/>
      <c r="D6" s="4"/>
      <c r="E6" s="4"/>
      <c r="F6" s="4"/>
      <c r="G6" s="4"/>
      <c r="H6" s="4"/>
      <c r="I6" s="4"/>
      <c r="J6" s="4"/>
      <c r="K6" s="4"/>
      <c r="L6" s="4"/>
      <c r="M6" s="4"/>
      <c r="N6" s="4"/>
      <c r="O6" s="4"/>
      <c r="P6" s="4"/>
      <c r="Q6" s="4"/>
      <c r="R6" s="4"/>
      <c r="S6" s="4"/>
      <c r="T6" s="4"/>
      <c r="U6" s="4"/>
      <c r="V6" s="4"/>
      <c r="W6" s="4"/>
      <c r="X6" s="4"/>
      <c r="Y6" s="4"/>
      <c r="Z6" s="4"/>
      <c r="AA6" s="4"/>
      <c r="AB6" s="4"/>
      <c r="AC6" s="4"/>
      <c r="AD6" s="19"/>
      <c r="AE6" s="91"/>
      <c r="AF6" s="4"/>
      <c r="AG6" s="92" t="s">
        <v>941</v>
      </c>
      <c r="AH6" s="4"/>
      <c r="AI6" s="98" t="s">
        <v>664</v>
      </c>
      <c r="AJ6" s="4"/>
      <c r="AK6" s="98" t="s">
        <v>694</v>
      </c>
      <c r="AL6" s="4"/>
      <c r="AM6" s="98" t="s">
        <v>943</v>
      </c>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15" customHeight="1">
      <c r="A7" s="3"/>
      <c r="B7" s="7" t="s">
        <v>118</v>
      </c>
      <c r="C7" s="7"/>
      <c r="D7" s="7"/>
      <c r="E7" s="7"/>
      <c r="F7" s="7"/>
      <c r="G7" s="7"/>
      <c r="H7" s="7"/>
      <c r="I7" s="7"/>
      <c r="J7" s="7"/>
      <c r="K7" s="41"/>
      <c r="L7" s="41"/>
      <c r="M7" s="41"/>
      <c r="N7" s="41"/>
      <c r="O7" s="41"/>
      <c r="P7" s="41"/>
      <c r="Q7" s="41"/>
      <c r="R7" s="41"/>
      <c r="S7" s="41"/>
      <c r="T7" s="41"/>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15" customHeight="1">
      <c r="A8" s="3"/>
      <c r="B8" s="3"/>
      <c r="C8" s="3"/>
      <c r="D8" s="3"/>
      <c r="E8" s="3"/>
      <c r="F8" s="3"/>
      <c r="G8" s="3"/>
      <c r="H8" s="3"/>
      <c r="I8" s="3"/>
      <c r="J8" s="3"/>
      <c r="K8" s="3"/>
      <c r="L8" s="3"/>
      <c r="M8" s="3"/>
      <c r="N8" s="3"/>
      <c r="O8" s="3"/>
      <c r="P8" s="3"/>
      <c r="Q8" s="3"/>
      <c r="R8" s="3"/>
      <c r="S8" s="3"/>
      <c r="T8" s="3"/>
      <c r="U8" s="19"/>
      <c r="V8" s="3"/>
      <c r="W8" s="3"/>
      <c r="X8" s="18" t="s">
        <v>9</v>
      </c>
      <c r="Y8" s="19"/>
      <c r="Z8" s="19"/>
      <c r="AA8" s="80"/>
      <c r="AB8" s="80"/>
      <c r="AC8" s="80"/>
      <c r="AD8" s="80"/>
      <c r="AE8" s="80"/>
      <c r="AF8" s="80"/>
      <c r="AG8" s="80"/>
      <c r="AH8" s="80"/>
      <c r="AI8" s="80"/>
      <c r="AJ8" s="80"/>
      <c r="AK8" s="80"/>
      <c r="AL8" s="80"/>
      <c r="AM8" s="80"/>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3" customFormat="1" ht="15" customHeight="1">
      <c r="A9" s="3"/>
      <c r="B9" s="3"/>
      <c r="C9" s="3"/>
      <c r="D9" s="3"/>
      <c r="E9" s="3"/>
      <c r="F9" s="3"/>
      <c r="G9" s="3"/>
      <c r="H9" s="3"/>
      <c r="I9" s="3"/>
      <c r="J9" s="3"/>
      <c r="K9" s="3"/>
      <c r="L9" s="3"/>
      <c r="M9" s="3"/>
      <c r="N9" s="3"/>
      <c r="O9" s="3"/>
      <c r="P9" s="3"/>
      <c r="Q9" s="3"/>
      <c r="R9" s="3"/>
      <c r="S9" s="3"/>
      <c r="T9" s="3"/>
      <c r="U9" s="19"/>
      <c r="V9" s="3"/>
      <c r="W9" s="3"/>
      <c r="X9" s="18" t="s">
        <v>399</v>
      </c>
      <c r="Y9" s="19"/>
      <c r="Z9" s="19"/>
      <c r="AA9" s="80"/>
      <c r="AB9" s="80"/>
      <c r="AC9" s="80"/>
      <c r="AD9" s="80"/>
      <c r="AE9" s="80"/>
      <c r="AF9" s="80"/>
      <c r="AG9" s="80"/>
      <c r="AH9" s="80"/>
      <c r="AI9" s="80"/>
      <c r="AJ9" s="80"/>
      <c r="AK9" s="80"/>
      <c r="AL9" s="80"/>
      <c r="AM9" s="80"/>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 customFormat="1" ht="15" customHeight="1">
      <c r="A10" s="3"/>
      <c r="B10" s="3"/>
      <c r="C10" s="3"/>
      <c r="D10" s="3"/>
      <c r="E10" s="3"/>
      <c r="F10" s="3"/>
      <c r="G10" s="3"/>
      <c r="H10" s="3"/>
      <c r="I10" s="3"/>
      <c r="J10" s="3"/>
      <c r="K10" s="3"/>
      <c r="L10" s="3"/>
      <c r="M10" s="3"/>
      <c r="N10" s="3"/>
      <c r="O10" s="3"/>
      <c r="P10" s="3"/>
      <c r="Q10" s="3"/>
      <c r="R10" s="3"/>
      <c r="S10" s="3"/>
      <c r="T10" s="3"/>
      <c r="U10" s="19"/>
      <c r="V10" s="3"/>
      <c r="W10" s="3"/>
      <c r="X10" s="4"/>
      <c r="Y10" s="19"/>
      <c r="Z10" s="19"/>
      <c r="AA10" s="80"/>
      <c r="AB10" s="80"/>
      <c r="AC10" s="80"/>
      <c r="AD10" s="80"/>
      <c r="AE10" s="80"/>
      <c r="AF10" s="80"/>
      <c r="AG10" s="80"/>
      <c r="AH10" s="80"/>
      <c r="AI10" s="80"/>
      <c r="AJ10" s="80"/>
      <c r="AK10" s="80"/>
      <c r="AL10" s="80"/>
      <c r="AM10" s="80"/>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3" customFormat="1" ht="15" customHeight="1">
      <c r="A11" s="3"/>
      <c r="B11" s="3"/>
      <c r="C11" s="18" t="s">
        <v>944</v>
      </c>
      <c r="D11" s="19"/>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7.5" customHeight="1">
      <c r="A12" s="3"/>
      <c r="B12" s="3"/>
      <c r="C12" s="19"/>
      <c r="D12" s="19"/>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15" customHeight="1">
      <c r="A13" s="3"/>
      <c r="B13" s="8" t="s">
        <v>11</v>
      </c>
      <c r="C13" s="20" t="s">
        <v>931</v>
      </c>
      <c r="D13" s="20"/>
      <c r="E13" s="20"/>
      <c r="F13" s="20"/>
      <c r="G13" s="20"/>
      <c r="H13" s="20"/>
      <c r="I13" s="20"/>
      <c r="J13" s="20"/>
      <c r="K13" s="2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22.5" customHeight="1">
      <c r="A14" s="3"/>
      <c r="B14" s="8"/>
      <c r="C14" s="21" t="s">
        <v>946</v>
      </c>
      <c r="D14" s="21"/>
      <c r="E14" s="21"/>
      <c r="F14" s="21"/>
      <c r="G14" s="21"/>
      <c r="H14" s="21"/>
      <c r="I14" s="21"/>
      <c r="J14" s="21"/>
      <c r="K14" s="21"/>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15" customHeight="1">
      <c r="A15" s="3"/>
      <c r="B15" s="8"/>
      <c r="C15" s="14" t="s">
        <v>932</v>
      </c>
      <c r="D15" s="14"/>
      <c r="E15" s="14"/>
      <c r="F15" s="14"/>
      <c r="G15" s="14"/>
      <c r="H15" s="14"/>
      <c r="I15" s="14"/>
      <c r="J15" s="14"/>
      <c r="K15" s="14"/>
      <c r="L15" s="44" t="s">
        <v>886</v>
      </c>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15" customHeight="1">
      <c r="A16" s="3"/>
      <c r="B16" s="8"/>
      <c r="C16" s="14"/>
      <c r="D16" s="14"/>
      <c r="E16" s="14"/>
      <c r="F16" s="14"/>
      <c r="G16" s="14"/>
      <c r="H16" s="14"/>
      <c r="I16" s="14"/>
      <c r="J16" s="14"/>
      <c r="K16" s="14"/>
      <c r="L16" s="45" t="s">
        <v>650</v>
      </c>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15" customHeight="1">
      <c r="A17" s="3"/>
      <c r="B17" s="8"/>
      <c r="C17" s="14"/>
      <c r="D17" s="14"/>
      <c r="E17" s="14"/>
      <c r="F17" s="14"/>
      <c r="G17" s="14"/>
      <c r="H17" s="14"/>
      <c r="I17" s="14"/>
      <c r="J17" s="14"/>
      <c r="K17" s="14"/>
      <c r="L17" s="46" t="s">
        <v>947</v>
      </c>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15" customHeight="1">
      <c r="A18" s="3"/>
      <c r="B18" s="8"/>
      <c r="C18" s="14" t="s">
        <v>948</v>
      </c>
      <c r="D18" s="14"/>
      <c r="E18" s="14"/>
      <c r="F18" s="14"/>
      <c r="G18" s="14"/>
      <c r="H18" s="14"/>
      <c r="I18" s="14"/>
      <c r="J18" s="14"/>
      <c r="K18" s="14"/>
      <c r="L18" s="15" t="s">
        <v>12</v>
      </c>
      <c r="M18" s="15"/>
      <c r="N18" s="15"/>
      <c r="O18" s="15"/>
      <c r="P18" s="15"/>
      <c r="Q18" s="67"/>
      <c r="R18" s="67"/>
      <c r="S18" s="67"/>
      <c r="T18" s="67"/>
      <c r="U18" s="67"/>
      <c r="V18" s="67"/>
      <c r="W18" s="67"/>
      <c r="X18" s="67"/>
      <c r="Y18" s="67"/>
      <c r="Z18" s="67"/>
      <c r="AA18" s="81" t="s">
        <v>949</v>
      </c>
      <c r="AB18" s="81"/>
      <c r="AC18" s="81"/>
      <c r="AD18" s="81"/>
      <c r="AE18" s="81"/>
      <c r="AF18" s="70"/>
      <c r="AG18" s="70"/>
      <c r="AH18" s="70"/>
      <c r="AI18" s="70"/>
      <c r="AJ18" s="70"/>
      <c r="AK18" s="70"/>
      <c r="AL18" s="70"/>
      <c r="AM18" s="70"/>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15" customHeight="1">
      <c r="A19" s="4"/>
      <c r="B19" s="8"/>
      <c r="C19" s="12" t="s">
        <v>950</v>
      </c>
      <c r="D19" s="12"/>
      <c r="E19" s="12"/>
      <c r="F19" s="12"/>
      <c r="G19" s="12"/>
      <c r="H19" s="12"/>
      <c r="I19" s="12"/>
      <c r="J19" s="12"/>
      <c r="K19" s="12"/>
      <c r="L19" s="47"/>
      <c r="M19" s="47"/>
      <c r="N19" s="47"/>
      <c r="O19" s="47"/>
      <c r="P19" s="47"/>
      <c r="Q19" s="47"/>
      <c r="R19" s="47"/>
      <c r="S19" s="47"/>
      <c r="T19" s="47"/>
      <c r="U19" s="15" t="s">
        <v>189</v>
      </c>
      <c r="V19" s="15"/>
      <c r="W19" s="15"/>
      <c r="X19" s="15"/>
      <c r="Y19" s="15"/>
      <c r="Z19" s="15"/>
      <c r="AA19" s="47"/>
      <c r="AB19" s="47"/>
      <c r="AC19" s="47"/>
      <c r="AD19" s="47"/>
      <c r="AE19" s="47"/>
      <c r="AF19" s="47"/>
      <c r="AG19" s="47"/>
      <c r="AH19" s="47"/>
      <c r="AI19" s="47"/>
      <c r="AJ19" s="47"/>
      <c r="AK19" s="47"/>
      <c r="AL19" s="47"/>
      <c r="AM19" s="47"/>
      <c r="AN19" s="4"/>
      <c r="AO19" s="1"/>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15" customHeight="1">
      <c r="A20" s="4"/>
      <c r="B20" s="8"/>
      <c r="C20" s="22" t="s">
        <v>6</v>
      </c>
      <c r="D20" s="22"/>
      <c r="E20" s="22"/>
      <c r="F20" s="22"/>
      <c r="G20" s="22"/>
      <c r="H20" s="22"/>
      <c r="I20" s="22"/>
      <c r="J20" s="22"/>
      <c r="K20" s="22"/>
      <c r="L20" s="15" t="s">
        <v>26</v>
      </c>
      <c r="M20" s="15"/>
      <c r="N20" s="15"/>
      <c r="O20" s="15"/>
      <c r="P20" s="15"/>
      <c r="Q20" s="67"/>
      <c r="R20" s="67"/>
      <c r="S20" s="67"/>
      <c r="T20" s="67"/>
      <c r="U20" s="67"/>
      <c r="V20" s="67"/>
      <c r="W20" s="67"/>
      <c r="X20" s="67"/>
      <c r="Y20" s="67"/>
      <c r="Z20" s="67"/>
      <c r="AA20" s="82" t="s">
        <v>24</v>
      </c>
      <c r="AB20" s="82"/>
      <c r="AC20" s="82"/>
      <c r="AD20" s="82"/>
      <c r="AE20" s="82"/>
      <c r="AF20" s="67"/>
      <c r="AG20" s="67"/>
      <c r="AH20" s="67"/>
      <c r="AI20" s="67"/>
      <c r="AJ20" s="67"/>
      <c r="AK20" s="67"/>
      <c r="AL20" s="67"/>
      <c r="AM20" s="67"/>
      <c r="AN20" s="4"/>
      <c r="AO20" s="1"/>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15" customHeight="1">
      <c r="A21" s="4"/>
      <c r="B21" s="8"/>
      <c r="C21" s="23" t="s">
        <v>28</v>
      </c>
      <c r="D21" s="23"/>
      <c r="E21" s="23"/>
      <c r="F21" s="23"/>
      <c r="G21" s="23"/>
      <c r="H21" s="23"/>
      <c r="I21" s="23"/>
      <c r="J21" s="23"/>
      <c r="K21" s="23"/>
      <c r="L21" s="44" t="s">
        <v>886</v>
      </c>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
      <c r="AO21" s="1"/>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15" customHeight="1">
      <c r="A22" s="4"/>
      <c r="B22" s="8"/>
      <c r="C22" s="23"/>
      <c r="D22" s="23"/>
      <c r="E22" s="23"/>
      <c r="F22" s="23"/>
      <c r="G22" s="23"/>
      <c r="H22" s="23"/>
      <c r="I22" s="23"/>
      <c r="J22" s="23"/>
      <c r="K22" s="23"/>
      <c r="L22" s="45" t="s">
        <v>650</v>
      </c>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
      <c r="AO22" s="1"/>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5" customHeight="1">
      <c r="A23" s="4"/>
      <c r="B23" s="8"/>
      <c r="C23" s="23"/>
      <c r="D23" s="23"/>
      <c r="E23" s="23"/>
      <c r="F23" s="23"/>
      <c r="G23" s="23"/>
      <c r="H23" s="23"/>
      <c r="I23" s="23"/>
      <c r="J23" s="23"/>
      <c r="K23" s="23"/>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
      <c r="AO23" s="1"/>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15" customHeight="1">
      <c r="A24" s="4"/>
      <c r="B24" s="9" t="s">
        <v>177</v>
      </c>
      <c r="C24" s="23" t="s">
        <v>931</v>
      </c>
      <c r="D24" s="23"/>
      <c r="E24" s="23"/>
      <c r="F24" s="23"/>
      <c r="G24" s="23"/>
      <c r="H24" s="23"/>
      <c r="I24" s="23"/>
      <c r="J24" s="23"/>
      <c r="K24" s="23"/>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
      <c r="AO24" s="1"/>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22.5" customHeight="1">
      <c r="A25" s="4"/>
      <c r="B25" s="9"/>
      <c r="C25" s="24" t="s">
        <v>96</v>
      </c>
      <c r="D25" s="24"/>
      <c r="E25" s="24"/>
      <c r="F25" s="24"/>
      <c r="G25" s="24"/>
      <c r="H25" s="24"/>
      <c r="I25" s="24"/>
      <c r="J25" s="24"/>
      <c r="K25" s="24"/>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4"/>
      <c r="AO25" s="1"/>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15" customHeight="1">
      <c r="A26" s="4"/>
      <c r="B26" s="9"/>
      <c r="C26" s="14" t="s">
        <v>778</v>
      </c>
      <c r="D26" s="14"/>
      <c r="E26" s="14"/>
      <c r="F26" s="14"/>
      <c r="G26" s="14"/>
      <c r="H26" s="14"/>
      <c r="I26" s="14"/>
      <c r="J26" s="14"/>
      <c r="K26" s="14"/>
      <c r="L26" s="44" t="s">
        <v>886</v>
      </c>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
      <c r="AO26" s="1"/>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15" customHeight="1">
      <c r="A27" s="4"/>
      <c r="B27" s="9"/>
      <c r="C27" s="14"/>
      <c r="D27" s="14"/>
      <c r="E27" s="14"/>
      <c r="F27" s="14"/>
      <c r="G27" s="14"/>
      <c r="H27" s="14"/>
      <c r="I27" s="14"/>
      <c r="J27" s="14"/>
      <c r="K27" s="14"/>
      <c r="L27" s="45" t="s">
        <v>650</v>
      </c>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
      <c r="AO27" s="1"/>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15" customHeight="1">
      <c r="A28" s="4"/>
      <c r="B28" s="9"/>
      <c r="C28" s="14"/>
      <c r="D28" s="14"/>
      <c r="E28" s="14"/>
      <c r="F28" s="14"/>
      <c r="G28" s="14"/>
      <c r="H28" s="14"/>
      <c r="I28" s="14"/>
      <c r="J28" s="14"/>
      <c r="K28" s="14"/>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
      <c r="AO28" s="1"/>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15" customHeight="1">
      <c r="A29" s="4"/>
      <c r="B29" s="9"/>
      <c r="C29" s="14" t="s">
        <v>948</v>
      </c>
      <c r="D29" s="14"/>
      <c r="E29" s="14"/>
      <c r="F29" s="14"/>
      <c r="G29" s="14"/>
      <c r="H29" s="14"/>
      <c r="I29" s="14"/>
      <c r="J29" s="14"/>
      <c r="K29" s="14"/>
      <c r="L29" s="15" t="s">
        <v>12</v>
      </c>
      <c r="M29" s="15"/>
      <c r="N29" s="15"/>
      <c r="O29" s="15"/>
      <c r="P29" s="15"/>
      <c r="Q29" s="67"/>
      <c r="R29" s="67"/>
      <c r="S29" s="67"/>
      <c r="T29" s="67"/>
      <c r="U29" s="67"/>
      <c r="V29" s="67"/>
      <c r="W29" s="67"/>
      <c r="X29" s="67"/>
      <c r="Y29" s="67"/>
      <c r="Z29" s="67"/>
      <c r="AA29" s="81" t="s">
        <v>949</v>
      </c>
      <c r="AB29" s="81"/>
      <c r="AC29" s="81"/>
      <c r="AD29" s="81"/>
      <c r="AE29" s="81"/>
      <c r="AF29" s="67"/>
      <c r="AG29" s="67"/>
      <c r="AH29" s="67"/>
      <c r="AI29" s="67"/>
      <c r="AJ29" s="67"/>
      <c r="AK29" s="67"/>
      <c r="AL29" s="67"/>
      <c r="AM29" s="67"/>
      <c r="AN29" s="4"/>
      <c r="AO29" s="1"/>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15" customHeight="1">
      <c r="A30" s="4"/>
      <c r="B30" s="9"/>
      <c r="C30" s="25" t="s">
        <v>890</v>
      </c>
      <c r="D30" s="25"/>
      <c r="E30" s="25"/>
      <c r="F30" s="25"/>
      <c r="G30" s="25"/>
      <c r="H30" s="25"/>
      <c r="I30" s="25"/>
      <c r="J30" s="25"/>
      <c r="K30" s="25"/>
      <c r="L30" s="44" t="s">
        <v>886</v>
      </c>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
      <c r="AO30" s="1"/>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15" customHeight="1">
      <c r="A31" s="4"/>
      <c r="B31" s="9"/>
      <c r="C31" s="25"/>
      <c r="D31" s="25"/>
      <c r="E31" s="25"/>
      <c r="F31" s="25"/>
      <c r="G31" s="25"/>
      <c r="H31" s="25"/>
      <c r="I31" s="25"/>
      <c r="J31" s="25"/>
      <c r="K31" s="25"/>
      <c r="L31" s="45" t="s">
        <v>650</v>
      </c>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
      <c r="AO31" s="1"/>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15" customHeight="1">
      <c r="A32" s="4"/>
      <c r="B32" s="9"/>
      <c r="C32" s="25"/>
      <c r="D32" s="25"/>
      <c r="E32" s="25"/>
      <c r="F32" s="25"/>
      <c r="G32" s="25"/>
      <c r="H32" s="25"/>
      <c r="I32" s="25"/>
      <c r="J32" s="25"/>
      <c r="K32" s="25"/>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
      <c r="AO32" s="1"/>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15" customHeight="1">
      <c r="A33" s="4"/>
      <c r="B33" s="9"/>
      <c r="C33" s="14" t="s">
        <v>948</v>
      </c>
      <c r="D33" s="14"/>
      <c r="E33" s="14"/>
      <c r="F33" s="14"/>
      <c r="G33" s="14"/>
      <c r="H33" s="14"/>
      <c r="I33" s="14"/>
      <c r="J33" s="14"/>
      <c r="K33" s="14"/>
      <c r="L33" s="15" t="s">
        <v>12</v>
      </c>
      <c r="M33" s="15"/>
      <c r="N33" s="15"/>
      <c r="O33" s="15"/>
      <c r="P33" s="15"/>
      <c r="Q33" s="67"/>
      <c r="R33" s="67"/>
      <c r="S33" s="67"/>
      <c r="T33" s="67"/>
      <c r="U33" s="67"/>
      <c r="V33" s="67"/>
      <c r="W33" s="67"/>
      <c r="X33" s="67"/>
      <c r="Y33" s="67"/>
      <c r="Z33" s="67"/>
      <c r="AA33" s="81" t="s">
        <v>949</v>
      </c>
      <c r="AB33" s="81"/>
      <c r="AC33" s="81"/>
      <c r="AD33" s="81"/>
      <c r="AE33" s="81"/>
      <c r="AF33" s="67"/>
      <c r="AG33" s="67"/>
      <c r="AH33" s="67"/>
      <c r="AI33" s="67"/>
      <c r="AJ33" s="67"/>
      <c r="AK33" s="67"/>
      <c r="AL33" s="67"/>
      <c r="AM33" s="67"/>
      <c r="AN33" s="4"/>
      <c r="AO33" s="1"/>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15" customHeight="1">
      <c r="A34" s="4"/>
      <c r="B34" s="9"/>
      <c r="C34" s="14" t="s">
        <v>16</v>
      </c>
      <c r="D34" s="14"/>
      <c r="E34" s="14"/>
      <c r="F34" s="14"/>
      <c r="G34" s="14"/>
      <c r="H34" s="14"/>
      <c r="I34" s="14"/>
      <c r="J34" s="14"/>
      <c r="K34" s="14"/>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4"/>
      <c r="AO34" s="1"/>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15" customHeight="1">
      <c r="A35" s="4"/>
      <c r="B35" s="9"/>
      <c r="C35" s="14" t="s">
        <v>30</v>
      </c>
      <c r="D35" s="14"/>
      <c r="E35" s="14"/>
      <c r="F35" s="14"/>
      <c r="G35" s="14"/>
      <c r="H35" s="14"/>
      <c r="I35" s="14"/>
      <c r="J35" s="14"/>
      <c r="K35" s="14"/>
      <c r="L35" s="44" t="s">
        <v>886</v>
      </c>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
      <c r="AO35" s="1"/>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15" customHeight="1">
      <c r="A36" s="4"/>
      <c r="B36" s="9"/>
      <c r="C36" s="14"/>
      <c r="D36" s="14"/>
      <c r="E36" s="14"/>
      <c r="F36" s="14"/>
      <c r="G36" s="14"/>
      <c r="H36" s="14"/>
      <c r="I36" s="14"/>
      <c r="J36" s="14"/>
      <c r="K36" s="14"/>
      <c r="L36" s="45" t="s">
        <v>650</v>
      </c>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
      <c r="AO36" s="1"/>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15" customHeight="1">
      <c r="A37" s="4"/>
      <c r="B37" s="9"/>
      <c r="C37" s="14"/>
      <c r="D37" s="14"/>
      <c r="E37" s="14"/>
      <c r="F37" s="14"/>
      <c r="G37" s="14"/>
      <c r="H37" s="14"/>
      <c r="I37" s="14"/>
      <c r="J37" s="14"/>
      <c r="K37" s="14"/>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
      <c r="AO37" s="1"/>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15" customHeight="1">
      <c r="A38" s="4"/>
      <c r="B38" s="10" t="s">
        <v>951</v>
      </c>
      <c r="C38" s="20" t="s">
        <v>549</v>
      </c>
      <c r="D38" s="20"/>
      <c r="E38" s="20"/>
      <c r="F38" s="20"/>
      <c r="G38" s="20"/>
      <c r="H38" s="20"/>
      <c r="I38" s="20"/>
      <c r="J38" s="20"/>
      <c r="K38" s="20"/>
      <c r="L38" s="20"/>
      <c r="M38" s="55" t="s">
        <v>845</v>
      </c>
      <c r="N38" s="55"/>
      <c r="O38" s="61" t="s">
        <v>19</v>
      </c>
      <c r="P38" s="61"/>
      <c r="Q38" s="61"/>
      <c r="R38" s="69" t="s">
        <v>795</v>
      </c>
      <c r="S38" s="69"/>
      <c r="T38" s="69"/>
      <c r="U38" s="69"/>
      <c r="V38" s="69"/>
      <c r="W38" s="69"/>
      <c r="X38" s="69"/>
      <c r="Y38" s="69"/>
      <c r="Z38" s="61" t="s">
        <v>312</v>
      </c>
      <c r="AA38" s="61"/>
      <c r="AB38" s="61"/>
      <c r="AC38" s="61"/>
      <c r="AD38" s="86" t="s">
        <v>309</v>
      </c>
      <c r="AE38" s="86"/>
      <c r="AF38" s="86"/>
      <c r="AG38" s="86"/>
      <c r="AH38" s="94" t="s">
        <v>952</v>
      </c>
      <c r="AI38" s="94"/>
      <c r="AJ38" s="94"/>
      <c r="AK38" s="94"/>
      <c r="AL38" s="94"/>
      <c r="AM38" s="94"/>
      <c r="AN38" s="4"/>
      <c r="AO38" s="1"/>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15" customHeight="1">
      <c r="A39" s="4"/>
      <c r="B39" s="10"/>
      <c r="C39" s="20"/>
      <c r="D39" s="20"/>
      <c r="E39" s="20"/>
      <c r="F39" s="20"/>
      <c r="G39" s="20"/>
      <c r="H39" s="20"/>
      <c r="I39" s="20"/>
      <c r="J39" s="20"/>
      <c r="K39" s="20"/>
      <c r="L39" s="20"/>
      <c r="M39" s="55"/>
      <c r="N39" s="55"/>
      <c r="O39" s="62" t="s">
        <v>953</v>
      </c>
      <c r="P39" s="62"/>
      <c r="Q39" s="62"/>
      <c r="R39" s="69"/>
      <c r="S39" s="69"/>
      <c r="T39" s="69"/>
      <c r="U39" s="69"/>
      <c r="V39" s="69"/>
      <c r="W39" s="69"/>
      <c r="X39" s="69"/>
      <c r="Y39" s="69"/>
      <c r="Z39" s="62" t="s">
        <v>953</v>
      </c>
      <c r="AA39" s="62"/>
      <c r="AB39" s="62"/>
      <c r="AC39" s="62"/>
      <c r="AD39" s="87" t="s">
        <v>954</v>
      </c>
      <c r="AE39" s="87"/>
      <c r="AF39" s="87"/>
      <c r="AG39" s="87"/>
      <c r="AH39" s="95" t="s">
        <v>933</v>
      </c>
      <c r="AI39" s="95"/>
      <c r="AJ39" s="95"/>
      <c r="AK39" s="95"/>
      <c r="AL39" s="95"/>
      <c r="AM39" s="95"/>
      <c r="AN39" s="4"/>
      <c r="AO39" s="1"/>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15" customHeight="1">
      <c r="A40" s="4"/>
      <c r="B40" s="10"/>
      <c r="C40" s="26" t="s">
        <v>955</v>
      </c>
      <c r="D40" s="30"/>
      <c r="E40" s="33" t="s">
        <v>420</v>
      </c>
      <c r="F40" s="33"/>
      <c r="G40" s="33"/>
      <c r="H40" s="33"/>
      <c r="I40" s="33"/>
      <c r="J40" s="33"/>
      <c r="K40" s="33"/>
      <c r="L40" s="33"/>
      <c r="M40" s="56"/>
      <c r="N40" s="56"/>
      <c r="O40" s="51"/>
      <c r="P40" s="51"/>
      <c r="Q40" s="51"/>
      <c r="R40" s="70" t="s">
        <v>956</v>
      </c>
      <c r="S40" s="70"/>
      <c r="T40" s="70"/>
      <c r="U40" s="70"/>
      <c r="V40" s="70"/>
      <c r="W40" s="70"/>
      <c r="X40" s="70"/>
      <c r="Y40" s="70"/>
      <c r="Z40" s="70"/>
      <c r="AA40" s="70"/>
      <c r="AB40" s="70"/>
      <c r="AC40" s="70"/>
      <c r="AD40" s="70"/>
      <c r="AE40" s="70"/>
      <c r="AF40" s="70"/>
      <c r="AG40" s="70"/>
      <c r="AH40" s="70" t="s">
        <v>957</v>
      </c>
      <c r="AI40" s="70"/>
      <c r="AJ40" s="70"/>
      <c r="AK40" s="70"/>
      <c r="AL40" s="70"/>
      <c r="AM40" s="70"/>
      <c r="AN40" s="4"/>
      <c r="AO40" s="1"/>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15" customHeight="1">
      <c r="A41" s="4"/>
      <c r="B41" s="10"/>
      <c r="C41" s="26"/>
      <c r="D41" s="30"/>
      <c r="E41" s="33" t="s">
        <v>958</v>
      </c>
      <c r="F41" s="33"/>
      <c r="G41" s="33"/>
      <c r="H41" s="33"/>
      <c r="I41" s="33"/>
      <c r="J41" s="33"/>
      <c r="K41" s="33"/>
      <c r="L41" s="33"/>
      <c r="M41" s="56"/>
      <c r="N41" s="56"/>
      <c r="O41" s="51"/>
      <c r="P41" s="51"/>
      <c r="Q41" s="51"/>
      <c r="R41" s="70" t="s">
        <v>956</v>
      </c>
      <c r="S41" s="70"/>
      <c r="T41" s="70"/>
      <c r="U41" s="70"/>
      <c r="V41" s="70"/>
      <c r="W41" s="70"/>
      <c r="X41" s="70"/>
      <c r="Y41" s="70"/>
      <c r="Z41" s="70"/>
      <c r="AA41" s="70"/>
      <c r="AB41" s="70"/>
      <c r="AC41" s="70"/>
      <c r="AD41" s="70"/>
      <c r="AE41" s="70"/>
      <c r="AF41" s="70"/>
      <c r="AG41" s="70"/>
      <c r="AH41" s="70" t="s">
        <v>957</v>
      </c>
      <c r="AI41" s="70"/>
      <c r="AJ41" s="70"/>
      <c r="AK41" s="70"/>
      <c r="AL41" s="70"/>
      <c r="AM41" s="70"/>
      <c r="AN41" s="4"/>
      <c r="AO41" s="1"/>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15" customHeight="1">
      <c r="A42" s="4"/>
      <c r="B42" s="10"/>
      <c r="C42" s="26"/>
      <c r="D42" s="30"/>
      <c r="E42" s="33" t="s">
        <v>959</v>
      </c>
      <c r="F42" s="33"/>
      <c r="G42" s="33"/>
      <c r="H42" s="33"/>
      <c r="I42" s="33"/>
      <c r="J42" s="33"/>
      <c r="K42" s="33"/>
      <c r="L42" s="33"/>
      <c r="M42" s="56"/>
      <c r="N42" s="56"/>
      <c r="O42" s="51"/>
      <c r="P42" s="51"/>
      <c r="Q42" s="51"/>
      <c r="R42" s="70" t="s">
        <v>956</v>
      </c>
      <c r="S42" s="70"/>
      <c r="T42" s="70"/>
      <c r="U42" s="70"/>
      <c r="V42" s="70"/>
      <c r="W42" s="70"/>
      <c r="X42" s="70"/>
      <c r="Y42" s="70"/>
      <c r="Z42" s="70"/>
      <c r="AA42" s="70"/>
      <c r="AB42" s="70"/>
      <c r="AC42" s="70"/>
      <c r="AD42" s="70"/>
      <c r="AE42" s="70"/>
      <c r="AF42" s="70"/>
      <c r="AG42" s="70"/>
      <c r="AH42" s="70" t="s">
        <v>957</v>
      </c>
      <c r="AI42" s="70"/>
      <c r="AJ42" s="70"/>
      <c r="AK42" s="70"/>
      <c r="AL42" s="70"/>
      <c r="AM42" s="70"/>
      <c r="AN42" s="4"/>
      <c r="AO42" s="1"/>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15" customHeight="1">
      <c r="A43" s="4"/>
      <c r="B43" s="10"/>
      <c r="C43" s="26"/>
      <c r="D43" s="30"/>
      <c r="E43" s="33" t="s">
        <v>960</v>
      </c>
      <c r="F43" s="33"/>
      <c r="G43" s="33"/>
      <c r="H43" s="33"/>
      <c r="I43" s="33"/>
      <c r="J43" s="33"/>
      <c r="K43" s="33"/>
      <c r="L43" s="33"/>
      <c r="M43" s="56"/>
      <c r="N43" s="56"/>
      <c r="O43" s="51"/>
      <c r="P43" s="51"/>
      <c r="Q43" s="51"/>
      <c r="R43" s="70" t="s">
        <v>956</v>
      </c>
      <c r="S43" s="70"/>
      <c r="T43" s="70"/>
      <c r="U43" s="70"/>
      <c r="V43" s="70"/>
      <c r="W43" s="70"/>
      <c r="X43" s="70"/>
      <c r="Y43" s="70"/>
      <c r="Z43" s="70"/>
      <c r="AA43" s="70"/>
      <c r="AB43" s="70"/>
      <c r="AC43" s="70"/>
      <c r="AD43" s="70"/>
      <c r="AE43" s="70"/>
      <c r="AF43" s="70"/>
      <c r="AG43" s="70"/>
      <c r="AH43" s="70" t="s">
        <v>957</v>
      </c>
      <c r="AI43" s="70"/>
      <c r="AJ43" s="70"/>
      <c r="AK43" s="70"/>
      <c r="AL43" s="70"/>
      <c r="AM43" s="70"/>
      <c r="AN43" s="4"/>
      <c r="AO43" s="1"/>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15" customHeight="1">
      <c r="A44" s="4"/>
      <c r="B44" s="10"/>
      <c r="C44" s="26"/>
      <c r="D44" s="30"/>
      <c r="E44" s="33" t="s">
        <v>961</v>
      </c>
      <c r="F44" s="33"/>
      <c r="G44" s="33"/>
      <c r="H44" s="33"/>
      <c r="I44" s="33"/>
      <c r="J44" s="33"/>
      <c r="K44" s="33"/>
      <c r="L44" s="33"/>
      <c r="M44" s="56"/>
      <c r="N44" s="56"/>
      <c r="O44" s="51"/>
      <c r="P44" s="51"/>
      <c r="Q44" s="51"/>
      <c r="R44" s="70" t="s">
        <v>956</v>
      </c>
      <c r="S44" s="70"/>
      <c r="T44" s="70"/>
      <c r="U44" s="70"/>
      <c r="V44" s="70"/>
      <c r="W44" s="70"/>
      <c r="X44" s="70"/>
      <c r="Y44" s="70"/>
      <c r="Z44" s="70"/>
      <c r="AA44" s="70"/>
      <c r="AB44" s="70"/>
      <c r="AC44" s="70"/>
      <c r="AD44" s="70"/>
      <c r="AE44" s="70"/>
      <c r="AF44" s="70"/>
      <c r="AG44" s="70"/>
      <c r="AH44" s="70" t="s">
        <v>957</v>
      </c>
      <c r="AI44" s="70"/>
      <c r="AJ44" s="70"/>
      <c r="AK44" s="70"/>
      <c r="AL44" s="70"/>
      <c r="AM44" s="70"/>
      <c r="AN44" s="4"/>
      <c r="AO44" s="1"/>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15" customHeight="1">
      <c r="A45" s="4"/>
      <c r="B45" s="10"/>
      <c r="C45" s="26"/>
      <c r="D45" s="30"/>
      <c r="E45" s="34" t="s">
        <v>152</v>
      </c>
      <c r="F45" s="34"/>
      <c r="G45" s="34"/>
      <c r="H45" s="34"/>
      <c r="I45" s="34"/>
      <c r="J45" s="34"/>
      <c r="K45" s="34"/>
      <c r="L45" s="34"/>
      <c r="M45" s="56"/>
      <c r="N45" s="56"/>
      <c r="O45" s="51"/>
      <c r="P45" s="51"/>
      <c r="Q45" s="51"/>
      <c r="R45" s="70" t="s">
        <v>956</v>
      </c>
      <c r="S45" s="70"/>
      <c r="T45" s="70"/>
      <c r="U45" s="70"/>
      <c r="V45" s="70"/>
      <c r="W45" s="70"/>
      <c r="X45" s="70"/>
      <c r="Y45" s="70"/>
      <c r="Z45" s="70"/>
      <c r="AA45" s="70"/>
      <c r="AB45" s="70"/>
      <c r="AC45" s="70"/>
      <c r="AD45" s="70"/>
      <c r="AE45" s="70"/>
      <c r="AF45" s="70"/>
      <c r="AG45" s="70"/>
      <c r="AH45" s="70" t="s">
        <v>957</v>
      </c>
      <c r="AI45" s="70"/>
      <c r="AJ45" s="70"/>
      <c r="AK45" s="70"/>
      <c r="AL45" s="70"/>
      <c r="AM45" s="70"/>
      <c r="AN45" s="4"/>
      <c r="AO45" s="1"/>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15" customHeight="1">
      <c r="A46" s="4"/>
      <c r="B46" s="10"/>
      <c r="C46" s="26"/>
      <c r="D46" s="30"/>
      <c r="E46" s="34" t="s">
        <v>962</v>
      </c>
      <c r="F46" s="34"/>
      <c r="G46" s="34"/>
      <c r="H46" s="34"/>
      <c r="I46" s="34"/>
      <c r="J46" s="34"/>
      <c r="K46" s="34"/>
      <c r="L46" s="34"/>
      <c r="M46" s="56"/>
      <c r="N46" s="56"/>
      <c r="O46" s="51"/>
      <c r="P46" s="51"/>
      <c r="Q46" s="51"/>
      <c r="R46" s="70" t="s">
        <v>956</v>
      </c>
      <c r="S46" s="70"/>
      <c r="T46" s="70"/>
      <c r="U46" s="70"/>
      <c r="V46" s="70"/>
      <c r="W46" s="70"/>
      <c r="X46" s="70"/>
      <c r="Y46" s="70"/>
      <c r="Z46" s="70"/>
      <c r="AA46" s="70"/>
      <c r="AB46" s="70"/>
      <c r="AC46" s="70"/>
      <c r="AD46" s="70"/>
      <c r="AE46" s="70"/>
      <c r="AF46" s="70"/>
      <c r="AG46" s="70"/>
      <c r="AH46" s="70" t="s">
        <v>957</v>
      </c>
      <c r="AI46" s="70"/>
      <c r="AJ46" s="70"/>
      <c r="AK46" s="70"/>
      <c r="AL46" s="70"/>
      <c r="AM46" s="70"/>
      <c r="AN46" s="4"/>
      <c r="AO46" s="1"/>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15" customHeight="1">
      <c r="A47" s="4"/>
      <c r="B47" s="10"/>
      <c r="C47" s="26"/>
      <c r="D47" s="31"/>
      <c r="E47" s="34" t="s">
        <v>230</v>
      </c>
      <c r="F47" s="34"/>
      <c r="G47" s="34"/>
      <c r="H47" s="34"/>
      <c r="I47" s="34"/>
      <c r="J47" s="34"/>
      <c r="K47" s="34"/>
      <c r="L47" s="34"/>
      <c r="M47" s="56"/>
      <c r="N47" s="56"/>
      <c r="O47" s="51"/>
      <c r="P47" s="51"/>
      <c r="Q47" s="51"/>
      <c r="R47" s="70" t="s">
        <v>956</v>
      </c>
      <c r="S47" s="70"/>
      <c r="T47" s="70"/>
      <c r="U47" s="70"/>
      <c r="V47" s="70"/>
      <c r="W47" s="70"/>
      <c r="X47" s="70"/>
      <c r="Y47" s="70"/>
      <c r="Z47" s="70"/>
      <c r="AA47" s="70"/>
      <c r="AB47" s="70"/>
      <c r="AC47" s="70"/>
      <c r="AD47" s="70"/>
      <c r="AE47" s="70"/>
      <c r="AF47" s="70"/>
      <c r="AG47" s="70"/>
      <c r="AH47" s="96" t="s">
        <v>957</v>
      </c>
      <c r="AI47" s="96"/>
      <c r="AJ47" s="96"/>
      <c r="AK47" s="96"/>
      <c r="AL47" s="96"/>
      <c r="AM47" s="96"/>
      <c r="AN47" s="4"/>
      <c r="AO47" s="1"/>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15" customHeight="1">
      <c r="A48" s="4"/>
      <c r="B48" s="10"/>
      <c r="C48" s="26"/>
      <c r="D48" s="31"/>
      <c r="E48" s="35" t="s">
        <v>963</v>
      </c>
      <c r="F48" s="35"/>
      <c r="G48" s="35"/>
      <c r="H48" s="35"/>
      <c r="I48" s="35"/>
      <c r="J48" s="35"/>
      <c r="K48" s="35"/>
      <c r="L48" s="35"/>
      <c r="M48" s="56"/>
      <c r="N48" s="56"/>
      <c r="O48" s="51"/>
      <c r="P48" s="51"/>
      <c r="Q48" s="51"/>
      <c r="R48" s="70" t="s">
        <v>956</v>
      </c>
      <c r="S48" s="70"/>
      <c r="T48" s="70"/>
      <c r="U48" s="70"/>
      <c r="V48" s="70"/>
      <c r="W48" s="70"/>
      <c r="X48" s="70"/>
      <c r="Y48" s="70"/>
      <c r="Z48" s="70"/>
      <c r="AA48" s="70"/>
      <c r="AB48" s="70"/>
      <c r="AC48" s="70"/>
      <c r="AD48" s="70"/>
      <c r="AE48" s="70"/>
      <c r="AF48" s="70"/>
      <c r="AG48" s="70"/>
      <c r="AH48" s="96" t="s">
        <v>957</v>
      </c>
      <c r="AI48" s="96"/>
      <c r="AJ48" s="96"/>
      <c r="AK48" s="96"/>
      <c r="AL48" s="96"/>
      <c r="AM48" s="96"/>
      <c r="AN48" s="4"/>
      <c r="AO48" s="1"/>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15" customHeight="1">
      <c r="A49" s="4"/>
      <c r="B49" s="10"/>
      <c r="C49" s="26"/>
      <c r="D49" s="31"/>
      <c r="E49" s="36" t="s">
        <v>23</v>
      </c>
      <c r="F49" s="36"/>
      <c r="G49" s="36"/>
      <c r="H49" s="36"/>
      <c r="I49" s="36"/>
      <c r="J49" s="36"/>
      <c r="K49" s="36"/>
      <c r="L49" s="36"/>
      <c r="M49" s="57"/>
      <c r="N49" s="57"/>
      <c r="O49" s="63"/>
      <c r="P49" s="63"/>
      <c r="Q49" s="63"/>
      <c r="R49" s="71" t="s">
        <v>956</v>
      </c>
      <c r="S49" s="71"/>
      <c r="T49" s="71"/>
      <c r="U49" s="71"/>
      <c r="V49" s="71"/>
      <c r="W49" s="71"/>
      <c r="X49" s="71"/>
      <c r="Y49" s="71"/>
      <c r="Z49" s="71"/>
      <c r="AA49" s="71"/>
      <c r="AB49" s="71"/>
      <c r="AC49" s="71"/>
      <c r="AD49" s="71"/>
      <c r="AE49" s="71"/>
      <c r="AF49" s="71"/>
      <c r="AG49" s="71"/>
      <c r="AH49" s="96" t="s">
        <v>957</v>
      </c>
      <c r="AI49" s="96"/>
      <c r="AJ49" s="96"/>
      <c r="AK49" s="96"/>
      <c r="AL49" s="96"/>
      <c r="AM49" s="96"/>
      <c r="AN49" s="4"/>
      <c r="AO49" s="1"/>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15" customHeight="1">
      <c r="A50" s="4"/>
      <c r="B50" s="10"/>
      <c r="C50" s="26"/>
      <c r="D50" s="32"/>
      <c r="E50" s="37" t="s">
        <v>306</v>
      </c>
      <c r="F50" s="37"/>
      <c r="G50" s="37"/>
      <c r="H50" s="37"/>
      <c r="I50" s="37"/>
      <c r="J50" s="37"/>
      <c r="K50" s="37"/>
      <c r="L50" s="37"/>
      <c r="M50" s="58"/>
      <c r="N50" s="58"/>
      <c r="O50" s="64"/>
      <c r="P50" s="64"/>
      <c r="Q50" s="64"/>
      <c r="R50" s="71" t="s">
        <v>956</v>
      </c>
      <c r="S50" s="71"/>
      <c r="T50" s="71"/>
      <c r="U50" s="71"/>
      <c r="V50" s="71"/>
      <c r="W50" s="71"/>
      <c r="X50" s="71"/>
      <c r="Y50" s="71"/>
      <c r="Z50" s="72"/>
      <c r="AA50" s="72"/>
      <c r="AB50" s="72"/>
      <c r="AC50" s="72"/>
      <c r="AD50" s="72"/>
      <c r="AE50" s="72"/>
      <c r="AF50" s="72"/>
      <c r="AG50" s="72"/>
      <c r="AH50" s="72" t="s">
        <v>957</v>
      </c>
      <c r="AI50" s="72"/>
      <c r="AJ50" s="72"/>
      <c r="AK50" s="72"/>
      <c r="AL50" s="72"/>
      <c r="AM50" s="72"/>
      <c r="AN50" s="4"/>
      <c r="AO50" s="1"/>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15" customHeight="1">
      <c r="A51" s="4"/>
      <c r="B51" s="10"/>
      <c r="C51" s="26"/>
      <c r="D51" s="30"/>
      <c r="E51" s="34" t="s">
        <v>174</v>
      </c>
      <c r="F51" s="34"/>
      <c r="G51" s="34"/>
      <c r="H51" s="34"/>
      <c r="I51" s="34"/>
      <c r="J51" s="34"/>
      <c r="K51" s="34"/>
      <c r="L51" s="34"/>
      <c r="M51" s="56"/>
      <c r="N51" s="56"/>
      <c r="O51" s="51"/>
      <c r="P51" s="51"/>
      <c r="Q51" s="51"/>
      <c r="R51" s="72" t="s">
        <v>956</v>
      </c>
      <c r="S51" s="72"/>
      <c r="T51" s="72"/>
      <c r="U51" s="72"/>
      <c r="V51" s="72"/>
      <c r="W51" s="72"/>
      <c r="X51" s="72"/>
      <c r="Y51" s="72"/>
      <c r="Z51" s="70"/>
      <c r="AA51" s="70"/>
      <c r="AB51" s="70"/>
      <c r="AC51" s="70"/>
      <c r="AD51" s="70"/>
      <c r="AE51" s="70"/>
      <c r="AF51" s="70"/>
      <c r="AG51" s="70"/>
      <c r="AH51" s="70" t="s">
        <v>957</v>
      </c>
      <c r="AI51" s="70"/>
      <c r="AJ51" s="70"/>
      <c r="AK51" s="70"/>
      <c r="AL51" s="70"/>
      <c r="AM51" s="70"/>
      <c r="AN51" s="4"/>
      <c r="AO51" s="1"/>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15" customHeight="1">
      <c r="A52" s="4"/>
      <c r="B52" s="10"/>
      <c r="C52" s="26"/>
      <c r="D52" s="30"/>
      <c r="E52" s="34" t="s">
        <v>838</v>
      </c>
      <c r="F52" s="34"/>
      <c r="G52" s="34"/>
      <c r="H52" s="34"/>
      <c r="I52" s="34"/>
      <c r="J52" s="34"/>
      <c r="K52" s="34"/>
      <c r="L52" s="34"/>
      <c r="M52" s="56"/>
      <c r="N52" s="56"/>
      <c r="O52" s="51"/>
      <c r="P52" s="51"/>
      <c r="Q52" s="51"/>
      <c r="R52" s="72" t="s">
        <v>956</v>
      </c>
      <c r="S52" s="72"/>
      <c r="T52" s="72"/>
      <c r="U52" s="72"/>
      <c r="V52" s="72"/>
      <c r="W52" s="72"/>
      <c r="X52" s="72"/>
      <c r="Y52" s="72"/>
      <c r="Z52" s="70"/>
      <c r="AA52" s="70"/>
      <c r="AB52" s="70"/>
      <c r="AC52" s="70"/>
      <c r="AD52" s="70"/>
      <c r="AE52" s="70"/>
      <c r="AF52" s="70"/>
      <c r="AG52" s="70"/>
      <c r="AH52" s="70" t="s">
        <v>957</v>
      </c>
      <c r="AI52" s="70"/>
      <c r="AJ52" s="70"/>
      <c r="AK52" s="70"/>
      <c r="AL52" s="70"/>
      <c r="AM52" s="70"/>
      <c r="AN52" s="4"/>
      <c r="AO52" s="1"/>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15" customHeight="1">
      <c r="A53" s="4"/>
      <c r="B53" s="11"/>
      <c r="C53" s="22" t="s">
        <v>786</v>
      </c>
      <c r="D53" s="22"/>
      <c r="E53" s="22"/>
      <c r="F53" s="22"/>
      <c r="G53" s="22"/>
      <c r="H53" s="22"/>
      <c r="I53" s="22"/>
      <c r="J53" s="22"/>
      <c r="K53" s="22"/>
      <c r="L53" s="22"/>
      <c r="M53" s="56"/>
      <c r="N53" s="56"/>
      <c r="O53" s="51"/>
      <c r="P53" s="51"/>
      <c r="Q53" s="51"/>
      <c r="R53" s="72" t="s">
        <v>956</v>
      </c>
      <c r="S53" s="72"/>
      <c r="T53" s="72"/>
      <c r="U53" s="72"/>
      <c r="V53" s="72"/>
      <c r="W53" s="72"/>
      <c r="X53" s="72"/>
      <c r="Y53" s="72"/>
      <c r="Z53" s="70"/>
      <c r="AA53" s="70"/>
      <c r="AB53" s="70"/>
      <c r="AC53" s="70"/>
      <c r="AD53" s="70"/>
      <c r="AE53" s="70"/>
      <c r="AF53" s="70"/>
      <c r="AG53" s="70"/>
      <c r="AH53" s="97"/>
      <c r="AI53" s="97"/>
      <c r="AJ53" s="97"/>
      <c r="AK53" s="97"/>
      <c r="AL53" s="97"/>
      <c r="AM53" s="97"/>
      <c r="AN53" s="4"/>
      <c r="AO53" s="1"/>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15" customHeight="1">
      <c r="A54" s="4"/>
      <c r="B54" s="11"/>
      <c r="C54" s="27" t="s">
        <v>975</v>
      </c>
      <c r="D54" s="22"/>
      <c r="E54" s="22"/>
      <c r="F54" s="22"/>
      <c r="G54" s="22"/>
      <c r="H54" s="22"/>
      <c r="I54" s="22"/>
      <c r="J54" s="22"/>
      <c r="K54" s="22"/>
      <c r="L54" s="22"/>
      <c r="M54" s="56"/>
      <c r="N54" s="56"/>
      <c r="O54" s="51"/>
      <c r="P54" s="51"/>
      <c r="Q54" s="51"/>
      <c r="R54" s="72" t="s">
        <v>956</v>
      </c>
      <c r="S54" s="72"/>
      <c r="T54" s="72"/>
      <c r="U54" s="72"/>
      <c r="V54" s="72"/>
      <c r="W54" s="72"/>
      <c r="X54" s="72"/>
      <c r="Y54" s="72"/>
      <c r="Z54" s="70"/>
      <c r="AA54" s="70"/>
      <c r="AB54" s="70"/>
      <c r="AC54" s="70"/>
      <c r="AD54" s="70"/>
      <c r="AE54" s="70"/>
      <c r="AF54" s="70"/>
      <c r="AG54" s="70"/>
      <c r="AH54" s="97"/>
      <c r="AI54" s="97"/>
      <c r="AJ54" s="97"/>
      <c r="AK54" s="97"/>
      <c r="AL54" s="97"/>
      <c r="AM54" s="97"/>
      <c r="AN54" s="4"/>
      <c r="AO54" s="1"/>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15" customHeight="1">
      <c r="A55" s="4"/>
      <c r="B55" s="12" t="s">
        <v>964</v>
      </c>
      <c r="C55" s="12"/>
      <c r="D55" s="12"/>
      <c r="E55" s="12"/>
      <c r="F55" s="12"/>
      <c r="G55" s="12"/>
      <c r="H55" s="12"/>
      <c r="I55" s="12"/>
      <c r="J55" s="12"/>
      <c r="K55" s="12"/>
      <c r="L55" s="52"/>
      <c r="M55" s="59"/>
      <c r="N55" s="59"/>
      <c r="O55" s="59"/>
      <c r="P55" s="59"/>
      <c r="Q55" s="59"/>
      <c r="R55" s="73"/>
      <c r="S55" s="73"/>
      <c r="T55" s="73"/>
      <c r="U55" s="75"/>
      <c r="V55" s="77"/>
      <c r="W55" s="74"/>
      <c r="X55" s="74"/>
      <c r="Y55" s="74"/>
      <c r="Z55" s="74"/>
      <c r="AA55" s="83"/>
      <c r="AB55" s="83"/>
      <c r="AC55" s="83"/>
      <c r="AD55" s="88"/>
      <c r="AE55" s="88"/>
      <c r="AF55" s="88"/>
      <c r="AG55" s="88"/>
      <c r="AH55" s="88"/>
      <c r="AI55" s="74"/>
      <c r="AJ55" s="88"/>
      <c r="AK55" s="88"/>
      <c r="AL55" s="88"/>
      <c r="AM55" s="99"/>
      <c r="AN55" s="4"/>
      <c r="AO55" s="1"/>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15" customHeight="1">
      <c r="A56" s="4"/>
      <c r="B56" s="13" t="s">
        <v>965</v>
      </c>
      <c r="C56" s="13"/>
      <c r="D56" s="13"/>
      <c r="E56" s="13"/>
      <c r="F56" s="13"/>
      <c r="G56" s="13"/>
      <c r="H56" s="13"/>
      <c r="I56" s="13"/>
      <c r="J56" s="13"/>
      <c r="K56" s="13"/>
      <c r="L56" s="53"/>
      <c r="M56" s="60"/>
      <c r="N56" s="60"/>
      <c r="O56" s="60"/>
      <c r="P56" s="60"/>
      <c r="Q56" s="60"/>
      <c r="R56" s="74"/>
      <c r="S56" s="74"/>
      <c r="T56" s="74"/>
      <c r="U56" s="74"/>
      <c r="V56" s="78"/>
      <c r="W56" s="78"/>
      <c r="X56" s="78"/>
      <c r="Y56" s="78"/>
      <c r="Z56" s="78"/>
      <c r="AA56" s="84"/>
      <c r="AB56" s="84"/>
      <c r="AC56" s="84"/>
      <c r="AD56" s="89"/>
      <c r="AE56" s="89"/>
      <c r="AF56" s="89"/>
      <c r="AG56" s="89"/>
      <c r="AH56" s="89"/>
      <c r="AI56" s="78"/>
      <c r="AJ56" s="89"/>
      <c r="AK56" s="89"/>
      <c r="AL56" s="89"/>
      <c r="AM56" s="100"/>
      <c r="AN56" s="4"/>
      <c r="AO56" s="1"/>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15" customHeight="1">
      <c r="A57" s="4"/>
      <c r="B57" s="14" t="s">
        <v>40</v>
      </c>
      <c r="C57" s="14"/>
      <c r="D57" s="14"/>
      <c r="E57" s="14"/>
      <c r="F57" s="14"/>
      <c r="G57" s="14"/>
      <c r="H57" s="14"/>
      <c r="I57" s="14"/>
      <c r="J57" s="14"/>
      <c r="K57" s="14"/>
      <c r="L57" s="52"/>
      <c r="M57" s="59"/>
      <c r="N57" s="59"/>
      <c r="O57" s="59"/>
      <c r="P57" s="59"/>
      <c r="Q57" s="59"/>
      <c r="R57" s="73"/>
      <c r="S57" s="73"/>
      <c r="T57" s="73"/>
      <c r="U57" s="75"/>
      <c r="V57" s="13" t="s">
        <v>966</v>
      </c>
      <c r="W57" s="74"/>
      <c r="X57" s="74"/>
      <c r="Y57" s="74"/>
      <c r="Z57" s="74"/>
      <c r="AA57" s="83"/>
      <c r="AB57" s="83"/>
      <c r="AC57" s="83"/>
      <c r="AD57" s="88"/>
      <c r="AE57" s="88"/>
      <c r="AF57" s="88"/>
      <c r="AG57" s="88"/>
      <c r="AH57" s="88"/>
      <c r="AI57" s="74"/>
      <c r="AJ57" s="88"/>
      <c r="AK57" s="88"/>
      <c r="AL57" s="88"/>
      <c r="AM57" s="99"/>
      <c r="AN57" s="4"/>
      <c r="AO57" s="1"/>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15" customHeight="1">
      <c r="A58" s="4"/>
      <c r="B58" s="12" t="s">
        <v>636</v>
      </c>
      <c r="C58" s="12"/>
      <c r="D58" s="12"/>
      <c r="E58" s="12"/>
      <c r="F58" s="12"/>
      <c r="G58" s="12"/>
      <c r="H58" s="12"/>
      <c r="I58" s="12"/>
      <c r="J58" s="12"/>
      <c r="K58" s="12"/>
      <c r="L58" s="54"/>
      <c r="M58" s="60"/>
      <c r="N58" s="60"/>
      <c r="O58" s="60"/>
      <c r="P58" s="60"/>
      <c r="Q58" s="60"/>
      <c r="R58" s="74"/>
      <c r="S58" s="74"/>
      <c r="T58" s="74"/>
      <c r="U58" s="74"/>
      <c r="V58" s="74"/>
      <c r="W58" s="79"/>
      <c r="X58" s="79"/>
      <c r="Y58" s="79"/>
      <c r="Z58" s="79"/>
      <c r="AA58" s="85"/>
      <c r="AB58" s="85"/>
      <c r="AC58" s="85"/>
      <c r="AD58" s="90"/>
      <c r="AE58" s="90"/>
      <c r="AF58" s="90"/>
      <c r="AG58" s="90"/>
      <c r="AH58" s="90"/>
      <c r="AI58" s="79"/>
      <c r="AJ58" s="90"/>
      <c r="AK58" s="90"/>
      <c r="AL58" s="90"/>
      <c r="AM58" s="101"/>
      <c r="AN58" s="4"/>
      <c r="AO58" s="1"/>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15" customHeight="1">
      <c r="A59" s="4"/>
      <c r="B59" s="13" t="s">
        <v>41</v>
      </c>
      <c r="C59" s="13"/>
      <c r="D59" s="13"/>
      <c r="E59" s="13"/>
      <c r="F59" s="13"/>
      <c r="G59" s="13"/>
      <c r="H59" s="13"/>
      <c r="I59" s="13"/>
      <c r="J59" s="13"/>
      <c r="K59" s="13"/>
      <c r="L59" s="13"/>
      <c r="M59" s="13"/>
      <c r="N59" s="13"/>
      <c r="O59" s="65"/>
      <c r="P59" s="66"/>
      <c r="Q59" s="68"/>
      <c r="R59" s="68"/>
      <c r="S59" s="68"/>
      <c r="T59" s="68"/>
      <c r="U59" s="76"/>
      <c r="V59" s="77"/>
      <c r="W59" s="74"/>
      <c r="X59" s="74"/>
      <c r="Y59" s="74"/>
      <c r="Z59" s="74"/>
      <c r="AA59" s="83"/>
      <c r="AB59" s="83"/>
      <c r="AC59" s="83"/>
      <c r="AD59" s="88"/>
      <c r="AE59" s="88"/>
      <c r="AF59" s="88"/>
      <c r="AG59" s="88"/>
      <c r="AH59" s="88"/>
      <c r="AI59" s="74"/>
      <c r="AJ59" s="88"/>
      <c r="AK59" s="88"/>
      <c r="AL59" s="88"/>
      <c r="AM59" s="99"/>
      <c r="AN59" s="4"/>
      <c r="AO59" s="1"/>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15" customHeight="1">
      <c r="A60" s="4"/>
      <c r="B60" s="8" t="s">
        <v>760</v>
      </c>
      <c r="C60" s="28" t="s">
        <v>672</v>
      </c>
      <c r="D60" s="28"/>
      <c r="E60" s="28"/>
      <c r="F60" s="28"/>
      <c r="G60" s="28"/>
      <c r="H60" s="28"/>
      <c r="I60" s="28"/>
      <c r="J60" s="28"/>
      <c r="K60" s="28"/>
      <c r="L60" s="28"/>
      <c r="M60" s="28"/>
      <c r="N60" s="28"/>
      <c r="O60" s="28"/>
      <c r="P60" s="28"/>
      <c r="Q60" s="28"/>
      <c r="R60" s="28"/>
      <c r="S60" s="28"/>
      <c r="T60" s="28"/>
      <c r="U60" s="28" t="s">
        <v>967</v>
      </c>
      <c r="V60" s="28"/>
      <c r="W60" s="28"/>
      <c r="X60" s="28"/>
      <c r="Y60" s="28"/>
      <c r="Z60" s="28"/>
      <c r="AA60" s="28"/>
      <c r="AB60" s="28"/>
      <c r="AC60" s="28"/>
      <c r="AD60" s="28"/>
      <c r="AE60" s="28"/>
      <c r="AF60" s="28"/>
      <c r="AG60" s="28"/>
      <c r="AH60" s="28"/>
      <c r="AI60" s="28"/>
      <c r="AJ60" s="28"/>
      <c r="AK60" s="28"/>
      <c r="AL60" s="28"/>
      <c r="AM60" s="28"/>
      <c r="AN60" s="4"/>
      <c r="AO60" s="1"/>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15" customHeight="1">
      <c r="A61" s="4"/>
      <c r="B61" s="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4"/>
      <c r="AO61" s="1"/>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15" customHeight="1">
      <c r="A62" s="4"/>
      <c r="B62" s="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4"/>
      <c r="AO62" s="1"/>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15" customHeight="1">
      <c r="A63" s="4"/>
      <c r="B63" s="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4"/>
      <c r="AO63" s="1"/>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15" customHeight="1">
      <c r="A64" s="4"/>
      <c r="B64" s="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4"/>
      <c r="AO64" s="1"/>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15" customHeight="1">
      <c r="A65" s="4"/>
      <c r="B65" s="15" t="s">
        <v>934</v>
      </c>
      <c r="C65" s="15"/>
      <c r="D65" s="15"/>
      <c r="E65" s="15"/>
      <c r="F65" s="15"/>
      <c r="G65" s="39" t="s">
        <v>46</v>
      </c>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4"/>
      <c r="AO65" s="1"/>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15" customHeight="1">
      <c r="B66" s="16"/>
      <c r="C66" s="16"/>
      <c r="D66" s="16"/>
      <c r="E66" s="16"/>
      <c r="F66" s="16"/>
      <c r="G66" s="40"/>
      <c r="H66" s="40"/>
      <c r="I66" s="40"/>
      <c r="J66" s="40"/>
      <c r="K66" s="40"/>
      <c r="L66" s="40"/>
      <c r="M66" s="40"/>
      <c r="N66" s="40"/>
      <c r="O66" s="40"/>
      <c r="P66" s="40"/>
      <c r="Q66" s="40"/>
      <c r="R66" s="40"/>
      <c r="S66" s="40"/>
      <c r="T66" s="40"/>
      <c r="U66" s="15" t="s">
        <v>968</v>
      </c>
      <c r="V66" s="15"/>
      <c r="W66" s="15"/>
      <c r="X66" s="51"/>
      <c r="Y66" s="51"/>
      <c r="Z66" s="51"/>
      <c r="AA66" s="51"/>
      <c r="AB66" s="51"/>
      <c r="AC66" s="51"/>
      <c r="AD66" s="15" t="s">
        <v>942</v>
      </c>
      <c r="AE66" s="15"/>
      <c r="AF66" s="15"/>
      <c r="AG66" s="93"/>
      <c r="AH66" s="93"/>
      <c r="AI66" s="93"/>
      <c r="AJ66" s="93"/>
      <c r="AK66" s="93"/>
      <c r="AL66" s="93"/>
      <c r="AM66" s="93"/>
      <c r="AO66" s="1"/>
    </row>
    <row r="67" spans="1:256" ht="15" customHeight="1">
      <c r="B67" s="16"/>
      <c r="C67" s="16"/>
      <c r="D67" s="16"/>
      <c r="E67" s="16"/>
      <c r="F67" s="16"/>
      <c r="G67" s="40"/>
      <c r="H67" s="40"/>
      <c r="I67" s="40"/>
      <c r="J67" s="40"/>
      <c r="K67" s="40"/>
      <c r="L67" s="40"/>
      <c r="M67" s="40"/>
      <c r="N67" s="40"/>
      <c r="O67" s="40"/>
      <c r="P67" s="40"/>
      <c r="Q67" s="40"/>
      <c r="R67" s="40"/>
      <c r="S67" s="40"/>
      <c r="T67" s="40"/>
      <c r="U67" s="15"/>
      <c r="V67" s="15"/>
      <c r="W67" s="15"/>
      <c r="X67" s="51"/>
      <c r="Y67" s="51"/>
      <c r="Z67" s="51"/>
      <c r="AA67" s="51"/>
      <c r="AB67" s="51"/>
      <c r="AC67" s="51"/>
      <c r="AD67" s="15"/>
      <c r="AE67" s="15"/>
      <c r="AF67" s="15"/>
      <c r="AG67" s="93"/>
      <c r="AH67" s="93"/>
      <c r="AI67" s="93"/>
      <c r="AJ67" s="93"/>
      <c r="AK67" s="93"/>
      <c r="AL67" s="93"/>
      <c r="AM67" s="93"/>
      <c r="AO67" s="1"/>
    </row>
    <row r="68" spans="1:256" ht="13.5" customHeight="1">
      <c r="B68" s="17" t="s">
        <v>363</v>
      </c>
      <c r="C68" s="1">
        <v>1</v>
      </c>
      <c r="E68" s="38" t="s">
        <v>969</v>
      </c>
      <c r="AO68" s="4"/>
      <c r="AP68" s="4"/>
    </row>
    <row r="69" spans="1:256" ht="13.5" customHeight="1">
      <c r="C69" s="1">
        <v>2</v>
      </c>
      <c r="E69" s="38" t="s">
        <v>646</v>
      </c>
      <c r="AO69" s="4"/>
      <c r="AP69" s="4"/>
    </row>
    <row r="70" spans="1:256" ht="13.5" customHeight="1">
      <c r="C70" s="4"/>
      <c r="E70" s="38" t="s">
        <v>563</v>
      </c>
      <c r="AO70" s="4"/>
      <c r="AP70" s="4"/>
    </row>
    <row r="71" spans="1:256" ht="13.5" customHeight="1">
      <c r="C71" s="1">
        <v>3</v>
      </c>
      <c r="E71" s="38" t="s">
        <v>417</v>
      </c>
      <c r="AO71" s="4"/>
      <c r="AP71" s="4"/>
    </row>
    <row r="72" spans="1:256" ht="13.5" customHeight="1">
      <c r="C72" s="1">
        <v>4</v>
      </c>
      <c r="E72" s="38" t="s">
        <v>970</v>
      </c>
      <c r="AO72" s="4"/>
      <c r="AP72" s="4"/>
    </row>
    <row r="73" spans="1:256" ht="13.5" customHeight="1">
      <c r="C73" s="1">
        <v>5</v>
      </c>
      <c r="E73" s="38" t="s">
        <v>638</v>
      </c>
      <c r="AO73" s="4"/>
      <c r="AP73" s="4"/>
    </row>
    <row r="74" spans="1:256" ht="13.5" customHeight="1">
      <c r="C74" s="1">
        <v>6</v>
      </c>
      <c r="E74" s="38" t="s">
        <v>630</v>
      </c>
      <c r="AO74" s="1"/>
      <c r="AP74" s="2"/>
    </row>
    <row r="75" spans="1:256" ht="13.5" customHeight="1">
      <c r="C75" s="4"/>
      <c r="E75" s="38" t="s">
        <v>971</v>
      </c>
      <c r="AO75" s="1"/>
      <c r="AP75" s="2"/>
    </row>
    <row r="76" spans="1:256" ht="13.5" customHeight="1">
      <c r="C76" s="1">
        <v>7</v>
      </c>
      <c r="E76" s="38" t="s">
        <v>972</v>
      </c>
    </row>
    <row r="77" spans="1:256" ht="13.5" customHeight="1">
      <c r="C77" s="1">
        <v>8</v>
      </c>
      <c r="E77" s="38" t="s">
        <v>927</v>
      </c>
    </row>
    <row r="78" spans="1:256" ht="13.5" customHeight="1">
      <c r="E78" s="38" t="s">
        <v>973</v>
      </c>
    </row>
    <row r="79" spans="1:256" ht="11.25" customHeight="1"/>
    <row r="80" spans="1:256"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sheetData>
  <mergeCells count="198">
    <mergeCell ref="AA1:AE1"/>
    <mergeCell ref="AF1:AM1"/>
    <mergeCell ref="B3:AM3"/>
    <mergeCell ref="B4:AM4"/>
    <mergeCell ref="B7:J7"/>
    <mergeCell ref="AA8:AM8"/>
    <mergeCell ref="AA9:AM9"/>
    <mergeCell ref="AA10:AM10"/>
    <mergeCell ref="C13:K13"/>
    <mergeCell ref="L13:AM13"/>
    <mergeCell ref="C14:K14"/>
    <mergeCell ref="L14:AM14"/>
    <mergeCell ref="L15:AM15"/>
    <mergeCell ref="L16:AM16"/>
    <mergeCell ref="L17:AM17"/>
    <mergeCell ref="C18:K18"/>
    <mergeCell ref="L18:P18"/>
    <mergeCell ref="Q18:Z18"/>
    <mergeCell ref="AA18:AE18"/>
    <mergeCell ref="AF18:AM18"/>
    <mergeCell ref="C19:K19"/>
    <mergeCell ref="L19:T19"/>
    <mergeCell ref="U19:Z19"/>
    <mergeCell ref="AA19:AM19"/>
    <mergeCell ref="C20:K20"/>
    <mergeCell ref="L20:P20"/>
    <mergeCell ref="Q20:Z20"/>
    <mergeCell ref="AA20:AE20"/>
    <mergeCell ref="AF20:AM20"/>
    <mergeCell ref="L21:AM21"/>
    <mergeCell ref="L22:AM22"/>
    <mergeCell ref="L23:AM23"/>
    <mergeCell ref="C24:K24"/>
    <mergeCell ref="L24:AM24"/>
    <mergeCell ref="C25:K25"/>
    <mergeCell ref="L25:AM25"/>
    <mergeCell ref="L26:AM26"/>
    <mergeCell ref="L27:AM27"/>
    <mergeCell ref="L28:AM28"/>
    <mergeCell ref="C29:K29"/>
    <mergeCell ref="L29:P29"/>
    <mergeCell ref="Q29:Z29"/>
    <mergeCell ref="AA29:AE29"/>
    <mergeCell ref="AF29:AM29"/>
    <mergeCell ref="L30:AM30"/>
    <mergeCell ref="L31:AM31"/>
    <mergeCell ref="L32:AM32"/>
    <mergeCell ref="C33:K33"/>
    <mergeCell ref="L33:P33"/>
    <mergeCell ref="Q33:Z33"/>
    <mergeCell ref="AA33:AE33"/>
    <mergeCell ref="AF33:AM33"/>
    <mergeCell ref="C34:K34"/>
    <mergeCell ref="L34:AM34"/>
    <mergeCell ref="L35:AM35"/>
    <mergeCell ref="L36:AM36"/>
    <mergeCell ref="L37:AM37"/>
    <mergeCell ref="O38:Q38"/>
    <mergeCell ref="Z38:AC38"/>
    <mergeCell ref="AD38:AG38"/>
    <mergeCell ref="AH38:AM38"/>
    <mergeCell ref="O39:Q39"/>
    <mergeCell ref="Z39:AC39"/>
    <mergeCell ref="AD39:AG39"/>
    <mergeCell ref="AH39:AM39"/>
    <mergeCell ref="E40:L40"/>
    <mergeCell ref="M40:N40"/>
    <mergeCell ref="O40:Q40"/>
    <mergeCell ref="R40:Y40"/>
    <mergeCell ref="Z40:AC40"/>
    <mergeCell ref="AD40:AG40"/>
    <mergeCell ref="AH40:AM40"/>
    <mergeCell ref="E41:L41"/>
    <mergeCell ref="M41:N41"/>
    <mergeCell ref="O41:Q41"/>
    <mergeCell ref="R41:Y41"/>
    <mergeCell ref="Z41:AC41"/>
    <mergeCell ref="AD41:AG41"/>
    <mergeCell ref="AH41:AM41"/>
    <mergeCell ref="E42:L42"/>
    <mergeCell ref="M42:N42"/>
    <mergeCell ref="O42:Q42"/>
    <mergeCell ref="R42:Y42"/>
    <mergeCell ref="Z42:AC42"/>
    <mergeCell ref="AD42:AG42"/>
    <mergeCell ref="AH42:AM42"/>
    <mergeCell ref="E43:L43"/>
    <mergeCell ref="M43:N43"/>
    <mergeCell ref="O43:Q43"/>
    <mergeCell ref="R43:Y43"/>
    <mergeCell ref="Z43:AC43"/>
    <mergeCell ref="AD43:AG43"/>
    <mergeCell ref="AH43:AM43"/>
    <mergeCell ref="E44:L44"/>
    <mergeCell ref="M44:N44"/>
    <mergeCell ref="O44:Q44"/>
    <mergeCell ref="R44:Y44"/>
    <mergeCell ref="Z44:AC44"/>
    <mergeCell ref="AD44:AG44"/>
    <mergeCell ref="AH44:AM44"/>
    <mergeCell ref="E45:L45"/>
    <mergeCell ref="M45:N45"/>
    <mergeCell ref="O45:Q45"/>
    <mergeCell ref="R45:Y45"/>
    <mergeCell ref="Z45:AC45"/>
    <mergeCell ref="AD45:AG45"/>
    <mergeCell ref="AH45:AM45"/>
    <mergeCell ref="E46:L46"/>
    <mergeCell ref="M46:N46"/>
    <mergeCell ref="O46:Q46"/>
    <mergeCell ref="R46:Y46"/>
    <mergeCell ref="Z46:AC46"/>
    <mergeCell ref="AD46:AG46"/>
    <mergeCell ref="AH46:AM46"/>
    <mergeCell ref="E47:L47"/>
    <mergeCell ref="M47:N47"/>
    <mergeCell ref="O47:Q47"/>
    <mergeCell ref="R47:Y47"/>
    <mergeCell ref="Z47:AC47"/>
    <mergeCell ref="AD47:AG47"/>
    <mergeCell ref="AH47:AM47"/>
    <mergeCell ref="E48:L48"/>
    <mergeCell ref="M48:N48"/>
    <mergeCell ref="O48:Q48"/>
    <mergeCell ref="R48:Y48"/>
    <mergeCell ref="Z48:AC48"/>
    <mergeCell ref="AD48:AG48"/>
    <mergeCell ref="AH48:AM48"/>
    <mergeCell ref="E49:L49"/>
    <mergeCell ref="M49:N49"/>
    <mergeCell ref="O49:Q49"/>
    <mergeCell ref="R49:Y49"/>
    <mergeCell ref="Z49:AC49"/>
    <mergeCell ref="AD49:AG49"/>
    <mergeCell ref="AH49:AM49"/>
    <mergeCell ref="E50:L50"/>
    <mergeCell ref="M50:N50"/>
    <mergeCell ref="O50:Q50"/>
    <mergeCell ref="R50:Y50"/>
    <mergeCell ref="Z50:AC50"/>
    <mergeCell ref="AD50:AG50"/>
    <mergeCell ref="AH50:AM50"/>
    <mergeCell ref="E51:L51"/>
    <mergeCell ref="M51:N51"/>
    <mergeCell ref="O51:Q51"/>
    <mergeCell ref="R51:Y51"/>
    <mergeCell ref="Z51:AC51"/>
    <mergeCell ref="AD51:AG51"/>
    <mergeCell ref="AH51:AM51"/>
    <mergeCell ref="E52:L52"/>
    <mergeCell ref="M52:N52"/>
    <mergeCell ref="O52:Q52"/>
    <mergeCell ref="R52:Y52"/>
    <mergeCell ref="Z52:AC52"/>
    <mergeCell ref="AD52:AG52"/>
    <mergeCell ref="AH52:AM52"/>
    <mergeCell ref="C53:L53"/>
    <mergeCell ref="M53:N53"/>
    <mergeCell ref="O53:Q53"/>
    <mergeCell ref="R53:Y53"/>
    <mergeCell ref="Z53:AC53"/>
    <mergeCell ref="AD53:AG53"/>
    <mergeCell ref="AH53:AM53"/>
    <mergeCell ref="C54:L54"/>
    <mergeCell ref="M54:N54"/>
    <mergeCell ref="O54:Q54"/>
    <mergeCell ref="R54:Y54"/>
    <mergeCell ref="Z54:AC54"/>
    <mergeCell ref="AD54:AG54"/>
    <mergeCell ref="AH54:AM54"/>
    <mergeCell ref="B55:K55"/>
    <mergeCell ref="B56:K56"/>
    <mergeCell ref="B57:K57"/>
    <mergeCell ref="B58:K58"/>
    <mergeCell ref="B59:N59"/>
    <mergeCell ref="C60:T60"/>
    <mergeCell ref="U60:AM60"/>
    <mergeCell ref="B65:F65"/>
    <mergeCell ref="G65:AM65"/>
    <mergeCell ref="C15:K17"/>
    <mergeCell ref="C21:K23"/>
    <mergeCell ref="C26:K28"/>
    <mergeCell ref="C30:K32"/>
    <mergeCell ref="C35:K37"/>
    <mergeCell ref="C38:L39"/>
    <mergeCell ref="M38:N39"/>
    <mergeCell ref="R38:Y39"/>
    <mergeCell ref="B60:B64"/>
    <mergeCell ref="C61:T64"/>
    <mergeCell ref="U61:AM64"/>
    <mergeCell ref="U66:W67"/>
    <mergeCell ref="X66:AC67"/>
    <mergeCell ref="AD66:AF67"/>
    <mergeCell ref="AG66:AM67"/>
    <mergeCell ref="B13:B23"/>
    <mergeCell ref="B24:B37"/>
    <mergeCell ref="B38:B52"/>
    <mergeCell ref="C40:C52"/>
  </mergeCells>
  <phoneticPr fontId="21"/>
  <dataValidations count="1">
    <dataValidation type="list" allowBlank="1" showDropDown="0" showInputMessage="0" showErrorMessage="1" sqref="L19:T19">
      <formula1>"社会福祉法人,医療法人,社団法人,財団法人,株式会社,有限会社"</formula1>
    </dataValidation>
  </dataValidations>
  <printOptions horizontalCentered="1" verticalCentered="1"/>
  <pageMargins left="0.39370078740157483" right="0.39370078740157483" top="0.59055118110236227" bottom="0.39370078740157483" header="0.27559055118110237" footer="0.43307086614173229"/>
  <pageSetup paperSize="9" scale="73" fitToWidth="1" fitToHeight="1" orientation="portrait" usePrinterDefaults="1" blackAndWhite="1" r:id="rId1"/>
  <headerFooter alignWithMargins="0">
    <oddHeader>&amp;R&amp;A</oddHeader>
    <oddFooter>&amp;RVer.1.1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B2" sqref="B2"/>
    </sheetView>
  </sheetViews>
  <sheetFormatPr defaultColWidth="4" defaultRowHeight="13.5"/>
  <cols>
    <col min="1" max="1" width="1.5" style="19" customWidth="1"/>
    <col min="2" max="2" width="2.375" style="19" customWidth="1"/>
    <col min="3" max="3" width="2.75" style="19" customWidth="1"/>
    <col min="4" max="7" width="4" style="19"/>
    <col min="8" max="8" width="2.875" style="19" customWidth="1"/>
    <col min="9" max="16" width="4" style="19"/>
    <col min="17" max="17" width="5.375" style="19" customWidth="1"/>
    <col min="18" max="18" width="5" style="19" customWidth="1"/>
    <col min="19" max="19" width="4.625" style="19" customWidth="1"/>
    <col min="20" max="24" width="4" style="19"/>
    <col min="25" max="25" width="2.375" style="19" customWidth="1"/>
    <col min="26" max="26" width="4" style="19"/>
    <col min="27" max="27" width="2.25" style="19" customWidth="1"/>
    <col min="28" max="28" width="4" style="19"/>
    <col min="29" max="29" width="2.375" style="19" customWidth="1"/>
    <col min="30" max="30" width="1.5" style="19" customWidth="1"/>
    <col min="31" max="16384" width="4" style="19"/>
  </cols>
  <sheetData>
    <row r="2" spans="2:32">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row>
    <row r="4" spans="2:32">
      <c r="B4" s="41" t="s">
        <v>497</v>
      </c>
      <c r="C4" s="41"/>
      <c r="D4" s="41"/>
      <c r="E4" s="41"/>
      <c r="F4" s="41"/>
      <c r="G4" s="41"/>
      <c r="H4" s="41"/>
      <c r="I4" s="41"/>
      <c r="J4" s="41"/>
      <c r="K4" s="41"/>
      <c r="L4" s="41"/>
      <c r="M4" s="41"/>
      <c r="N4" s="41"/>
      <c r="O4" s="41"/>
      <c r="P4" s="41"/>
      <c r="Q4" s="41"/>
      <c r="R4" s="41"/>
      <c r="S4" s="41"/>
      <c r="T4" s="41"/>
      <c r="U4" s="41"/>
      <c r="V4" s="41"/>
      <c r="W4" s="41"/>
      <c r="X4" s="41"/>
      <c r="Y4" s="41"/>
      <c r="Z4" s="41"/>
      <c r="AA4" s="41"/>
      <c r="AB4" s="41"/>
      <c r="AC4" s="41"/>
    </row>
    <row r="6" spans="2:32" ht="23.25" customHeight="1">
      <c r="B6" s="466" t="s">
        <v>353</v>
      </c>
      <c r="C6" s="466"/>
      <c r="D6" s="466"/>
      <c r="E6" s="466"/>
      <c r="F6" s="466"/>
      <c r="G6" s="494"/>
      <c r="H6" s="498"/>
      <c r="I6" s="498"/>
      <c r="J6" s="498"/>
      <c r="K6" s="498"/>
      <c r="L6" s="498"/>
      <c r="M6" s="498"/>
      <c r="N6" s="498"/>
      <c r="O6" s="498"/>
      <c r="P6" s="498"/>
      <c r="Q6" s="498"/>
      <c r="R6" s="498"/>
      <c r="S6" s="498"/>
      <c r="T6" s="498"/>
      <c r="U6" s="498"/>
      <c r="V6" s="498"/>
      <c r="W6" s="498"/>
      <c r="X6" s="498"/>
      <c r="Y6" s="498"/>
      <c r="Z6" s="498"/>
      <c r="AA6" s="498"/>
      <c r="AB6" s="498"/>
      <c r="AC6" s="518"/>
    </row>
    <row r="7" spans="2:32" ht="23.25" customHeight="1">
      <c r="B7" s="558" t="s">
        <v>101</v>
      </c>
      <c r="C7" s="558"/>
      <c r="D7" s="558"/>
      <c r="E7" s="558"/>
      <c r="F7" s="558"/>
      <c r="G7" s="476" t="s">
        <v>78</v>
      </c>
      <c r="H7" s="506" t="s">
        <v>465</v>
      </c>
      <c r="I7" s="506"/>
      <c r="J7" s="506"/>
      <c r="K7" s="506"/>
      <c r="L7" s="476" t="s">
        <v>78</v>
      </c>
      <c r="M7" s="506" t="s">
        <v>470</v>
      </c>
      <c r="N7" s="506"/>
      <c r="O7" s="506"/>
      <c r="P7" s="506"/>
      <c r="Q7" s="476" t="s">
        <v>78</v>
      </c>
      <c r="R7" s="506" t="s">
        <v>472</v>
      </c>
      <c r="S7" s="506"/>
      <c r="T7" s="506"/>
      <c r="U7" s="506"/>
      <c r="V7" s="506"/>
      <c r="W7" s="506"/>
      <c r="X7" s="506"/>
      <c r="Y7" s="506"/>
      <c r="Z7" s="506"/>
      <c r="AA7" s="479"/>
      <c r="AB7" s="479"/>
      <c r="AC7" s="488"/>
    </row>
    <row r="8" spans="2:32" ht="20.100000000000001" customHeight="1">
      <c r="B8" s="467" t="s">
        <v>59</v>
      </c>
      <c r="C8" s="476"/>
      <c r="D8" s="476"/>
      <c r="E8" s="476"/>
      <c r="F8" s="485"/>
      <c r="G8" s="476" t="s">
        <v>78</v>
      </c>
      <c r="H8" s="498" t="s">
        <v>74</v>
      </c>
      <c r="I8" s="498"/>
      <c r="J8" s="498"/>
      <c r="K8" s="498"/>
      <c r="L8" s="498"/>
      <c r="M8" s="498"/>
      <c r="N8" s="498"/>
      <c r="O8" s="498"/>
      <c r="P8" s="498"/>
      <c r="Q8" s="498"/>
      <c r="R8" s="476" t="s">
        <v>78</v>
      </c>
      <c r="S8" s="498" t="s">
        <v>326</v>
      </c>
      <c r="T8" s="498"/>
      <c r="U8" s="498"/>
      <c r="V8" s="498"/>
      <c r="W8" s="498"/>
      <c r="X8" s="498"/>
      <c r="Y8" s="498"/>
      <c r="Z8" s="498"/>
      <c r="AA8" s="498"/>
      <c r="AB8" s="498"/>
      <c r="AC8" s="518"/>
    </row>
    <row r="10" spans="2:32">
      <c r="B10" s="470"/>
      <c r="C10" s="479"/>
      <c r="D10" s="479"/>
      <c r="E10" s="479"/>
      <c r="F10" s="479"/>
      <c r="G10" s="479"/>
      <c r="H10" s="479"/>
      <c r="I10" s="479"/>
      <c r="J10" s="479"/>
      <c r="K10" s="479"/>
      <c r="L10" s="479"/>
      <c r="M10" s="479"/>
      <c r="N10" s="479"/>
      <c r="O10" s="479"/>
      <c r="P10" s="479"/>
      <c r="Q10" s="479"/>
      <c r="R10" s="479"/>
      <c r="S10" s="479"/>
      <c r="T10" s="479"/>
      <c r="U10" s="479"/>
      <c r="V10" s="479"/>
      <c r="W10" s="479"/>
      <c r="X10" s="488"/>
      <c r="Y10" s="479"/>
      <c r="Z10" s="479"/>
      <c r="AA10" s="479"/>
      <c r="AB10" s="479"/>
      <c r="AC10" s="488"/>
      <c r="AD10" s="531"/>
      <c r="AE10" s="531"/>
      <c r="AF10" s="531"/>
    </row>
    <row r="11" spans="2:32">
      <c r="B11" s="475" t="s">
        <v>369</v>
      </c>
      <c r="X11" s="493"/>
      <c r="Z11" s="552" t="s">
        <v>478</v>
      </c>
      <c r="AA11" s="552" t="s">
        <v>221</v>
      </c>
      <c r="AB11" s="552" t="s">
        <v>481</v>
      </c>
      <c r="AC11" s="493"/>
      <c r="AD11" s="531"/>
      <c r="AE11" s="531"/>
      <c r="AF11" s="531"/>
    </row>
    <row r="12" spans="2:32">
      <c r="B12" s="475"/>
      <c r="X12" s="493"/>
      <c r="AC12" s="493"/>
      <c r="AD12" s="531"/>
      <c r="AE12" s="531"/>
      <c r="AF12" s="531"/>
    </row>
    <row r="13" spans="2:32" ht="53.25" customHeight="1">
      <c r="B13" s="475"/>
      <c r="C13" s="467">
        <v>1</v>
      </c>
      <c r="D13" s="561" t="s">
        <v>234</v>
      </c>
      <c r="E13" s="561"/>
      <c r="F13" s="563"/>
      <c r="G13" s="549" t="s">
        <v>211</v>
      </c>
      <c r="H13" s="549"/>
      <c r="I13" s="549"/>
      <c r="J13" s="549"/>
      <c r="K13" s="549"/>
      <c r="L13" s="549"/>
      <c r="M13" s="549"/>
      <c r="N13" s="549"/>
      <c r="O13" s="549"/>
      <c r="P13" s="549"/>
      <c r="Q13" s="549"/>
      <c r="R13" s="549"/>
      <c r="S13" s="549"/>
      <c r="T13" s="549"/>
      <c r="U13" s="549"/>
      <c r="V13" s="549"/>
      <c r="W13" s="555"/>
      <c r="X13" s="493"/>
      <c r="Z13" s="41" t="s">
        <v>78</v>
      </c>
      <c r="AA13" s="41" t="s">
        <v>221</v>
      </c>
      <c r="AB13" s="41" t="s">
        <v>78</v>
      </c>
      <c r="AC13" s="557"/>
    </row>
    <row r="14" spans="2:32">
      <c r="B14" s="475"/>
      <c r="X14" s="493"/>
      <c r="Z14" s="41"/>
      <c r="AA14" s="41"/>
      <c r="AB14" s="41"/>
      <c r="AC14" s="525"/>
    </row>
    <row r="15" spans="2:32" ht="47.25" customHeight="1">
      <c r="B15" s="475"/>
      <c r="C15" s="467">
        <v>2</v>
      </c>
      <c r="D15" s="561" t="s">
        <v>600</v>
      </c>
      <c r="E15" s="561"/>
      <c r="F15" s="563"/>
      <c r="G15" s="546" t="s">
        <v>495</v>
      </c>
      <c r="H15" s="549"/>
      <c r="I15" s="549"/>
      <c r="J15" s="549"/>
      <c r="K15" s="549"/>
      <c r="L15" s="549"/>
      <c r="M15" s="549"/>
      <c r="N15" s="549"/>
      <c r="O15" s="549"/>
      <c r="P15" s="549"/>
      <c r="Q15" s="549"/>
      <c r="R15" s="549"/>
      <c r="S15" s="549"/>
      <c r="T15" s="549"/>
      <c r="U15" s="549"/>
      <c r="V15" s="549"/>
      <c r="W15" s="555"/>
      <c r="X15" s="493"/>
      <c r="Z15" s="41" t="s">
        <v>78</v>
      </c>
      <c r="AA15" s="41" t="s">
        <v>221</v>
      </c>
      <c r="AB15" s="41" t="s">
        <v>78</v>
      </c>
      <c r="AC15" s="557"/>
    </row>
    <row r="16" spans="2:32">
      <c r="B16" s="475"/>
      <c r="X16" s="493"/>
      <c r="Z16" s="41"/>
      <c r="AA16" s="41"/>
      <c r="AB16" s="41"/>
      <c r="AC16" s="525"/>
    </row>
    <row r="17" spans="2:32" ht="28.15" customHeight="1">
      <c r="B17" s="475"/>
      <c r="C17" s="559">
        <v>3</v>
      </c>
      <c r="D17" s="562" t="s">
        <v>670</v>
      </c>
      <c r="E17" s="562"/>
      <c r="F17" s="564"/>
      <c r="G17" s="566" t="s">
        <v>671</v>
      </c>
      <c r="H17" s="570"/>
      <c r="I17" s="570"/>
      <c r="J17" s="570"/>
      <c r="K17" s="570"/>
      <c r="L17" s="570"/>
      <c r="M17" s="570"/>
      <c r="N17" s="570"/>
      <c r="O17" s="570"/>
      <c r="P17" s="570"/>
      <c r="Q17" s="570"/>
      <c r="R17" s="570"/>
      <c r="S17" s="570"/>
      <c r="T17" s="570"/>
      <c r="U17" s="570"/>
      <c r="V17" s="570"/>
      <c r="W17" s="573"/>
      <c r="X17" s="493"/>
      <c r="Z17" s="544"/>
      <c r="AA17" s="41"/>
      <c r="AB17" s="544"/>
      <c r="AC17" s="557"/>
    </row>
    <row r="18" spans="2:32" ht="17.25" customHeight="1">
      <c r="B18" s="475"/>
      <c r="C18" s="560"/>
      <c r="D18" s="465"/>
      <c r="E18" s="465"/>
      <c r="F18" s="565"/>
      <c r="G18" s="567" t="s">
        <v>281</v>
      </c>
      <c r="H18" s="3"/>
      <c r="I18" s="3"/>
      <c r="J18" s="3"/>
      <c r="K18" s="3"/>
      <c r="L18" s="3"/>
      <c r="M18" s="3"/>
      <c r="N18" s="3"/>
      <c r="O18" s="3"/>
      <c r="P18" s="3"/>
      <c r="Q18" s="3"/>
      <c r="R18" s="3"/>
      <c r="S18" s="3"/>
      <c r="T18" s="3"/>
      <c r="U18" s="3"/>
      <c r="V18" s="3"/>
      <c r="W18" s="557"/>
      <c r="X18" s="493"/>
      <c r="Z18" s="41" t="s">
        <v>78</v>
      </c>
      <c r="AA18" s="41" t="s">
        <v>221</v>
      </c>
      <c r="AB18" s="41" t="s">
        <v>78</v>
      </c>
      <c r="AC18" s="557"/>
    </row>
    <row r="19" spans="2:32" ht="17.25" customHeight="1">
      <c r="B19" s="475"/>
      <c r="C19" s="560"/>
      <c r="D19" s="465"/>
      <c r="E19" s="465"/>
      <c r="F19" s="565"/>
      <c r="G19" s="475"/>
      <c r="W19" s="493"/>
      <c r="X19" s="493"/>
      <c r="Z19" s="544"/>
      <c r="AA19" s="41"/>
      <c r="AB19" s="544"/>
      <c r="AC19" s="557"/>
    </row>
    <row r="20" spans="2:32" ht="17.25" customHeight="1">
      <c r="B20" s="475"/>
      <c r="C20" s="560"/>
      <c r="D20" s="465"/>
      <c r="E20" s="465"/>
      <c r="F20" s="565"/>
      <c r="G20" s="568" t="s">
        <v>488</v>
      </c>
      <c r="H20" s="571"/>
      <c r="I20" s="571"/>
      <c r="J20" s="571"/>
      <c r="K20" s="571"/>
      <c r="L20" s="571"/>
      <c r="M20" s="571"/>
      <c r="N20" s="571"/>
      <c r="O20" s="571"/>
      <c r="P20" s="571"/>
      <c r="Q20" s="571"/>
      <c r="R20" s="571"/>
      <c r="S20" s="571"/>
      <c r="T20" s="571"/>
      <c r="U20" s="571"/>
      <c r="V20" s="571"/>
      <c r="W20" s="574"/>
      <c r="X20" s="493"/>
      <c r="Z20" s="544"/>
      <c r="AA20" s="41"/>
      <c r="AB20" s="544"/>
      <c r="AC20" s="557"/>
    </row>
    <row r="21" spans="2:32" ht="17.25" customHeight="1">
      <c r="B21" s="475"/>
      <c r="C21" s="560"/>
      <c r="D21" s="465"/>
      <c r="E21" s="465"/>
      <c r="F21" s="565"/>
      <c r="G21" s="567" t="s">
        <v>673</v>
      </c>
      <c r="H21" s="3"/>
      <c r="I21" s="3"/>
      <c r="J21" s="3"/>
      <c r="K21" s="3"/>
      <c r="L21" s="3"/>
      <c r="M21" s="3"/>
      <c r="N21" s="3"/>
      <c r="O21" s="3"/>
      <c r="P21" s="3"/>
      <c r="Q21" s="3"/>
      <c r="R21" s="3"/>
      <c r="S21" s="3"/>
      <c r="T21" s="3"/>
      <c r="U21" s="3"/>
      <c r="V21" s="3"/>
      <c r="W21" s="557"/>
      <c r="X21" s="493"/>
      <c r="Z21" s="41" t="s">
        <v>78</v>
      </c>
      <c r="AA21" s="41" t="s">
        <v>221</v>
      </c>
      <c r="AB21" s="41" t="s">
        <v>78</v>
      </c>
      <c r="AC21" s="557"/>
    </row>
    <row r="22" spans="2:32" ht="17.25" customHeight="1">
      <c r="B22" s="475"/>
      <c r="C22" s="560"/>
      <c r="D22" s="465"/>
      <c r="E22" s="465"/>
      <c r="F22" s="565"/>
      <c r="G22" s="475"/>
      <c r="H22" s="494" t="s">
        <v>359</v>
      </c>
      <c r="I22" s="498" t="s">
        <v>667</v>
      </c>
      <c r="J22" s="498"/>
      <c r="K22" s="498"/>
      <c r="L22" s="498"/>
      <c r="M22" s="498"/>
      <c r="N22" s="498"/>
      <c r="O22" s="498"/>
      <c r="P22" s="498"/>
      <c r="Q22" s="498"/>
      <c r="R22" s="498"/>
      <c r="S22" s="498"/>
      <c r="T22" s="467"/>
      <c r="U22" s="485"/>
      <c r="V22" s="518" t="s">
        <v>365</v>
      </c>
      <c r="X22" s="495"/>
      <c r="Z22" s="544"/>
      <c r="AA22" s="41"/>
      <c r="AB22" s="544"/>
      <c r="AC22" s="557"/>
    </row>
    <row r="23" spans="2:32" ht="31.5" customHeight="1">
      <c r="B23" s="475"/>
      <c r="C23" s="560"/>
      <c r="D23" s="465"/>
      <c r="E23" s="465"/>
      <c r="F23" s="565"/>
      <c r="G23" s="495"/>
      <c r="H23" s="494" t="s">
        <v>255</v>
      </c>
      <c r="I23" s="549" t="s">
        <v>510</v>
      </c>
      <c r="J23" s="549"/>
      <c r="K23" s="549"/>
      <c r="L23" s="549"/>
      <c r="M23" s="549"/>
      <c r="N23" s="549"/>
      <c r="O23" s="549"/>
      <c r="P23" s="549"/>
      <c r="Q23" s="549"/>
      <c r="R23" s="549"/>
      <c r="S23" s="555"/>
      <c r="T23" s="467"/>
      <c r="U23" s="485"/>
      <c r="V23" s="518" t="s">
        <v>365</v>
      </c>
      <c r="X23" s="495"/>
      <c r="Z23" s="544"/>
      <c r="AA23" s="41"/>
      <c r="AB23" s="544"/>
      <c r="AC23" s="557"/>
    </row>
    <row r="24" spans="2:32" ht="17.25" customHeight="1">
      <c r="B24" s="475"/>
      <c r="C24" s="560"/>
      <c r="D24" s="465"/>
      <c r="E24" s="465"/>
      <c r="F24" s="565"/>
      <c r="G24" s="475"/>
      <c r="W24" s="493"/>
      <c r="X24" s="493"/>
      <c r="Z24" s="3"/>
      <c r="AA24" s="3"/>
      <c r="AB24" s="3"/>
      <c r="AC24" s="557"/>
    </row>
    <row r="25" spans="2:32" ht="17.25" customHeight="1">
      <c r="B25" s="475"/>
      <c r="C25" s="560"/>
      <c r="D25" s="465"/>
      <c r="E25" s="465"/>
      <c r="F25" s="565"/>
      <c r="G25" s="567" t="s">
        <v>323</v>
      </c>
      <c r="H25" s="3"/>
      <c r="I25" s="3"/>
      <c r="J25" s="3"/>
      <c r="K25" s="3"/>
      <c r="L25" s="3"/>
      <c r="M25" s="3"/>
      <c r="N25" s="3"/>
      <c r="O25" s="3"/>
      <c r="P25" s="3"/>
      <c r="Q25" s="3"/>
      <c r="R25" s="3"/>
      <c r="S25" s="3"/>
      <c r="T25" s="3"/>
      <c r="U25" s="3"/>
      <c r="V25" s="3"/>
      <c r="W25" s="557"/>
      <c r="X25" s="557"/>
      <c r="Z25" s="41" t="s">
        <v>78</v>
      </c>
      <c r="AA25" s="41" t="s">
        <v>221</v>
      </c>
      <c r="AB25" s="41" t="s">
        <v>78</v>
      </c>
      <c r="AC25" s="557"/>
    </row>
    <row r="26" spans="2:32" ht="17.25" customHeight="1">
      <c r="B26" s="475"/>
      <c r="C26" s="474"/>
      <c r="D26" s="482"/>
      <c r="E26" s="482"/>
      <c r="F26" s="492"/>
      <c r="G26" s="569"/>
      <c r="H26" s="572"/>
      <c r="I26" s="572"/>
      <c r="J26" s="480"/>
      <c r="K26" s="480"/>
      <c r="L26" s="480"/>
      <c r="M26" s="480"/>
      <c r="N26" s="480"/>
      <c r="O26" s="480"/>
      <c r="P26" s="480"/>
      <c r="Q26" s="480"/>
      <c r="R26" s="480"/>
      <c r="S26" s="480"/>
      <c r="T26" s="480"/>
      <c r="U26" s="480"/>
      <c r="V26" s="480"/>
      <c r="W26" s="490"/>
      <c r="X26" s="493"/>
      <c r="Z26" s="544"/>
      <c r="AA26" s="41"/>
      <c r="AB26" s="544"/>
      <c r="AC26" s="557"/>
    </row>
    <row r="27" spans="2:32" ht="17.25" customHeight="1">
      <c r="B27" s="475"/>
      <c r="D27" s="481"/>
      <c r="E27" s="481"/>
      <c r="F27" s="481"/>
      <c r="X27" s="493"/>
      <c r="Z27" s="544"/>
      <c r="AA27" s="41"/>
      <c r="AB27" s="544"/>
      <c r="AC27" s="557"/>
    </row>
    <row r="28" spans="2:32">
      <c r="B28" s="472"/>
      <c r="C28" s="480"/>
      <c r="D28" s="480"/>
      <c r="E28" s="480"/>
      <c r="F28" s="480"/>
      <c r="G28" s="480"/>
      <c r="H28" s="480"/>
      <c r="I28" s="480"/>
      <c r="J28" s="480"/>
      <c r="K28" s="480"/>
      <c r="L28" s="480"/>
      <c r="M28" s="480"/>
      <c r="N28" s="480"/>
      <c r="O28" s="480"/>
      <c r="P28" s="480"/>
      <c r="Q28" s="480"/>
      <c r="R28" s="480"/>
      <c r="S28" s="480"/>
      <c r="T28" s="480"/>
      <c r="U28" s="480"/>
      <c r="V28" s="480"/>
      <c r="W28" s="480"/>
      <c r="X28" s="490"/>
      <c r="Y28" s="480"/>
      <c r="Z28" s="480"/>
      <c r="AA28" s="480"/>
      <c r="AB28" s="480"/>
      <c r="AC28" s="490"/>
    </row>
    <row r="30" spans="2:32" ht="7.5" customHeight="1">
      <c r="Z30" s="3"/>
      <c r="AA30" s="3"/>
      <c r="AB30" s="3"/>
      <c r="AC30" s="3"/>
    </row>
    <row r="31" spans="2:32">
      <c r="B31" s="19" t="s">
        <v>200</v>
      </c>
    </row>
    <row r="32" spans="2:32">
      <c r="B32" s="19" t="s">
        <v>643</v>
      </c>
      <c r="K32" s="531"/>
      <c r="L32" s="531"/>
      <c r="M32" s="531"/>
      <c r="N32" s="531"/>
      <c r="O32" s="531"/>
      <c r="P32" s="531"/>
      <c r="Q32" s="531"/>
      <c r="R32" s="531"/>
      <c r="S32" s="531"/>
      <c r="T32" s="531"/>
      <c r="U32" s="531"/>
      <c r="V32" s="531"/>
      <c r="W32" s="531"/>
      <c r="X32" s="531"/>
      <c r="Y32" s="531"/>
      <c r="Z32" s="531"/>
      <c r="AA32" s="531"/>
      <c r="AB32" s="531"/>
      <c r="AC32" s="531"/>
      <c r="AD32" s="531"/>
      <c r="AE32" s="531"/>
      <c r="AF32" s="531"/>
    </row>
    <row r="122" spans="3:7">
      <c r="C122" s="480"/>
      <c r="D122" s="480"/>
      <c r="E122" s="480"/>
      <c r="F122" s="480"/>
      <c r="G122" s="480"/>
    </row>
    <row r="123" spans="3:7">
      <c r="C123" s="479"/>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1"/>
  <dataValidations count="1">
    <dataValidation type="list" allowBlank="1" showDropDown="0" showInputMessage="1" showErrorMessage="1" sqref="Z13 AB13 Z15 AB15 Z18 AB18 Z21 AB21 Z25 AB25 L7 G7:G8 Q7 R8">
      <formula1>"□,■"</formula1>
    </dataValidation>
  </dataValidations>
  <pageMargins left="0.39370078740157483" right="0.39370078740157483" top="0.59055118110236227" bottom="0.39370078740157483" header="0.27559055118110237" footer="0.43307086614173229"/>
  <pageSetup paperSize="9" scale="89" fitToWidth="1" fitToHeight="1" orientation="portrait" usePrinterDefaults="1"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B2" sqref="B2"/>
    </sheetView>
  </sheetViews>
  <sheetFormatPr defaultColWidth="4" defaultRowHeight="13.5"/>
  <cols>
    <col min="1" max="1" width="1.5" style="19" customWidth="1"/>
    <col min="2" max="2" width="1.125" style="19" customWidth="1"/>
    <col min="3" max="3" width="3.375" style="19" customWidth="1"/>
    <col min="4" max="4" width="3.25" style="19" customWidth="1"/>
    <col min="5" max="18" width="4" style="19"/>
    <col min="19" max="19" width="6.375" style="19" customWidth="1"/>
    <col min="20" max="20" width="1.75" style="19" customWidth="1"/>
    <col min="21" max="21" width="2.375" style="19" customWidth="1"/>
    <col min="22" max="22" width="4" style="19"/>
    <col min="23" max="23" width="2.25" style="19" customWidth="1"/>
    <col min="24" max="24" width="4" style="19"/>
    <col min="25" max="25" width="2.375" style="19" customWidth="1"/>
    <col min="26" max="26" width="1.5" style="19" customWidth="1"/>
    <col min="27" max="16384" width="4" style="19"/>
  </cols>
  <sheetData>
    <row r="2" spans="2:28">
      <c r="C2" s="531"/>
      <c r="D2" s="531"/>
      <c r="E2" s="531"/>
      <c r="F2" s="531"/>
      <c r="G2" s="531"/>
      <c r="H2" s="531"/>
      <c r="I2" s="531"/>
      <c r="J2" s="531"/>
      <c r="K2" s="531"/>
      <c r="L2" s="531"/>
      <c r="M2" s="531"/>
      <c r="N2" s="531"/>
      <c r="O2" s="531"/>
      <c r="P2" s="531"/>
      <c r="Q2" s="531"/>
      <c r="R2" s="531"/>
      <c r="S2" s="531"/>
      <c r="T2" s="531"/>
      <c r="U2" s="531"/>
      <c r="V2" s="531"/>
      <c r="W2" s="531"/>
      <c r="X2" s="531"/>
      <c r="Y2" s="531"/>
    </row>
    <row r="4" spans="2:28">
      <c r="B4" s="41" t="s">
        <v>623</v>
      </c>
      <c r="C4" s="41"/>
      <c r="D4" s="41"/>
      <c r="E4" s="41"/>
      <c r="F4" s="41"/>
      <c r="G4" s="41"/>
      <c r="H4" s="41"/>
      <c r="I4" s="41"/>
      <c r="J4" s="41"/>
      <c r="K4" s="41"/>
      <c r="L4" s="41"/>
      <c r="M4" s="41"/>
      <c r="N4" s="41"/>
      <c r="O4" s="41"/>
      <c r="P4" s="41"/>
      <c r="Q4" s="41"/>
      <c r="R4" s="41"/>
      <c r="S4" s="41"/>
      <c r="T4" s="41"/>
      <c r="U4" s="41"/>
      <c r="V4" s="41"/>
      <c r="W4" s="41"/>
      <c r="X4" s="41"/>
      <c r="Y4" s="41"/>
    </row>
    <row r="6" spans="2:28" ht="23.25" customHeight="1">
      <c r="B6" s="466" t="s">
        <v>353</v>
      </c>
      <c r="C6" s="466"/>
      <c r="D6" s="466"/>
      <c r="E6" s="466"/>
      <c r="F6" s="466"/>
      <c r="G6" s="494"/>
      <c r="H6" s="498"/>
      <c r="I6" s="498"/>
      <c r="J6" s="498"/>
      <c r="K6" s="498"/>
      <c r="L6" s="498"/>
      <c r="M6" s="498"/>
      <c r="N6" s="498"/>
      <c r="O6" s="498"/>
      <c r="P6" s="498"/>
      <c r="Q6" s="498"/>
      <c r="R6" s="498"/>
      <c r="S6" s="498"/>
      <c r="T6" s="498"/>
      <c r="U6" s="498"/>
      <c r="V6" s="498"/>
      <c r="W6" s="498"/>
      <c r="X6" s="498"/>
      <c r="Y6" s="518"/>
    </row>
    <row r="7" spans="2:28" ht="22.5" customHeight="1">
      <c r="B7" s="466" t="s">
        <v>101</v>
      </c>
      <c r="C7" s="466"/>
      <c r="D7" s="466"/>
      <c r="E7" s="466"/>
      <c r="F7" s="466"/>
      <c r="G7" s="476" t="s">
        <v>78</v>
      </c>
      <c r="H7" s="500" t="s">
        <v>465</v>
      </c>
      <c r="I7" s="500"/>
      <c r="J7" s="500"/>
      <c r="K7" s="500"/>
      <c r="L7" s="476" t="s">
        <v>78</v>
      </c>
      <c r="M7" s="500" t="s">
        <v>470</v>
      </c>
      <c r="N7" s="500"/>
      <c r="O7" s="500"/>
      <c r="P7" s="500"/>
      <c r="Q7" s="476" t="s">
        <v>78</v>
      </c>
      <c r="R7" s="500" t="s">
        <v>472</v>
      </c>
      <c r="S7" s="500"/>
      <c r="T7" s="500"/>
      <c r="U7" s="500"/>
      <c r="V7" s="500"/>
      <c r="W7" s="498"/>
      <c r="X7" s="498"/>
      <c r="Y7" s="518"/>
    </row>
    <row r="8" spans="2:28" ht="20.100000000000001" customHeight="1">
      <c r="B8" s="468" t="s">
        <v>59</v>
      </c>
      <c r="C8" s="477"/>
      <c r="D8" s="477"/>
      <c r="E8" s="477"/>
      <c r="F8" s="486"/>
      <c r="G8" s="41" t="s">
        <v>78</v>
      </c>
      <c r="H8" s="479" t="s">
        <v>246</v>
      </c>
      <c r="I8" s="479"/>
      <c r="J8" s="479"/>
      <c r="K8" s="479"/>
      <c r="L8" s="479"/>
      <c r="M8" s="479"/>
      <c r="N8" s="479"/>
      <c r="O8" s="479"/>
      <c r="P8" s="479"/>
      <c r="Q8" s="479"/>
      <c r="R8" s="479"/>
      <c r="S8" s="479"/>
      <c r="T8" s="479"/>
      <c r="U8" s="479"/>
      <c r="V8" s="479"/>
      <c r="W8" s="479"/>
      <c r="X8" s="479"/>
      <c r="Y8" s="488"/>
    </row>
    <row r="9" spans="2:28" ht="20.100000000000001" customHeight="1">
      <c r="B9" s="513"/>
      <c r="C9" s="41"/>
      <c r="D9" s="41"/>
      <c r="E9" s="41"/>
      <c r="F9" s="525"/>
      <c r="G9" s="41" t="s">
        <v>78</v>
      </c>
      <c r="H9" s="19" t="s">
        <v>130</v>
      </c>
      <c r="I9" s="19"/>
      <c r="J9" s="19"/>
      <c r="K9" s="19"/>
      <c r="L9" s="19"/>
      <c r="M9" s="19"/>
      <c r="N9" s="19"/>
      <c r="O9" s="19"/>
      <c r="P9" s="19"/>
      <c r="Q9" s="19"/>
      <c r="R9" s="19"/>
      <c r="S9" s="19"/>
      <c r="T9" s="19"/>
      <c r="U9" s="19"/>
      <c r="V9" s="19"/>
      <c r="W9" s="19"/>
      <c r="X9" s="19"/>
      <c r="Y9" s="493"/>
    </row>
    <row r="10" spans="2:28" ht="20.100000000000001" customHeight="1">
      <c r="B10" s="469"/>
      <c r="C10" s="478"/>
      <c r="D10" s="478"/>
      <c r="E10" s="478"/>
      <c r="F10" s="487"/>
      <c r="G10" s="469" t="s">
        <v>78</v>
      </c>
      <c r="H10" s="480" t="s">
        <v>541</v>
      </c>
      <c r="I10" s="480"/>
      <c r="J10" s="480"/>
      <c r="K10" s="480"/>
      <c r="L10" s="480"/>
      <c r="M10" s="480"/>
      <c r="N10" s="480"/>
      <c r="O10" s="480"/>
      <c r="P10" s="480"/>
      <c r="Q10" s="480"/>
      <c r="R10" s="480"/>
      <c r="S10" s="480"/>
      <c r="T10" s="480"/>
      <c r="U10" s="480"/>
      <c r="V10" s="480"/>
      <c r="W10" s="480"/>
      <c r="X10" s="480"/>
      <c r="Y10" s="490"/>
    </row>
    <row r="11" spans="2:28" ht="17.25" customHeight="1">
      <c r="B11" s="468" t="s">
        <v>409</v>
      </c>
      <c r="C11" s="477"/>
      <c r="D11" s="477"/>
      <c r="E11" s="477"/>
      <c r="F11" s="486"/>
      <c r="G11" s="468" t="s">
        <v>78</v>
      </c>
      <c r="H11" s="479" t="s">
        <v>202</v>
      </c>
      <c r="I11" s="479"/>
      <c r="J11" s="479"/>
      <c r="K11" s="479"/>
      <c r="L11" s="479"/>
      <c r="M11" s="479"/>
      <c r="N11" s="479"/>
      <c r="O11" s="479"/>
      <c r="P11" s="479"/>
      <c r="Q11" s="479"/>
      <c r="R11" s="479"/>
      <c r="S11" s="479"/>
      <c r="T11" s="479"/>
      <c r="U11" s="479"/>
      <c r="V11" s="479"/>
      <c r="W11" s="479"/>
      <c r="X11" s="479"/>
      <c r="Y11" s="488"/>
    </row>
    <row r="12" spans="2:28" ht="18.75" customHeight="1">
      <c r="B12" s="469"/>
      <c r="C12" s="478"/>
      <c r="D12" s="478"/>
      <c r="E12" s="478"/>
      <c r="F12" s="487"/>
      <c r="G12" s="469" t="s">
        <v>78</v>
      </c>
      <c r="H12" s="480" t="s">
        <v>603</v>
      </c>
      <c r="I12" s="480"/>
      <c r="J12" s="480"/>
      <c r="K12" s="480"/>
      <c r="L12" s="480"/>
      <c r="M12" s="480"/>
      <c r="N12" s="480"/>
      <c r="O12" s="480"/>
      <c r="P12" s="480"/>
      <c r="Q12" s="480"/>
      <c r="R12" s="480"/>
      <c r="S12" s="480"/>
      <c r="T12" s="480"/>
      <c r="U12" s="480"/>
      <c r="V12" s="480"/>
      <c r="W12" s="480"/>
      <c r="X12" s="480"/>
      <c r="Y12" s="490"/>
    </row>
    <row r="13" spans="2:28" ht="6" customHeight="1"/>
    <row r="14" spans="2:28">
      <c r="B14" s="19" t="s">
        <v>625</v>
      </c>
    </row>
    <row r="15" spans="2:28">
      <c r="B15" s="470"/>
      <c r="C15" s="479" t="s">
        <v>1</v>
      </c>
      <c r="D15" s="479"/>
      <c r="E15" s="479"/>
      <c r="F15" s="479"/>
      <c r="G15" s="479"/>
      <c r="H15" s="479"/>
      <c r="I15" s="479"/>
      <c r="J15" s="479"/>
      <c r="K15" s="479"/>
      <c r="L15" s="479"/>
      <c r="M15" s="479"/>
      <c r="N15" s="479"/>
      <c r="O15" s="479"/>
      <c r="P15" s="479"/>
      <c r="Q15" s="479"/>
      <c r="R15" s="479"/>
      <c r="S15" s="479"/>
      <c r="T15" s="488"/>
      <c r="U15" s="470"/>
      <c r="V15" s="553" t="s">
        <v>478</v>
      </c>
      <c r="W15" s="553" t="s">
        <v>221</v>
      </c>
      <c r="X15" s="553" t="s">
        <v>481</v>
      </c>
      <c r="Y15" s="488"/>
      <c r="Z15" s="531"/>
      <c r="AA15" s="531"/>
      <c r="AB15" s="531"/>
    </row>
    <row r="16" spans="2:28" ht="6.75" customHeight="1">
      <c r="B16" s="475"/>
      <c r="C16" s="480"/>
      <c r="D16" s="480"/>
      <c r="E16" s="480"/>
      <c r="F16" s="480"/>
      <c r="G16" s="480"/>
      <c r="H16" s="480"/>
      <c r="I16" s="480"/>
      <c r="J16" s="480"/>
      <c r="K16" s="480"/>
      <c r="L16" s="480"/>
      <c r="M16" s="480"/>
      <c r="N16" s="480"/>
      <c r="O16" s="480"/>
      <c r="P16" s="480"/>
      <c r="Q16" s="480"/>
      <c r="R16" s="480"/>
      <c r="S16" s="480"/>
      <c r="T16" s="493"/>
      <c r="U16" s="475"/>
      <c r="V16" s="552"/>
      <c r="W16" s="552"/>
      <c r="X16" s="552"/>
      <c r="Y16" s="493"/>
      <c r="Z16" s="531"/>
      <c r="AA16" s="531"/>
      <c r="AB16" s="531"/>
    </row>
    <row r="17" spans="2:28" ht="38.25" customHeight="1">
      <c r="B17" s="475"/>
      <c r="C17" s="575" t="s">
        <v>466</v>
      </c>
      <c r="D17" s="581" t="s">
        <v>10</v>
      </c>
      <c r="E17" s="581"/>
      <c r="F17" s="581"/>
      <c r="G17" s="581"/>
      <c r="H17" s="581"/>
      <c r="I17" s="581"/>
      <c r="J17" s="581"/>
      <c r="K17" s="581"/>
      <c r="L17" s="581"/>
      <c r="M17" s="581"/>
      <c r="N17" s="581"/>
      <c r="O17" s="581"/>
      <c r="P17" s="581"/>
      <c r="Q17" s="581"/>
      <c r="R17" s="581"/>
      <c r="S17" s="591"/>
      <c r="T17" s="493"/>
      <c r="U17" s="475"/>
      <c r="V17" s="41" t="s">
        <v>78</v>
      </c>
      <c r="W17" s="41" t="s">
        <v>221</v>
      </c>
      <c r="X17" s="41" t="s">
        <v>78</v>
      </c>
      <c r="Y17" s="557"/>
    </row>
    <row r="18" spans="2:28" ht="35.25" customHeight="1">
      <c r="B18" s="475"/>
      <c r="C18" s="575" t="s">
        <v>255</v>
      </c>
      <c r="D18" s="581" t="s">
        <v>258</v>
      </c>
      <c r="E18" s="581"/>
      <c r="F18" s="581"/>
      <c r="G18" s="581"/>
      <c r="H18" s="581"/>
      <c r="I18" s="581"/>
      <c r="J18" s="581"/>
      <c r="K18" s="581"/>
      <c r="L18" s="581"/>
      <c r="M18" s="581"/>
      <c r="N18" s="581"/>
      <c r="O18" s="581"/>
      <c r="P18" s="581"/>
      <c r="Q18" s="581"/>
      <c r="R18" s="581"/>
      <c r="S18" s="591"/>
      <c r="T18" s="493"/>
      <c r="U18" s="475"/>
      <c r="V18" s="41" t="s">
        <v>78</v>
      </c>
      <c r="W18" s="41" t="s">
        <v>221</v>
      </c>
      <c r="X18" s="41" t="s">
        <v>78</v>
      </c>
      <c r="Y18" s="557"/>
    </row>
    <row r="19" spans="2:28" ht="30.75" customHeight="1">
      <c r="B19" s="475"/>
      <c r="C19" s="575" t="s">
        <v>448</v>
      </c>
      <c r="D19" s="582" t="s">
        <v>626</v>
      </c>
      <c r="E19" s="582"/>
      <c r="F19" s="582"/>
      <c r="G19" s="582"/>
      <c r="H19" s="582"/>
      <c r="I19" s="582"/>
      <c r="J19" s="582"/>
      <c r="K19" s="582"/>
      <c r="L19" s="582"/>
      <c r="M19" s="582"/>
      <c r="N19" s="582"/>
      <c r="O19" s="582"/>
      <c r="P19" s="582"/>
      <c r="Q19" s="582"/>
      <c r="R19" s="582"/>
      <c r="S19" s="592"/>
      <c r="T19" s="493"/>
      <c r="U19" s="475"/>
      <c r="V19" s="41" t="s">
        <v>78</v>
      </c>
      <c r="W19" s="41" t="s">
        <v>221</v>
      </c>
      <c r="X19" s="41" t="s">
        <v>78</v>
      </c>
      <c r="Y19" s="557"/>
    </row>
    <row r="20" spans="2:28" ht="25.5" customHeight="1">
      <c r="B20" s="475"/>
      <c r="C20" s="575" t="s">
        <v>627</v>
      </c>
      <c r="D20" s="581" t="s">
        <v>251</v>
      </c>
      <c r="E20" s="581"/>
      <c r="F20" s="581"/>
      <c r="G20" s="581"/>
      <c r="H20" s="581"/>
      <c r="I20" s="581"/>
      <c r="J20" s="581"/>
      <c r="K20" s="581"/>
      <c r="L20" s="581"/>
      <c r="M20" s="581"/>
      <c r="N20" s="581"/>
      <c r="O20" s="581"/>
      <c r="P20" s="581"/>
      <c r="Q20" s="581"/>
      <c r="R20" s="581"/>
      <c r="S20" s="591"/>
      <c r="T20" s="493"/>
      <c r="U20" s="475"/>
      <c r="V20" s="41" t="s">
        <v>78</v>
      </c>
      <c r="W20" s="41" t="s">
        <v>221</v>
      </c>
      <c r="X20" s="41" t="s">
        <v>78</v>
      </c>
      <c r="Y20" s="557"/>
    </row>
    <row r="21" spans="2:28" ht="27.75" customHeight="1">
      <c r="B21" s="475"/>
      <c r="C21" s="559" t="s">
        <v>629</v>
      </c>
      <c r="D21" s="583" t="s">
        <v>241</v>
      </c>
      <c r="E21" s="588"/>
      <c r="F21" s="581" t="s">
        <v>57</v>
      </c>
      <c r="G21" s="581"/>
      <c r="H21" s="581"/>
      <c r="I21" s="581"/>
      <c r="J21" s="581"/>
      <c r="K21" s="581"/>
      <c r="L21" s="581"/>
      <c r="M21" s="581"/>
      <c r="N21" s="581"/>
      <c r="O21" s="581"/>
      <c r="P21" s="581"/>
      <c r="Q21" s="581"/>
      <c r="R21" s="581"/>
      <c r="S21" s="591"/>
      <c r="T21" s="493"/>
      <c r="U21" s="475"/>
      <c r="V21" s="41" t="s">
        <v>78</v>
      </c>
      <c r="W21" s="41" t="s">
        <v>221</v>
      </c>
      <c r="X21" s="41" t="s">
        <v>78</v>
      </c>
      <c r="Y21" s="557"/>
    </row>
    <row r="22" spans="2:28" ht="27.75" customHeight="1">
      <c r="B22" s="475"/>
      <c r="C22" s="560"/>
      <c r="D22" s="584"/>
      <c r="E22" s="589"/>
      <c r="F22" s="581" t="s">
        <v>185</v>
      </c>
      <c r="G22" s="581"/>
      <c r="H22" s="581"/>
      <c r="I22" s="581"/>
      <c r="J22" s="581"/>
      <c r="K22" s="581"/>
      <c r="L22" s="581"/>
      <c r="M22" s="581"/>
      <c r="N22" s="581"/>
      <c r="O22" s="581"/>
      <c r="P22" s="581"/>
      <c r="Q22" s="581"/>
      <c r="R22" s="581"/>
      <c r="S22" s="591"/>
      <c r="T22" s="493"/>
      <c r="U22" s="475"/>
      <c r="V22" s="41"/>
      <c r="W22" s="41"/>
      <c r="X22" s="41"/>
      <c r="Y22" s="557"/>
    </row>
    <row r="23" spans="2:28" ht="27" customHeight="1">
      <c r="B23" s="475"/>
      <c r="C23" s="560"/>
      <c r="D23" s="584"/>
      <c r="E23" s="589"/>
      <c r="F23" s="581" t="s">
        <v>13</v>
      </c>
      <c r="G23" s="581"/>
      <c r="H23" s="581"/>
      <c r="I23" s="581"/>
      <c r="J23" s="581"/>
      <c r="K23" s="581"/>
      <c r="L23" s="581"/>
      <c r="M23" s="581"/>
      <c r="N23" s="581"/>
      <c r="O23" s="581"/>
      <c r="P23" s="581"/>
      <c r="Q23" s="581"/>
      <c r="R23" s="581"/>
      <c r="S23" s="591"/>
      <c r="T23" s="493"/>
      <c r="U23" s="475"/>
      <c r="V23" s="41"/>
      <c r="W23" s="41"/>
      <c r="X23" s="41"/>
      <c r="Y23" s="557"/>
    </row>
    <row r="24" spans="2:28" ht="27.75" customHeight="1">
      <c r="B24" s="475"/>
      <c r="C24" s="474"/>
      <c r="D24" s="585"/>
      <c r="E24" s="590"/>
      <c r="F24" s="581" t="s">
        <v>631</v>
      </c>
      <c r="G24" s="581"/>
      <c r="H24" s="581"/>
      <c r="I24" s="581"/>
      <c r="J24" s="581"/>
      <c r="K24" s="581"/>
      <c r="L24" s="581"/>
      <c r="M24" s="581"/>
      <c r="N24" s="581"/>
      <c r="O24" s="581"/>
      <c r="P24" s="581"/>
      <c r="Q24" s="581"/>
      <c r="R24" s="581"/>
      <c r="S24" s="591"/>
      <c r="T24" s="493"/>
      <c r="U24" s="475"/>
      <c r="V24" s="41"/>
      <c r="W24" s="41"/>
      <c r="X24" s="41"/>
      <c r="Y24" s="557"/>
    </row>
    <row r="25" spans="2:28" ht="6" customHeight="1">
      <c r="B25" s="475"/>
      <c r="C25" s="576"/>
      <c r="D25" s="41"/>
      <c r="E25" s="576"/>
      <c r="G25" s="576"/>
      <c r="H25" s="576"/>
      <c r="I25" s="576"/>
      <c r="J25" s="576"/>
      <c r="K25" s="576"/>
      <c r="L25" s="576"/>
      <c r="M25" s="576"/>
      <c r="N25" s="576"/>
      <c r="O25" s="576"/>
      <c r="P25" s="576"/>
      <c r="Q25" s="576"/>
      <c r="R25" s="576"/>
      <c r="S25" s="576"/>
      <c r="T25" s="493"/>
      <c r="U25" s="475"/>
      <c r="V25" s="544"/>
      <c r="W25" s="41"/>
      <c r="X25" s="544"/>
      <c r="Y25" s="557"/>
    </row>
    <row r="26" spans="2:28">
      <c r="B26" s="475"/>
      <c r="C26" s="19" t="s">
        <v>523</v>
      </c>
      <c r="T26" s="493"/>
      <c r="U26" s="475"/>
      <c r="Y26" s="493"/>
      <c r="Z26" s="531"/>
      <c r="AA26" s="531"/>
      <c r="AB26" s="531"/>
    </row>
    <row r="27" spans="2:28" ht="5.25" customHeight="1">
      <c r="B27" s="475"/>
      <c r="T27" s="493"/>
      <c r="U27" s="475"/>
      <c r="Y27" s="493"/>
      <c r="Z27" s="531"/>
      <c r="AA27" s="531"/>
      <c r="AB27" s="531"/>
    </row>
    <row r="28" spans="2:28" ht="35.25" customHeight="1">
      <c r="B28" s="475"/>
      <c r="C28" s="575" t="s">
        <v>466</v>
      </c>
      <c r="D28" s="581" t="s">
        <v>31</v>
      </c>
      <c r="E28" s="581"/>
      <c r="F28" s="581"/>
      <c r="G28" s="581"/>
      <c r="H28" s="581"/>
      <c r="I28" s="581"/>
      <c r="J28" s="581"/>
      <c r="K28" s="581"/>
      <c r="L28" s="581"/>
      <c r="M28" s="581"/>
      <c r="N28" s="581"/>
      <c r="O28" s="581"/>
      <c r="P28" s="581"/>
      <c r="Q28" s="581"/>
      <c r="R28" s="581"/>
      <c r="S28" s="591"/>
      <c r="T28" s="493"/>
      <c r="U28" s="475"/>
      <c r="V28" s="41" t="s">
        <v>78</v>
      </c>
      <c r="W28" s="41" t="s">
        <v>221</v>
      </c>
      <c r="X28" s="41" t="s">
        <v>78</v>
      </c>
      <c r="Y28" s="557"/>
    </row>
    <row r="29" spans="2:28" ht="25.5" customHeight="1">
      <c r="B29" s="475"/>
      <c r="C29" s="575" t="s">
        <v>255</v>
      </c>
      <c r="D29" s="581" t="s">
        <v>121</v>
      </c>
      <c r="E29" s="581"/>
      <c r="F29" s="581"/>
      <c r="G29" s="581"/>
      <c r="H29" s="581"/>
      <c r="I29" s="581"/>
      <c r="J29" s="581"/>
      <c r="K29" s="581"/>
      <c r="L29" s="581"/>
      <c r="M29" s="581"/>
      <c r="N29" s="581"/>
      <c r="O29" s="581"/>
      <c r="P29" s="581"/>
      <c r="Q29" s="581"/>
      <c r="R29" s="581"/>
      <c r="S29" s="591"/>
      <c r="T29" s="493"/>
      <c r="U29" s="475"/>
      <c r="V29" s="41" t="s">
        <v>78</v>
      </c>
      <c r="W29" s="41" t="s">
        <v>221</v>
      </c>
      <c r="X29" s="41" t="s">
        <v>78</v>
      </c>
      <c r="Y29" s="557"/>
    </row>
    <row r="30" spans="2:28" ht="22.5" customHeight="1">
      <c r="B30" s="475"/>
      <c r="C30" s="575" t="s">
        <v>448</v>
      </c>
      <c r="D30" s="582" t="s">
        <v>626</v>
      </c>
      <c r="E30" s="582"/>
      <c r="F30" s="582"/>
      <c r="G30" s="582"/>
      <c r="H30" s="582"/>
      <c r="I30" s="582"/>
      <c r="J30" s="582"/>
      <c r="K30" s="582"/>
      <c r="L30" s="582"/>
      <c r="M30" s="582"/>
      <c r="N30" s="582"/>
      <c r="O30" s="582"/>
      <c r="P30" s="582"/>
      <c r="Q30" s="582"/>
      <c r="R30" s="582"/>
      <c r="S30" s="592"/>
      <c r="T30" s="493"/>
      <c r="U30" s="475"/>
      <c r="V30" s="41" t="s">
        <v>78</v>
      </c>
      <c r="W30" s="41" t="s">
        <v>221</v>
      </c>
      <c r="X30" s="41" t="s">
        <v>78</v>
      </c>
      <c r="Y30" s="557"/>
    </row>
    <row r="31" spans="2:28" ht="24" customHeight="1">
      <c r="B31" s="475"/>
      <c r="C31" s="575" t="s">
        <v>627</v>
      </c>
      <c r="D31" s="581" t="s">
        <v>572</v>
      </c>
      <c r="E31" s="581"/>
      <c r="F31" s="581"/>
      <c r="G31" s="581"/>
      <c r="H31" s="581"/>
      <c r="I31" s="581"/>
      <c r="J31" s="581"/>
      <c r="K31" s="581"/>
      <c r="L31" s="581"/>
      <c r="M31" s="581"/>
      <c r="N31" s="581"/>
      <c r="O31" s="581"/>
      <c r="P31" s="581"/>
      <c r="Q31" s="581"/>
      <c r="R31" s="581"/>
      <c r="S31" s="591"/>
      <c r="T31" s="493"/>
      <c r="U31" s="475"/>
      <c r="V31" s="41" t="s">
        <v>78</v>
      </c>
      <c r="W31" s="41" t="s">
        <v>221</v>
      </c>
      <c r="X31" s="41" t="s">
        <v>78</v>
      </c>
      <c r="Y31" s="557"/>
    </row>
    <row r="32" spans="2:28" ht="24" customHeight="1">
      <c r="B32" s="475"/>
      <c r="C32" s="559" t="s">
        <v>629</v>
      </c>
      <c r="D32" s="583" t="s">
        <v>241</v>
      </c>
      <c r="E32" s="588"/>
      <c r="F32" s="581" t="s">
        <v>251</v>
      </c>
      <c r="G32" s="581"/>
      <c r="H32" s="581"/>
      <c r="I32" s="581"/>
      <c r="J32" s="581"/>
      <c r="K32" s="581"/>
      <c r="L32" s="581"/>
      <c r="M32" s="581"/>
      <c r="N32" s="581"/>
      <c r="O32" s="581"/>
      <c r="P32" s="581"/>
      <c r="Q32" s="581"/>
      <c r="R32" s="581"/>
      <c r="S32" s="591"/>
      <c r="T32" s="493"/>
      <c r="U32" s="475"/>
      <c r="V32" s="41" t="s">
        <v>78</v>
      </c>
      <c r="W32" s="41" t="s">
        <v>221</v>
      </c>
      <c r="X32" s="41" t="s">
        <v>78</v>
      </c>
      <c r="Y32" s="557"/>
    </row>
    <row r="33" spans="2:28" ht="23.25" customHeight="1">
      <c r="B33" s="475"/>
      <c r="C33" s="560"/>
      <c r="D33" s="584"/>
      <c r="E33" s="589"/>
      <c r="F33" s="581" t="s">
        <v>632</v>
      </c>
      <c r="G33" s="581"/>
      <c r="H33" s="581"/>
      <c r="I33" s="581"/>
      <c r="J33" s="581"/>
      <c r="K33" s="581"/>
      <c r="L33" s="581"/>
      <c r="M33" s="581"/>
      <c r="N33" s="581"/>
      <c r="O33" s="581"/>
      <c r="P33" s="581"/>
      <c r="Q33" s="581"/>
      <c r="R33" s="581"/>
      <c r="S33" s="591"/>
      <c r="T33" s="493"/>
      <c r="U33" s="475"/>
      <c r="V33" s="41"/>
      <c r="W33" s="41"/>
      <c r="X33" s="41"/>
      <c r="Y33" s="557"/>
    </row>
    <row r="34" spans="2:28" ht="22.5" customHeight="1">
      <c r="B34" s="475"/>
      <c r="C34" s="560"/>
      <c r="D34" s="584"/>
      <c r="E34" s="589"/>
      <c r="F34" s="581" t="s">
        <v>185</v>
      </c>
      <c r="G34" s="581"/>
      <c r="H34" s="581"/>
      <c r="I34" s="581"/>
      <c r="J34" s="581"/>
      <c r="K34" s="581"/>
      <c r="L34" s="581"/>
      <c r="M34" s="581"/>
      <c r="N34" s="581"/>
      <c r="O34" s="581"/>
      <c r="P34" s="581"/>
      <c r="Q34" s="581"/>
      <c r="R34" s="581"/>
      <c r="S34" s="591"/>
      <c r="T34" s="493"/>
      <c r="U34" s="475"/>
      <c r="V34" s="41"/>
      <c r="W34" s="41"/>
      <c r="X34" s="41"/>
      <c r="Y34" s="557"/>
    </row>
    <row r="35" spans="2:28" ht="24.75" customHeight="1">
      <c r="B35" s="475"/>
      <c r="C35" s="474"/>
      <c r="D35" s="585"/>
      <c r="E35" s="590"/>
      <c r="F35" s="581" t="s">
        <v>13</v>
      </c>
      <c r="G35" s="581"/>
      <c r="H35" s="581"/>
      <c r="I35" s="581"/>
      <c r="J35" s="581"/>
      <c r="K35" s="581"/>
      <c r="L35" s="581"/>
      <c r="M35" s="581"/>
      <c r="N35" s="581"/>
      <c r="O35" s="581"/>
      <c r="P35" s="581"/>
      <c r="Q35" s="581"/>
      <c r="R35" s="581"/>
      <c r="S35" s="591"/>
      <c r="T35" s="493"/>
      <c r="U35" s="475"/>
      <c r="V35" s="41"/>
      <c r="W35" s="41"/>
      <c r="X35" s="41"/>
      <c r="Y35" s="557"/>
    </row>
    <row r="36" spans="2:28" ht="5.25" customHeight="1">
      <c r="B36" s="475"/>
      <c r="C36" s="577"/>
      <c r="D36" s="41"/>
      <c r="E36" s="576"/>
      <c r="G36" s="576"/>
      <c r="H36" s="576"/>
      <c r="I36" s="576"/>
      <c r="J36" s="576"/>
      <c r="K36" s="576"/>
      <c r="L36" s="576"/>
      <c r="M36" s="576"/>
      <c r="N36" s="576"/>
      <c r="O36" s="576"/>
      <c r="P36" s="576"/>
      <c r="Q36" s="576"/>
      <c r="R36" s="576"/>
      <c r="S36" s="576"/>
      <c r="T36" s="493"/>
      <c r="U36" s="475"/>
      <c r="V36" s="3"/>
      <c r="W36" s="3"/>
      <c r="X36" s="3"/>
      <c r="Y36" s="557"/>
    </row>
    <row r="37" spans="2:28">
      <c r="B37" s="475"/>
      <c r="C37" s="19" t="s">
        <v>634</v>
      </c>
      <c r="T37" s="493"/>
      <c r="U37" s="475"/>
      <c r="Y37" s="493"/>
      <c r="Z37" s="531"/>
      <c r="AA37" s="531"/>
      <c r="AB37" s="531"/>
    </row>
    <row r="38" spans="2:28" ht="5.25" customHeight="1">
      <c r="B38" s="475"/>
      <c r="C38" s="480"/>
      <c r="D38" s="480"/>
      <c r="E38" s="480"/>
      <c r="F38" s="480"/>
      <c r="G38" s="480"/>
      <c r="H38" s="480"/>
      <c r="I38" s="480"/>
      <c r="J38" s="480"/>
      <c r="K38" s="480"/>
      <c r="L38" s="480"/>
      <c r="M38" s="480"/>
      <c r="N38" s="480"/>
      <c r="O38" s="480"/>
      <c r="P38" s="480"/>
      <c r="Q38" s="480"/>
      <c r="R38" s="480"/>
      <c r="S38" s="480"/>
      <c r="T38" s="493"/>
      <c r="U38" s="475"/>
      <c r="Y38" s="493"/>
      <c r="Z38" s="531"/>
      <c r="AA38" s="531"/>
      <c r="AB38" s="531"/>
    </row>
    <row r="39" spans="2:28" ht="37.5" customHeight="1">
      <c r="B39" s="475"/>
      <c r="C39" s="474" t="s">
        <v>359</v>
      </c>
      <c r="D39" s="586" t="s">
        <v>635</v>
      </c>
      <c r="E39" s="586"/>
      <c r="F39" s="586"/>
      <c r="G39" s="586"/>
      <c r="H39" s="586"/>
      <c r="I39" s="586"/>
      <c r="J39" s="586"/>
      <c r="K39" s="586"/>
      <c r="L39" s="586"/>
      <c r="M39" s="586"/>
      <c r="N39" s="586"/>
      <c r="O39" s="586"/>
      <c r="P39" s="586"/>
      <c r="Q39" s="586"/>
      <c r="R39" s="586"/>
      <c r="S39" s="593"/>
      <c r="T39" s="493"/>
      <c r="U39" s="475"/>
      <c r="V39" s="41" t="s">
        <v>78</v>
      </c>
      <c r="W39" s="41" t="s">
        <v>221</v>
      </c>
      <c r="X39" s="41" t="s">
        <v>78</v>
      </c>
      <c r="Y39" s="557"/>
    </row>
    <row r="40" spans="2:28" ht="37.5" customHeight="1">
      <c r="B40" s="475"/>
      <c r="C40" s="575" t="s">
        <v>255</v>
      </c>
      <c r="D40" s="581" t="s">
        <v>640</v>
      </c>
      <c r="E40" s="581"/>
      <c r="F40" s="581"/>
      <c r="G40" s="581"/>
      <c r="H40" s="581"/>
      <c r="I40" s="581"/>
      <c r="J40" s="581"/>
      <c r="K40" s="581"/>
      <c r="L40" s="581"/>
      <c r="M40" s="581"/>
      <c r="N40" s="581"/>
      <c r="O40" s="581"/>
      <c r="P40" s="581"/>
      <c r="Q40" s="581"/>
      <c r="R40" s="581"/>
      <c r="S40" s="591"/>
      <c r="T40" s="493"/>
      <c r="U40" s="475"/>
      <c r="V40" s="41" t="s">
        <v>78</v>
      </c>
      <c r="W40" s="41" t="s">
        <v>221</v>
      </c>
      <c r="X40" s="41" t="s">
        <v>78</v>
      </c>
      <c r="Y40" s="557"/>
    </row>
    <row r="41" spans="2:28" ht="29.25" customHeight="1">
      <c r="B41" s="475"/>
      <c r="C41" s="575" t="s">
        <v>448</v>
      </c>
      <c r="D41" s="581" t="s">
        <v>121</v>
      </c>
      <c r="E41" s="581"/>
      <c r="F41" s="581"/>
      <c r="G41" s="581"/>
      <c r="H41" s="581"/>
      <c r="I41" s="581"/>
      <c r="J41" s="581"/>
      <c r="K41" s="581"/>
      <c r="L41" s="581"/>
      <c r="M41" s="581"/>
      <c r="N41" s="581"/>
      <c r="O41" s="581"/>
      <c r="P41" s="581"/>
      <c r="Q41" s="581"/>
      <c r="R41" s="581"/>
      <c r="S41" s="591"/>
      <c r="T41" s="493"/>
      <c r="U41" s="475"/>
      <c r="V41" s="41" t="s">
        <v>78</v>
      </c>
      <c r="W41" s="41" t="s">
        <v>221</v>
      </c>
      <c r="X41" s="41" t="s">
        <v>78</v>
      </c>
      <c r="Y41" s="557"/>
    </row>
    <row r="42" spans="2:28" ht="18" customHeight="1">
      <c r="B42" s="475"/>
      <c r="C42" s="575" t="s">
        <v>627</v>
      </c>
      <c r="D42" s="582" t="s">
        <v>626</v>
      </c>
      <c r="E42" s="582"/>
      <c r="F42" s="582"/>
      <c r="G42" s="582"/>
      <c r="H42" s="582"/>
      <c r="I42" s="582"/>
      <c r="J42" s="582"/>
      <c r="K42" s="582"/>
      <c r="L42" s="582"/>
      <c r="M42" s="582"/>
      <c r="N42" s="582"/>
      <c r="O42" s="582"/>
      <c r="P42" s="582"/>
      <c r="Q42" s="582"/>
      <c r="R42" s="582"/>
      <c r="S42" s="592"/>
      <c r="T42" s="493"/>
      <c r="U42" s="475"/>
      <c r="V42" s="41" t="s">
        <v>78</v>
      </c>
      <c r="W42" s="41" t="s">
        <v>221</v>
      </c>
      <c r="X42" s="41" t="s">
        <v>78</v>
      </c>
      <c r="Y42" s="557"/>
    </row>
    <row r="43" spans="2:28" ht="27.75" customHeight="1">
      <c r="B43" s="475"/>
      <c r="C43" s="575" t="s">
        <v>629</v>
      </c>
      <c r="D43" s="581" t="s">
        <v>572</v>
      </c>
      <c r="E43" s="581"/>
      <c r="F43" s="581"/>
      <c r="G43" s="581"/>
      <c r="H43" s="581"/>
      <c r="I43" s="581"/>
      <c r="J43" s="581"/>
      <c r="K43" s="581"/>
      <c r="L43" s="581"/>
      <c r="M43" s="581"/>
      <c r="N43" s="581"/>
      <c r="O43" s="581"/>
      <c r="P43" s="581"/>
      <c r="Q43" s="581"/>
      <c r="R43" s="581"/>
      <c r="S43" s="591"/>
      <c r="T43" s="493"/>
      <c r="U43" s="475"/>
      <c r="V43" s="41" t="s">
        <v>78</v>
      </c>
      <c r="W43" s="41" t="s">
        <v>221</v>
      </c>
      <c r="X43" s="41" t="s">
        <v>78</v>
      </c>
      <c r="Y43" s="557"/>
    </row>
    <row r="44" spans="2:28" ht="24" customHeight="1">
      <c r="B44" s="475"/>
      <c r="C44" s="559" t="s">
        <v>486</v>
      </c>
      <c r="D44" s="583" t="s">
        <v>241</v>
      </c>
      <c r="E44" s="588"/>
      <c r="F44" s="581" t="s">
        <v>251</v>
      </c>
      <c r="G44" s="581"/>
      <c r="H44" s="581"/>
      <c r="I44" s="581"/>
      <c r="J44" s="581"/>
      <c r="K44" s="581"/>
      <c r="L44" s="581"/>
      <c r="M44" s="581"/>
      <c r="N44" s="581"/>
      <c r="O44" s="581"/>
      <c r="P44" s="581"/>
      <c r="Q44" s="581"/>
      <c r="R44" s="581"/>
      <c r="S44" s="591"/>
      <c r="T44" s="493"/>
      <c r="U44" s="475"/>
      <c r="V44" s="41" t="s">
        <v>78</v>
      </c>
      <c r="W44" s="41" t="s">
        <v>221</v>
      </c>
      <c r="X44" s="41" t="s">
        <v>78</v>
      </c>
      <c r="Y44" s="557"/>
    </row>
    <row r="45" spans="2:28" ht="26.25" customHeight="1">
      <c r="B45" s="475"/>
      <c r="C45" s="560"/>
      <c r="D45" s="584"/>
      <c r="E45" s="589"/>
      <c r="F45" s="581" t="s">
        <v>632</v>
      </c>
      <c r="G45" s="581"/>
      <c r="H45" s="581"/>
      <c r="I45" s="581"/>
      <c r="J45" s="581"/>
      <c r="K45" s="581"/>
      <c r="L45" s="581"/>
      <c r="M45" s="581"/>
      <c r="N45" s="581"/>
      <c r="O45" s="581"/>
      <c r="P45" s="581"/>
      <c r="Q45" s="581"/>
      <c r="R45" s="581"/>
      <c r="S45" s="591"/>
      <c r="T45" s="493"/>
      <c r="U45" s="475"/>
      <c r="V45" s="41"/>
      <c r="W45" s="41"/>
      <c r="X45" s="41"/>
      <c r="Y45" s="557"/>
    </row>
    <row r="46" spans="2:28" ht="18.75" customHeight="1">
      <c r="B46" s="475"/>
      <c r="C46" s="560"/>
      <c r="D46" s="584"/>
      <c r="E46" s="589"/>
      <c r="F46" s="581" t="s">
        <v>185</v>
      </c>
      <c r="G46" s="581"/>
      <c r="H46" s="581"/>
      <c r="I46" s="581"/>
      <c r="J46" s="581"/>
      <c r="K46" s="581"/>
      <c r="L46" s="581"/>
      <c r="M46" s="581"/>
      <c r="N46" s="581"/>
      <c r="O46" s="581"/>
      <c r="P46" s="581"/>
      <c r="Q46" s="581"/>
      <c r="R46" s="581"/>
      <c r="S46" s="591"/>
      <c r="T46" s="493"/>
      <c r="U46" s="475"/>
      <c r="V46" s="41"/>
      <c r="W46" s="41"/>
      <c r="X46" s="41"/>
      <c r="Y46" s="557"/>
    </row>
    <row r="47" spans="2:28" ht="25.5" customHeight="1">
      <c r="B47" s="475"/>
      <c r="C47" s="474"/>
      <c r="D47" s="585"/>
      <c r="E47" s="590"/>
      <c r="F47" s="581" t="s">
        <v>13</v>
      </c>
      <c r="G47" s="581"/>
      <c r="H47" s="581"/>
      <c r="I47" s="581"/>
      <c r="J47" s="581"/>
      <c r="K47" s="581"/>
      <c r="L47" s="581"/>
      <c r="M47" s="581"/>
      <c r="N47" s="581"/>
      <c r="O47" s="581"/>
      <c r="P47" s="581"/>
      <c r="Q47" s="581"/>
      <c r="R47" s="581"/>
      <c r="S47" s="591"/>
      <c r="T47" s="493"/>
      <c r="U47" s="475"/>
      <c r="V47" s="41"/>
      <c r="W47" s="41"/>
      <c r="X47" s="41"/>
      <c r="Y47" s="557"/>
    </row>
    <row r="48" spans="2:28">
      <c r="B48" s="472"/>
      <c r="C48" s="480"/>
      <c r="D48" s="480"/>
      <c r="E48" s="480"/>
      <c r="F48" s="480"/>
      <c r="G48" s="480"/>
      <c r="H48" s="480"/>
      <c r="I48" s="480"/>
      <c r="J48" s="480"/>
      <c r="K48" s="480"/>
      <c r="L48" s="480"/>
      <c r="M48" s="480"/>
      <c r="N48" s="480"/>
      <c r="O48" s="480"/>
      <c r="P48" s="480"/>
      <c r="Q48" s="480"/>
      <c r="R48" s="480"/>
      <c r="S48" s="480"/>
      <c r="T48" s="490"/>
      <c r="U48" s="472"/>
      <c r="V48" s="480"/>
      <c r="W48" s="480"/>
      <c r="X48" s="480"/>
      <c r="Y48" s="490"/>
    </row>
    <row r="49" spans="2:28" ht="4.5" customHeight="1">
      <c r="Z49" s="531"/>
      <c r="AA49" s="531"/>
      <c r="AB49" s="531"/>
    </row>
    <row r="50" spans="2:28">
      <c r="B50" s="19" t="s">
        <v>520</v>
      </c>
      <c r="Z50" s="531"/>
      <c r="AA50" s="531"/>
      <c r="AB50" s="531"/>
    </row>
    <row r="51" spans="2:28" ht="24" customHeight="1">
      <c r="B51" s="470"/>
      <c r="C51" s="578" t="s">
        <v>133</v>
      </c>
      <c r="D51" s="578"/>
      <c r="E51" s="578"/>
      <c r="F51" s="578"/>
      <c r="G51" s="578"/>
      <c r="H51" s="578"/>
      <c r="I51" s="578"/>
      <c r="J51" s="578"/>
      <c r="K51" s="578"/>
      <c r="L51" s="578"/>
      <c r="M51" s="578"/>
      <c r="N51" s="578"/>
      <c r="O51" s="578"/>
      <c r="P51" s="578"/>
      <c r="Q51" s="578"/>
      <c r="R51" s="578"/>
      <c r="S51" s="578"/>
      <c r="T51" s="488"/>
      <c r="U51" s="479"/>
      <c r="V51" s="553" t="s">
        <v>478</v>
      </c>
      <c r="W51" s="553" t="s">
        <v>221</v>
      </c>
      <c r="X51" s="553" t="s">
        <v>481</v>
      </c>
      <c r="Y51" s="488"/>
      <c r="Z51" s="531"/>
      <c r="AA51" s="531"/>
      <c r="AB51" s="531"/>
    </row>
    <row r="52" spans="2:28" ht="5.25" customHeight="1">
      <c r="B52" s="475"/>
      <c r="C52" s="579"/>
      <c r="D52" s="579"/>
      <c r="E52" s="579"/>
      <c r="F52" s="579"/>
      <c r="G52" s="579"/>
      <c r="H52" s="579"/>
      <c r="I52" s="579"/>
      <c r="J52" s="579"/>
      <c r="K52" s="579"/>
      <c r="L52" s="579"/>
      <c r="M52" s="579"/>
      <c r="N52" s="579"/>
      <c r="O52" s="579"/>
      <c r="P52" s="579"/>
      <c r="Q52" s="579"/>
      <c r="R52" s="579"/>
      <c r="S52" s="579"/>
      <c r="T52" s="493"/>
      <c r="V52" s="552"/>
      <c r="W52" s="552"/>
      <c r="X52" s="552"/>
      <c r="Y52" s="493"/>
      <c r="Z52" s="531"/>
      <c r="AA52" s="531"/>
      <c r="AB52" s="531"/>
    </row>
    <row r="53" spans="2:28" ht="21" customHeight="1">
      <c r="B53" s="475"/>
      <c r="C53" s="575" t="s">
        <v>359</v>
      </c>
      <c r="D53" s="581" t="s">
        <v>50</v>
      </c>
      <c r="E53" s="581"/>
      <c r="F53" s="581"/>
      <c r="G53" s="581"/>
      <c r="H53" s="581"/>
      <c r="I53" s="581"/>
      <c r="J53" s="581"/>
      <c r="K53" s="581"/>
      <c r="L53" s="581"/>
      <c r="M53" s="581"/>
      <c r="N53" s="581"/>
      <c r="O53" s="581"/>
      <c r="P53" s="581"/>
      <c r="Q53" s="581"/>
      <c r="R53" s="581"/>
      <c r="S53" s="591"/>
      <c r="T53" s="493"/>
      <c r="V53" s="41" t="s">
        <v>78</v>
      </c>
      <c r="W53" s="41" t="s">
        <v>221</v>
      </c>
      <c r="X53" s="41" t="s">
        <v>78</v>
      </c>
      <c r="Y53" s="493"/>
      <c r="Z53" s="531"/>
      <c r="AA53" s="531"/>
      <c r="AB53" s="531"/>
    </row>
    <row r="54" spans="2:28" ht="5.25" customHeight="1">
      <c r="B54" s="475"/>
      <c r="D54" s="587"/>
      <c r="T54" s="493"/>
      <c r="V54" s="41"/>
      <c r="W54" s="41"/>
      <c r="X54" s="41"/>
      <c r="Y54" s="493"/>
      <c r="Z54" s="531"/>
      <c r="AA54" s="531"/>
      <c r="AB54" s="531"/>
    </row>
    <row r="55" spans="2:28" ht="24.75" customHeight="1">
      <c r="B55" s="475"/>
      <c r="C55" s="580" t="s">
        <v>642</v>
      </c>
      <c r="D55" s="580"/>
      <c r="E55" s="580"/>
      <c r="F55" s="580"/>
      <c r="G55" s="580"/>
      <c r="H55" s="580"/>
      <c r="I55" s="580"/>
      <c r="J55" s="580"/>
      <c r="K55" s="580"/>
      <c r="L55" s="580"/>
      <c r="M55" s="580"/>
      <c r="N55" s="580"/>
      <c r="O55" s="580"/>
      <c r="P55" s="580"/>
      <c r="Q55" s="580"/>
      <c r="R55" s="580"/>
      <c r="S55" s="580"/>
      <c r="T55" s="493"/>
      <c r="V55" s="544"/>
      <c r="W55" s="41"/>
      <c r="X55" s="544"/>
      <c r="Y55" s="557"/>
    </row>
    <row r="56" spans="2:28" ht="6" customHeight="1">
      <c r="B56" s="475"/>
      <c r="C56" s="579"/>
      <c r="D56" s="579"/>
      <c r="E56" s="579"/>
      <c r="F56" s="579"/>
      <c r="G56" s="579"/>
      <c r="H56" s="579"/>
      <c r="I56" s="579"/>
      <c r="J56" s="579"/>
      <c r="K56" s="579"/>
      <c r="L56" s="579"/>
      <c r="M56" s="579"/>
      <c r="N56" s="579"/>
      <c r="O56" s="579"/>
      <c r="P56" s="579"/>
      <c r="Q56" s="579"/>
      <c r="R56" s="579"/>
      <c r="S56" s="579"/>
      <c r="T56" s="493"/>
      <c r="V56" s="544"/>
      <c r="W56" s="41"/>
      <c r="X56" s="544"/>
      <c r="Y56" s="557"/>
    </row>
    <row r="57" spans="2:28" ht="22.5" customHeight="1">
      <c r="B57" s="475"/>
      <c r="C57" s="575" t="s">
        <v>359</v>
      </c>
      <c r="D57" s="581" t="s">
        <v>604</v>
      </c>
      <c r="E57" s="581"/>
      <c r="F57" s="581"/>
      <c r="G57" s="581"/>
      <c r="H57" s="581"/>
      <c r="I57" s="581"/>
      <c r="J57" s="581"/>
      <c r="K57" s="581"/>
      <c r="L57" s="581"/>
      <c r="M57" s="581"/>
      <c r="N57" s="581"/>
      <c r="O57" s="581"/>
      <c r="P57" s="581"/>
      <c r="Q57" s="581"/>
      <c r="R57" s="581"/>
      <c r="S57" s="591"/>
      <c r="T57" s="493"/>
      <c r="V57" s="41" t="s">
        <v>78</v>
      </c>
      <c r="W57" s="41" t="s">
        <v>221</v>
      </c>
      <c r="X57" s="41" t="s">
        <v>78</v>
      </c>
      <c r="Y57" s="557"/>
    </row>
    <row r="58" spans="2:28" ht="5.25" customHeight="1">
      <c r="B58" s="472"/>
      <c r="C58" s="480"/>
      <c r="D58" s="480"/>
      <c r="E58" s="480"/>
      <c r="F58" s="480"/>
      <c r="G58" s="480"/>
      <c r="H58" s="480"/>
      <c r="I58" s="480"/>
      <c r="J58" s="480"/>
      <c r="K58" s="480"/>
      <c r="L58" s="480"/>
      <c r="M58" s="480"/>
      <c r="N58" s="480"/>
      <c r="O58" s="480"/>
      <c r="P58" s="480"/>
      <c r="Q58" s="480"/>
      <c r="R58" s="480"/>
      <c r="S58" s="480"/>
      <c r="T58" s="490"/>
      <c r="U58" s="480"/>
      <c r="V58" s="480"/>
      <c r="W58" s="480"/>
      <c r="X58" s="480"/>
      <c r="Y58" s="490"/>
    </row>
    <row r="59" spans="2:28">
      <c r="B59" s="19" t="s">
        <v>200</v>
      </c>
    </row>
    <row r="60" spans="2:28">
      <c r="B60" s="19" t="s">
        <v>643</v>
      </c>
      <c r="K60" s="531"/>
      <c r="L60" s="531"/>
      <c r="M60" s="531"/>
      <c r="N60" s="531"/>
      <c r="O60" s="531"/>
      <c r="P60" s="531"/>
      <c r="Q60" s="531"/>
      <c r="R60" s="531"/>
      <c r="S60" s="531"/>
      <c r="T60" s="531"/>
      <c r="U60" s="531"/>
      <c r="V60" s="531"/>
      <c r="W60" s="531"/>
      <c r="X60" s="531"/>
      <c r="Y60" s="531"/>
      <c r="Z60" s="531"/>
      <c r="AA60" s="531"/>
      <c r="AB60" s="531"/>
    </row>
    <row r="122" spans="3:7">
      <c r="C122" s="480"/>
      <c r="D122" s="480"/>
      <c r="E122" s="480"/>
      <c r="F122" s="480"/>
      <c r="G122" s="480"/>
    </row>
    <row r="123" spans="3:7">
      <c r="C123" s="479"/>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1"/>
  <dataValidations count="1">
    <dataValidation type="list" allowBlank="1" showDropDown="0" showInputMessage="1" showErrorMessage="1" sqref="L7 Q7 G7:G12 X57 V57 X17:X24 X28:X35 V17:V24 V28:V35 V39:V47 X39:X47 V53:V54 X53:X54">
      <formula1>"□,■"</formula1>
    </dataValidation>
  </dataValidations>
  <pageMargins left="0.39370078740157483" right="0.39370078740157483" top="0.59055118110236227" bottom="0.39370078740157483" header="0.27559055118110237" footer="0.43307086614173229"/>
  <pageSetup paperSize="9" scale="85" fitToWidth="1" fitToHeight="1" orientation="portrait" usePrinterDefaults="1" r:id="rId1"/>
  <headerFooter alignWithMargins="0">
    <oddHeader>&amp;R&amp;A</oddHeader>
  </headerFooter>
  <rowBreaks count="1" manualBreakCount="1">
    <brk id="4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E53"/>
  <sheetViews>
    <sheetView view="pageBreakPreview" topLeftCell="A4" zoomScaleSheetLayoutView="100" workbookViewId="0">
      <selection activeCell="H10" sqref="H10"/>
    </sheetView>
  </sheetViews>
  <sheetFormatPr defaultColWidth="3.5" defaultRowHeight="13.5"/>
  <cols>
    <col min="1" max="1" width="3.5" style="463"/>
    <col min="2" max="2" width="3" style="464" customWidth="1"/>
    <col min="3" max="7" width="3.5" style="463"/>
    <col min="8" max="8" width="2.5" style="463" customWidth="1"/>
    <col min="9" max="16384" width="3.5" style="463"/>
  </cols>
  <sheetData>
    <row r="1" spans="1:31">
      <c r="A1" s="257"/>
      <c r="B1" s="238"/>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row>
    <row r="2" spans="1:31">
      <c r="A2" s="257"/>
      <c r="B2" s="594"/>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row>
    <row r="3" spans="1:31">
      <c r="A3" s="257"/>
      <c r="B3" s="238"/>
      <c r="C3" s="257"/>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257"/>
      <c r="AE3" s="257"/>
    </row>
    <row r="4" spans="1:31">
      <c r="A4" s="257"/>
      <c r="B4" s="238" t="s">
        <v>389</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57"/>
      <c r="AE4" s="257"/>
    </row>
    <row r="5" spans="1:31">
      <c r="A5" s="257"/>
      <c r="B5" s="238"/>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row>
    <row r="6" spans="1:31">
      <c r="A6" s="257"/>
      <c r="B6" s="595"/>
      <c r="C6" s="599"/>
      <c r="D6" s="599"/>
      <c r="E6" s="599"/>
      <c r="F6" s="599"/>
      <c r="G6" s="602"/>
      <c r="H6" s="599"/>
      <c r="I6" s="599"/>
      <c r="J6" s="599"/>
      <c r="K6" s="599"/>
      <c r="L6" s="599"/>
      <c r="M6" s="599"/>
      <c r="N6" s="599"/>
      <c r="O6" s="599"/>
      <c r="P6" s="599"/>
      <c r="Q6" s="599"/>
      <c r="R6" s="599"/>
      <c r="S6" s="599"/>
      <c r="T6" s="599"/>
      <c r="U6" s="599"/>
      <c r="V6" s="599"/>
      <c r="W6" s="599"/>
      <c r="X6" s="599"/>
      <c r="Y6" s="599"/>
      <c r="Z6" s="599"/>
      <c r="AA6" s="599"/>
      <c r="AB6" s="599"/>
      <c r="AC6" s="602"/>
      <c r="AD6" s="257"/>
      <c r="AE6" s="257"/>
    </row>
    <row r="7" spans="1:31">
      <c r="A7" s="257"/>
      <c r="B7" s="596">
        <v>1</v>
      </c>
      <c r="C7" s="257" t="s">
        <v>392</v>
      </c>
      <c r="D7" s="257"/>
      <c r="E7" s="257"/>
      <c r="F7" s="257"/>
      <c r="G7" s="603"/>
      <c r="H7" s="257"/>
      <c r="I7" s="257"/>
      <c r="J7" s="257"/>
      <c r="K7" s="257"/>
      <c r="L7" s="257"/>
      <c r="M7" s="257"/>
      <c r="N7" s="257"/>
      <c r="O7" s="257"/>
      <c r="P7" s="257"/>
      <c r="Q7" s="257"/>
      <c r="R7" s="257"/>
      <c r="S7" s="257"/>
      <c r="T7" s="257"/>
      <c r="U7" s="257"/>
      <c r="V7" s="257"/>
      <c r="W7" s="257"/>
      <c r="X7" s="257"/>
      <c r="Y7" s="257"/>
      <c r="Z7" s="257"/>
      <c r="AA7" s="257"/>
      <c r="AB7" s="257"/>
      <c r="AC7" s="603"/>
      <c r="AD7" s="257"/>
      <c r="AE7" s="257"/>
    </row>
    <row r="8" spans="1:31">
      <c r="A8" s="257"/>
      <c r="B8" s="597"/>
      <c r="C8" s="600"/>
      <c r="D8" s="600"/>
      <c r="E8" s="600"/>
      <c r="F8" s="600"/>
      <c r="G8" s="604"/>
      <c r="H8" s="600"/>
      <c r="I8" s="600"/>
      <c r="J8" s="600"/>
      <c r="K8" s="600"/>
      <c r="L8" s="600"/>
      <c r="M8" s="600"/>
      <c r="N8" s="600"/>
      <c r="O8" s="600"/>
      <c r="P8" s="600"/>
      <c r="Q8" s="600"/>
      <c r="R8" s="600"/>
      <c r="S8" s="600"/>
      <c r="T8" s="600"/>
      <c r="U8" s="600"/>
      <c r="V8" s="600"/>
      <c r="W8" s="600"/>
      <c r="X8" s="600"/>
      <c r="Y8" s="600"/>
      <c r="Z8" s="600"/>
      <c r="AA8" s="600"/>
      <c r="AB8" s="600"/>
      <c r="AC8" s="604"/>
      <c r="AD8" s="257"/>
      <c r="AE8" s="257"/>
    </row>
    <row r="9" spans="1:31">
      <c r="A9" s="257"/>
      <c r="B9" s="595"/>
      <c r="C9" s="599"/>
      <c r="D9" s="599"/>
      <c r="E9" s="599"/>
      <c r="F9" s="599"/>
      <c r="G9" s="602"/>
      <c r="H9" s="599"/>
      <c r="I9" s="599"/>
      <c r="J9" s="599"/>
      <c r="K9" s="599"/>
      <c r="L9" s="599"/>
      <c r="M9" s="599"/>
      <c r="N9" s="599"/>
      <c r="O9" s="599"/>
      <c r="P9" s="599"/>
      <c r="Q9" s="599"/>
      <c r="R9" s="599"/>
      <c r="S9" s="599"/>
      <c r="T9" s="599"/>
      <c r="U9" s="599"/>
      <c r="V9" s="599"/>
      <c r="W9" s="599"/>
      <c r="X9" s="599"/>
      <c r="Y9" s="599"/>
      <c r="Z9" s="599"/>
      <c r="AA9" s="599"/>
      <c r="AB9" s="599"/>
      <c r="AC9" s="602"/>
      <c r="AD9" s="257"/>
      <c r="AE9" s="257"/>
    </row>
    <row r="10" spans="1:31">
      <c r="A10" s="257"/>
      <c r="B10" s="596">
        <v>2</v>
      </c>
      <c r="C10" s="257" t="s">
        <v>256</v>
      </c>
      <c r="D10" s="257"/>
      <c r="E10" s="257"/>
      <c r="F10" s="257"/>
      <c r="G10" s="603"/>
      <c r="H10" s="257"/>
      <c r="I10" s="257" t="s">
        <v>354</v>
      </c>
      <c r="J10" s="257"/>
      <c r="K10" s="257"/>
      <c r="L10" s="257"/>
      <c r="M10" s="257"/>
      <c r="N10" s="257" t="s">
        <v>393</v>
      </c>
      <c r="O10" s="257"/>
      <c r="P10" s="257"/>
      <c r="Q10" s="257"/>
      <c r="R10" s="257"/>
      <c r="S10" s="257" t="s">
        <v>370</v>
      </c>
      <c r="T10" s="257"/>
      <c r="U10" s="257"/>
      <c r="V10" s="257"/>
      <c r="W10" s="257"/>
      <c r="X10" s="257"/>
      <c r="Y10" s="257"/>
      <c r="Z10" s="257"/>
      <c r="AA10" s="257"/>
      <c r="AB10" s="257"/>
      <c r="AC10" s="603"/>
      <c r="AD10" s="257"/>
      <c r="AE10" s="257"/>
    </row>
    <row r="11" spans="1:31">
      <c r="A11" s="257"/>
      <c r="B11" s="597"/>
      <c r="C11" s="600"/>
      <c r="D11" s="600"/>
      <c r="E11" s="600"/>
      <c r="F11" s="600"/>
      <c r="G11" s="604"/>
      <c r="H11" s="600"/>
      <c r="I11" s="600"/>
      <c r="J11" s="600"/>
      <c r="K11" s="600"/>
      <c r="L11" s="600"/>
      <c r="M11" s="600"/>
      <c r="N11" s="600"/>
      <c r="O11" s="600"/>
      <c r="P11" s="600"/>
      <c r="Q11" s="600"/>
      <c r="R11" s="600"/>
      <c r="S11" s="600"/>
      <c r="T11" s="600"/>
      <c r="U11" s="600"/>
      <c r="V11" s="600"/>
      <c r="W11" s="600"/>
      <c r="X11" s="600"/>
      <c r="Y11" s="600"/>
      <c r="Z11" s="600"/>
      <c r="AA11" s="600"/>
      <c r="AB11" s="600"/>
      <c r="AC11" s="604"/>
      <c r="AD11" s="257"/>
      <c r="AE11" s="257"/>
    </row>
    <row r="12" spans="1:31">
      <c r="A12" s="257"/>
      <c r="B12" s="595"/>
      <c r="C12" s="599"/>
      <c r="D12" s="599"/>
      <c r="E12" s="599"/>
      <c r="F12" s="599"/>
      <c r="G12" s="602"/>
      <c r="H12" s="606"/>
      <c r="I12" s="599"/>
      <c r="J12" s="599"/>
      <c r="K12" s="599"/>
      <c r="L12" s="599"/>
      <c r="M12" s="599"/>
      <c r="N12" s="599"/>
      <c r="O12" s="599"/>
      <c r="P12" s="599"/>
      <c r="Q12" s="599"/>
      <c r="R12" s="599"/>
      <c r="S12" s="599"/>
      <c r="T12" s="599"/>
      <c r="U12" s="599"/>
      <c r="V12" s="599"/>
      <c r="W12" s="599"/>
      <c r="X12" s="599"/>
      <c r="Y12" s="599"/>
      <c r="Z12" s="599"/>
      <c r="AA12" s="599"/>
      <c r="AB12" s="599"/>
      <c r="AC12" s="602"/>
      <c r="AD12" s="257"/>
      <c r="AE12" s="257"/>
    </row>
    <row r="13" spans="1:31" ht="18.75" customHeight="1">
      <c r="A13" s="257"/>
      <c r="B13" s="232">
        <v>3</v>
      </c>
      <c r="C13" s="258" t="s">
        <v>394</v>
      </c>
      <c r="D13" s="258"/>
      <c r="E13" s="258"/>
      <c r="F13" s="258"/>
      <c r="G13" s="255"/>
      <c r="H13" s="607"/>
      <c r="I13" s="258" t="s">
        <v>395</v>
      </c>
      <c r="J13" s="258"/>
      <c r="K13" s="257"/>
      <c r="L13" s="257"/>
      <c r="M13" s="257"/>
      <c r="N13" s="257"/>
      <c r="O13" s="257"/>
      <c r="P13" s="257"/>
      <c r="Q13" s="257"/>
      <c r="R13" s="257"/>
      <c r="S13" s="257"/>
      <c r="T13" s="257"/>
      <c r="U13" s="257"/>
      <c r="V13" s="257"/>
      <c r="W13" s="257"/>
      <c r="X13" s="257"/>
      <c r="Y13" s="257"/>
      <c r="Z13" s="257"/>
      <c r="AA13" s="257"/>
      <c r="AB13" s="257"/>
      <c r="AC13" s="603"/>
      <c r="AD13" s="611"/>
      <c r="AE13" s="257"/>
    </row>
    <row r="14" spans="1:31">
      <c r="A14" s="257"/>
      <c r="B14" s="597"/>
      <c r="C14" s="600"/>
      <c r="D14" s="600"/>
      <c r="E14" s="600"/>
      <c r="F14" s="600"/>
      <c r="G14" s="604"/>
      <c r="H14" s="608"/>
      <c r="I14" s="600"/>
      <c r="J14" s="600"/>
      <c r="K14" s="600"/>
      <c r="L14" s="600"/>
      <c r="M14" s="600"/>
      <c r="N14" s="600"/>
      <c r="O14" s="600"/>
      <c r="P14" s="600"/>
      <c r="Q14" s="600"/>
      <c r="R14" s="600"/>
      <c r="S14" s="600"/>
      <c r="T14" s="600"/>
      <c r="U14" s="600"/>
      <c r="V14" s="600"/>
      <c r="W14" s="600"/>
      <c r="X14" s="600"/>
      <c r="Y14" s="600"/>
      <c r="Z14" s="600"/>
      <c r="AA14" s="600"/>
      <c r="AB14" s="600"/>
      <c r="AC14" s="604"/>
      <c r="AD14" s="257"/>
      <c r="AE14" s="257"/>
    </row>
    <row r="15" spans="1:31">
      <c r="A15" s="257"/>
      <c r="B15" s="595"/>
      <c r="C15" s="599"/>
      <c r="D15" s="599"/>
      <c r="E15" s="599"/>
      <c r="F15" s="599"/>
      <c r="G15" s="602"/>
      <c r="H15" s="609"/>
      <c r="I15" s="257"/>
      <c r="J15" s="257"/>
      <c r="K15" s="257"/>
      <c r="L15" s="257"/>
      <c r="M15" s="257"/>
      <c r="N15" s="257"/>
      <c r="O15" s="257"/>
      <c r="P15" s="257"/>
      <c r="Q15" s="257"/>
      <c r="R15" s="257"/>
      <c r="S15" s="257"/>
      <c r="T15" s="257"/>
      <c r="U15" s="257"/>
      <c r="V15" s="257"/>
      <c r="W15" s="257"/>
      <c r="X15" s="257"/>
      <c r="Y15" s="257"/>
      <c r="Z15" s="257"/>
      <c r="AA15" s="257"/>
      <c r="AB15" s="257"/>
      <c r="AC15" s="603"/>
      <c r="AD15" s="257"/>
      <c r="AE15" s="257"/>
    </row>
    <row r="16" spans="1:31">
      <c r="A16" s="257"/>
      <c r="B16" s="596">
        <v>4</v>
      </c>
      <c r="C16" s="601" t="s">
        <v>396</v>
      </c>
      <c r="D16" s="601"/>
      <c r="E16" s="601"/>
      <c r="F16" s="601"/>
      <c r="G16" s="605"/>
      <c r="H16" s="609"/>
      <c r="I16" s="257" t="s">
        <v>400</v>
      </c>
      <c r="J16" s="257"/>
      <c r="K16" s="257"/>
      <c r="L16" s="257"/>
      <c r="M16" s="257"/>
      <c r="N16" s="257"/>
      <c r="O16" s="257"/>
      <c r="P16" s="257"/>
      <c r="Q16" s="257"/>
      <c r="R16" s="257"/>
      <c r="S16" s="257"/>
      <c r="T16" s="257"/>
      <c r="U16" s="257"/>
      <c r="V16" s="257"/>
      <c r="W16" s="257"/>
      <c r="X16" s="257"/>
      <c r="Y16" s="257"/>
      <c r="Z16" s="257"/>
      <c r="AA16" s="257"/>
      <c r="AB16" s="257"/>
      <c r="AC16" s="603"/>
      <c r="AD16" s="257"/>
      <c r="AE16" s="257"/>
    </row>
    <row r="17" spans="1:31">
      <c r="A17" s="257"/>
      <c r="B17" s="596"/>
      <c r="C17" s="601"/>
      <c r="D17" s="601"/>
      <c r="E17" s="601"/>
      <c r="F17" s="601"/>
      <c r="G17" s="605"/>
      <c r="H17" s="609"/>
      <c r="I17" s="257"/>
      <c r="J17" s="257"/>
      <c r="K17" s="257"/>
      <c r="L17" s="257"/>
      <c r="M17" s="257"/>
      <c r="N17" s="257"/>
      <c r="O17" s="257"/>
      <c r="P17" s="257"/>
      <c r="Q17" s="257"/>
      <c r="R17" s="257"/>
      <c r="S17" s="257"/>
      <c r="T17" s="257"/>
      <c r="U17" s="257"/>
      <c r="V17" s="257"/>
      <c r="W17" s="257"/>
      <c r="X17" s="257"/>
      <c r="Y17" s="257"/>
      <c r="Z17" s="257"/>
      <c r="AA17" s="257"/>
      <c r="AB17" s="257"/>
      <c r="AC17" s="603"/>
      <c r="AD17" s="257"/>
      <c r="AE17" s="257"/>
    </row>
    <row r="18" spans="1:31">
      <c r="A18" s="257"/>
      <c r="B18" s="596"/>
      <c r="C18" s="601"/>
      <c r="D18" s="601"/>
      <c r="E18" s="601"/>
      <c r="F18" s="601"/>
      <c r="G18" s="605"/>
      <c r="H18" s="609"/>
      <c r="I18" s="610" t="s">
        <v>407</v>
      </c>
      <c r="J18" s="610"/>
      <c r="K18" s="610"/>
      <c r="L18" s="610"/>
      <c r="M18" s="610"/>
      <c r="N18" s="610"/>
      <c r="O18" s="610" t="s">
        <v>303</v>
      </c>
      <c r="P18" s="610"/>
      <c r="Q18" s="610"/>
      <c r="R18" s="610"/>
      <c r="S18" s="610"/>
      <c r="T18" s="610"/>
      <c r="U18" s="610"/>
      <c r="V18" s="257"/>
      <c r="W18" s="257"/>
      <c r="X18" s="257"/>
      <c r="Y18" s="257"/>
      <c r="Z18" s="257"/>
      <c r="AA18" s="257"/>
      <c r="AB18" s="257"/>
      <c r="AC18" s="603"/>
      <c r="AD18" s="257"/>
      <c r="AE18" s="257"/>
    </row>
    <row r="19" spans="1:31">
      <c r="A19" s="257"/>
      <c r="B19" s="596"/>
      <c r="C19" s="257"/>
      <c r="D19" s="257"/>
      <c r="E19" s="257"/>
      <c r="F19" s="257"/>
      <c r="G19" s="603"/>
      <c r="H19" s="609"/>
      <c r="I19" s="610"/>
      <c r="J19" s="610"/>
      <c r="K19" s="610"/>
      <c r="L19" s="610"/>
      <c r="M19" s="610"/>
      <c r="N19" s="610"/>
      <c r="O19" s="610"/>
      <c r="P19" s="610"/>
      <c r="Q19" s="610"/>
      <c r="R19" s="610"/>
      <c r="S19" s="610"/>
      <c r="T19" s="610"/>
      <c r="U19" s="610"/>
      <c r="V19" s="257"/>
      <c r="W19" s="257"/>
      <c r="X19" s="257"/>
      <c r="Y19" s="257"/>
      <c r="Z19" s="257"/>
      <c r="AA19" s="257"/>
      <c r="AB19" s="257"/>
      <c r="AC19" s="603"/>
      <c r="AD19" s="257"/>
      <c r="AE19" s="257"/>
    </row>
    <row r="20" spans="1:31" ht="13.5" customHeight="1">
      <c r="A20" s="257"/>
      <c r="B20" s="596"/>
      <c r="C20" s="257"/>
      <c r="D20" s="257"/>
      <c r="E20" s="257"/>
      <c r="F20" s="257"/>
      <c r="G20" s="603"/>
      <c r="H20" s="609"/>
      <c r="I20" s="228" t="s">
        <v>305</v>
      </c>
      <c r="J20" s="240"/>
      <c r="K20" s="240"/>
      <c r="L20" s="240"/>
      <c r="M20" s="240"/>
      <c r="N20" s="241"/>
      <c r="O20" s="610"/>
      <c r="P20" s="610"/>
      <c r="Q20" s="610"/>
      <c r="R20" s="610"/>
      <c r="S20" s="610"/>
      <c r="T20" s="610"/>
      <c r="U20" s="610"/>
      <c r="V20" s="257"/>
      <c r="W20" s="257"/>
      <c r="X20" s="257"/>
      <c r="Y20" s="257"/>
      <c r="Z20" s="257"/>
      <c r="AA20" s="257"/>
      <c r="AB20" s="257"/>
      <c r="AC20" s="603"/>
      <c r="AD20" s="257"/>
      <c r="AE20" s="257"/>
    </row>
    <row r="21" spans="1:31">
      <c r="A21" s="257"/>
      <c r="B21" s="596"/>
      <c r="C21" s="257"/>
      <c r="D21" s="257"/>
      <c r="E21" s="257"/>
      <c r="F21" s="257"/>
      <c r="G21" s="603"/>
      <c r="H21" s="609"/>
      <c r="I21" s="229"/>
      <c r="J21" s="236"/>
      <c r="K21" s="236"/>
      <c r="L21" s="236"/>
      <c r="M21" s="236"/>
      <c r="N21" s="244"/>
      <c r="O21" s="610"/>
      <c r="P21" s="610"/>
      <c r="Q21" s="610"/>
      <c r="R21" s="610"/>
      <c r="S21" s="610"/>
      <c r="T21" s="610"/>
      <c r="U21" s="610"/>
      <c r="V21" s="257"/>
      <c r="W21" s="257"/>
      <c r="X21" s="257"/>
      <c r="Y21" s="257"/>
      <c r="Z21" s="257"/>
      <c r="AA21" s="257"/>
      <c r="AB21" s="257"/>
      <c r="AC21" s="603"/>
      <c r="AD21" s="257"/>
      <c r="AE21" s="257"/>
    </row>
    <row r="22" spans="1:31">
      <c r="A22" s="257"/>
      <c r="B22" s="596"/>
      <c r="C22" s="257"/>
      <c r="D22" s="257"/>
      <c r="E22" s="257"/>
      <c r="F22" s="257"/>
      <c r="G22" s="603"/>
      <c r="H22" s="609"/>
      <c r="I22" s="228" t="s">
        <v>263</v>
      </c>
      <c r="J22" s="240"/>
      <c r="K22" s="240"/>
      <c r="L22" s="240"/>
      <c r="M22" s="240"/>
      <c r="N22" s="241"/>
      <c r="O22" s="610"/>
      <c r="P22" s="610"/>
      <c r="Q22" s="610"/>
      <c r="R22" s="610"/>
      <c r="S22" s="610"/>
      <c r="T22" s="610"/>
      <c r="U22" s="610"/>
      <c r="V22" s="257"/>
      <c r="W22" s="257"/>
      <c r="X22" s="257"/>
      <c r="Y22" s="257"/>
      <c r="Z22" s="257"/>
      <c r="AA22" s="257"/>
      <c r="AB22" s="257"/>
      <c r="AC22" s="603"/>
      <c r="AD22" s="257"/>
      <c r="AE22" s="257"/>
    </row>
    <row r="23" spans="1:31">
      <c r="A23" s="257"/>
      <c r="B23" s="596"/>
      <c r="C23" s="257"/>
      <c r="D23" s="257"/>
      <c r="E23" s="257"/>
      <c r="F23" s="257"/>
      <c r="G23" s="603"/>
      <c r="H23" s="609"/>
      <c r="I23" s="229"/>
      <c r="J23" s="236"/>
      <c r="K23" s="236"/>
      <c r="L23" s="236"/>
      <c r="M23" s="236"/>
      <c r="N23" s="244"/>
      <c r="O23" s="610"/>
      <c r="P23" s="610"/>
      <c r="Q23" s="610"/>
      <c r="R23" s="610"/>
      <c r="S23" s="610"/>
      <c r="T23" s="610"/>
      <c r="U23" s="610"/>
      <c r="V23" s="257"/>
      <c r="W23" s="257"/>
      <c r="X23" s="257"/>
      <c r="Y23" s="257"/>
      <c r="Z23" s="257"/>
      <c r="AA23" s="257"/>
      <c r="AB23" s="257"/>
      <c r="AC23" s="603"/>
      <c r="AD23" s="257"/>
      <c r="AE23" s="257"/>
    </row>
    <row r="24" spans="1:31">
      <c r="A24" s="257"/>
      <c r="B24" s="596"/>
      <c r="C24" s="257"/>
      <c r="D24" s="257"/>
      <c r="E24" s="257"/>
      <c r="F24" s="257"/>
      <c r="G24" s="603"/>
      <c r="H24" s="609"/>
      <c r="I24" s="610" t="s">
        <v>408</v>
      </c>
      <c r="J24" s="610"/>
      <c r="K24" s="610"/>
      <c r="L24" s="610"/>
      <c r="M24" s="610"/>
      <c r="N24" s="610"/>
      <c r="O24" s="610"/>
      <c r="P24" s="610"/>
      <c r="Q24" s="610"/>
      <c r="R24" s="610"/>
      <c r="S24" s="610"/>
      <c r="T24" s="610"/>
      <c r="U24" s="610"/>
      <c r="V24" s="257"/>
      <c r="W24" s="257"/>
      <c r="X24" s="257"/>
      <c r="Y24" s="257"/>
      <c r="Z24" s="257"/>
      <c r="AA24" s="257"/>
      <c r="AB24" s="257"/>
      <c r="AC24" s="603"/>
      <c r="AD24" s="257"/>
      <c r="AE24" s="257"/>
    </row>
    <row r="25" spans="1:31">
      <c r="A25" s="257"/>
      <c r="B25" s="596"/>
      <c r="C25" s="257"/>
      <c r="D25" s="257"/>
      <c r="E25" s="257"/>
      <c r="F25" s="257"/>
      <c r="G25" s="603"/>
      <c r="H25" s="609"/>
      <c r="I25" s="610"/>
      <c r="J25" s="610"/>
      <c r="K25" s="610"/>
      <c r="L25" s="610"/>
      <c r="M25" s="610"/>
      <c r="N25" s="610"/>
      <c r="O25" s="610"/>
      <c r="P25" s="610"/>
      <c r="Q25" s="610"/>
      <c r="R25" s="610"/>
      <c r="S25" s="610"/>
      <c r="T25" s="610"/>
      <c r="U25" s="610"/>
      <c r="V25" s="257"/>
      <c r="W25" s="257"/>
      <c r="X25" s="257"/>
      <c r="Y25" s="257"/>
      <c r="Z25" s="257"/>
      <c r="AA25" s="257"/>
      <c r="AB25" s="257"/>
      <c r="AC25" s="603"/>
      <c r="AD25" s="257"/>
      <c r="AE25" s="257"/>
    </row>
    <row r="26" spans="1:31">
      <c r="A26" s="257"/>
      <c r="B26" s="596"/>
      <c r="C26" s="257"/>
      <c r="D26" s="257"/>
      <c r="E26" s="257"/>
      <c r="F26" s="257"/>
      <c r="G26" s="603"/>
      <c r="H26" s="609"/>
      <c r="I26" s="610" t="s">
        <v>410</v>
      </c>
      <c r="J26" s="610"/>
      <c r="K26" s="610"/>
      <c r="L26" s="610"/>
      <c r="M26" s="610"/>
      <c r="N26" s="610"/>
      <c r="O26" s="610"/>
      <c r="P26" s="610"/>
      <c r="Q26" s="610"/>
      <c r="R26" s="610"/>
      <c r="S26" s="610"/>
      <c r="T26" s="610"/>
      <c r="U26" s="610"/>
      <c r="V26" s="257"/>
      <c r="W26" s="257"/>
      <c r="X26" s="257"/>
      <c r="Y26" s="257"/>
      <c r="Z26" s="257"/>
      <c r="AA26" s="257"/>
      <c r="AB26" s="257"/>
      <c r="AC26" s="603"/>
      <c r="AD26" s="257"/>
      <c r="AE26" s="257"/>
    </row>
    <row r="27" spans="1:31">
      <c r="A27" s="257"/>
      <c r="B27" s="596"/>
      <c r="C27" s="257"/>
      <c r="D27" s="257"/>
      <c r="E27" s="257"/>
      <c r="F27" s="257"/>
      <c r="G27" s="603"/>
      <c r="H27" s="609"/>
      <c r="I27" s="610"/>
      <c r="J27" s="610"/>
      <c r="K27" s="610"/>
      <c r="L27" s="610"/>
      <c r="M27" s="610"/>
      <c r="N27" s="610"/>
      <c r="O27" s="610"/>
      <c r="P27" s="610"/>
      <c r="Q27" s="610"/>
      <c r="R27" s="610"/>
      <c r="S27" s="610"/>
      <c r="T27" s="610"/>
      <c r="U27" s="610"/>
      <c r="V27" s="257"/>
      <c r="W27" s="257"/>
      <c r="X27" s="257"/>
      <c r="Y27" s="257"/>
      <c r="Z27" s="257"/>
      <c r="AA27" s="257"/>
      <c r="AB27" s="257"/>
      <c r="AC27" s="603"/>
      <c r="AD27" s="257"/>
      <c r="AE27" s="257"/>
    </row>
    <row r="28" spans="1:31">
      <c r="A28" s="257"/>
      <c r="B28" s="596"/>
      <c r="C28" s="257"/>
      <c r="D28" s="257"/>
      <c r="E28" s="257"/>
      <c r="F28" s="257"/>
      <c r="G28" s="603"/>
      <c r="H28" s="609"/>
      <c r="I28" s="610" t="s">
        <v>390</v>
      </c>
      <c r="J28" s="610"/>
      <c r="K28" s="610"/>
      <c r="L28" s="610"/>
      <c r="M28" s="610"/>
      <c r="N28" s="610"/>
      <c r="O28" s="610"/>
      <c r="P28" s="610"/>
      <c r="Q28" s="610"/>
      <c r="R28" s="610"/>
      <c r="S28" s="610"/>
      <c r="T28" s="610"/>
      <c r="U28" s="610"/>
      <c r="V28" s="257"/>
      <c r="W28" s="257"/>
      <c r="X28" s="257"/>
      <c r="Y28" s="257"/>
      <c r="Z28" s="257"/>
      <c r="AA28" s="257"/>
      <c r="AB28" s="257"/>
      <c r="AC28" s="603"/>
      <c r="AD28" s="257"/>
      <c r="AE28" s="257"/>
    </row>
    <row r="29" spans="1:31">
      <c r="A29" s="257"/>
      <c r="B29" s="596"/>
      <c r="C29" s="257"/>
      <c r="D29" s="257"/>
      <c r="E29" s="257"/>
      <c r="F29" s="257"/>
      <c r="G29" s="603"/>
      <c r="H29" s="609"/>
      <c r="I29" s="610"/>
      <c r="J29" s="610"/>
      <c r="K29" s="610"/>
      <c r="L29" s="610"/>
      <c r="M29" s="610"/>
      <c r="N29" s="610"/>
      <c r="O29" s="610"/>
      <c r="P29" s="610"/>
      <c r="Q29" s="610"/>
      <c r="R29" s="610"/>
      <c r="S29" s="610"/>
      <c r="T29" s="610"/>
      <c r="U29" s="610"/>
      <c r="V29" s="257"/>
      <c r="W29" s="257"/>
      <c r="X29" s="257"/>
      <c r="Y29" s="257"/>
      <c r="Z29" s="257"/>
      <c r="AA29" s="257"/>
      <c r="AB29" s="257"/>
      <c r="AC29" s="603"/>
      <c r="AD29" s="257"/>
      <c r="AE29" s="257"/>
    </row>
    <row r="30" spans="1:31">
      <c r="A30" s="257"/>
      <c r="B30" s="596"/>
      <c r="C30" s="257"/>
      <c r="D30" s="257"/>
      <c r="E30" s="257"/>
      <c r="F30" s="257"/>
      <c r="G30" s="603"/>
      <c r="H30" s="609"/>
      <c r="I30" s="610"/>
      <c r="J30" s="610"/>
      <c r="K30" s="610"/>
      <c r="L30" s="610"/>
      <c r="M30" s="610"/>
      <c r="N30" s="610"/>
      <c r="O30" s="610"/>
      <c r="P30" s="610"/>
      <c r="Q30" s="610"/>
      <c r="R30" s="610"/>
      <c r="S30" s="610"/>
      <c r="T30" s="610"/>
      <c r="U30" s="610"/>
      <c r="V30" s="257"/>
      <c r="W30" s="257"/>
      <c r="X30" s="257"/>
      <c r="Y30" s="257"/>
      <c r="Z30" s="257"/>
      <c r="AA30" s="257"/>
      <c r="AB30" s="257"/>
      <c r="AC30" s="603"/>
      <c r="AD30" s="257"/>
      <c r="AE30" s="257"/>
    </row>
    <row r="31" spans="1:31">
      <c r="A31" s="257"/>
      <c r="B31" s="596"/>
      <c r="C31" s="257"/>
      <c r="D31" s="257"/>
      <c r="E31" s="257"/>
      <c r="F31" s="257"/>
      <c r="G31" s="603"/>
      <c r="H31" s="609"/>
      <c r="I31" s="610"/>
      <c r="J31" s="610"/>
      <c r="K31" s="610"/>
      <c r="L31" s="610"/>
      <c r="M31" s="610"/>
      <c r="N31" s="610"/>
      <c r="O31" s="610"/>
      <c r="P31" s="610"/>
      <c r="Q31" s="610"/>
      <c r="R31" s="610"/>
      <c r="S31" s="610"/>
      <c r="T31" s="610"/>
      <c r="U31" s="610"/>
      <c r="V31" s="257"/>
      <c r="W31" s="257"/>
      <c r="X31" s="257"/>
      <c r="Y31" s="257"/>
      <c r="Z31" s="257"/>
      <c r="AA31" s="257"/>
      <c r="AB31" s="257"/>
      <c r="AC31" s="603"/>
      <c r="AD31" s="257"/>
      <c r="AE31" s="257"/>
    </row>
    <row r="32" spans="1:31">
      <c r="A32" s="257"/>
      <c r="B32" s="596"/>
      <c r="C32" s="257"/>
      <c r="D32" s="257"/>
      <c r="E32" s="257"/>
      <c r="F32" s="257"/>
      <c r="G32" s="603"/>
      <c r="H32" s="609"/>
      <c r="I32" s="610"/>
      <c r="J32" s="610"/>
      <c r="K32" s="610"/>
      <c r="L32" s="610"/>
      <c r="M32" s="610"/>
      <c r="N32" s="610"/>
      <c r="O32" s="610"/>
      <c r="P32" s="610"/>
      <c r="Q32" s="610"/>
      <c r="R32" s="610"/>
      <c r="S32" s="610"/>
      <c r="T32" s="610"/>
      <c r="U32" s="610"/>
      <c r="V32" s="257"/>
      <c r="W32" s="257"/>
      <c r="X32" s="257"/>
      <c r="Y32" s="257"/>
      <c r="Z32" s="257"/>
      <c r="AA32" s="257"/>
      <c r="AB32" s="257"/>
      <c r="AC32" s="603"/>
      <c r="AD32" s="257"/>
      <c r="AE32" s="257"/>
    </row>
    <row r="33" spans="1:31">
      <c r="A33" s="257"/>
      <c r="B33" s="596"/>
      <c r="C33" s="257"/>
      <c r="D33" s="257"/>
      <c r="E33" s="257"/>
      <c r="F33" s="257"/>
      <c r="G33" s="603"/>
      <c r="H33" s="609"/>
      <c r="I33" s="610"/>
      <c r="J33" s="610"/>
      <c r="K33" s="610"/>
      <c r="L33" s="610"/>
      <c r="M33" s="610"/>
      <c r="N33" s="610"/>
      <c r="O33" s="610"/>
      <c r="P33" s="610"/>
      <c r="Q33" s="610"/>
      <c r="R33" s="610"/>
      <c r="S33" s="610"/>
      <c r="T33" s="610"/>
      <c r="U33" s="610"/>
      <c r="V33" s="257"/>
      <c r="W33" s="257"/>
      <c r="X33" s="257"/>
      <c r="Y33" s="257"/>
      <c r="Z33" s="257"/>
      <c r="AA33" s="257"/>
      <c r="AB33" s="257"/>
      <c r="AC33" s="603"/>
      <c r="AD33" s="257"/>
      <c r="AE33" s="257"/>
    </row>
    <row r="34" spans="1:31">
      <c r="A34" s="257"/>
      <c r="B34" s="596"/>
      <c r="C34" s="257"/>
      <c r="D34" s="257"/>
      <c r="E34" s="257"/>
      <c r="F34" s="257"/>
      <c r="G34" s="603"/>
      <c r="H34" s="609"/>
      <c r="I34" s="610"/>
      <c r="J34" s="610"/>
      <c r="K34" s="610"/>
      <c r="L34" s="610"/>
      <c r="M34" s="610"/>
      <c r="N34" s="610"/>
      <c r="O34" s="610"/>
      <c r="P34" s="610"/>
      <c r="Q34" s="610"/>
      <c r="R34" s="610"/>
      <c r="S34" s="610"/>
      <c r="T34" s="610"/>
      <c r="U34" s="610"/>
      <c r="V34" s="257"/>
      <c r="W34" s="257"/>
      <c r="X34" s="257"/>
      <c r="Y34" s="257"/>
      <c r="Z34" s="257"/>
      <c r="AA34" s="257"/>
      <c r="AB34" s="257"/>
      <c r="AC34" s="603"/>
      <c r="AD34" s="257"/>
      <c r="AE34" s="257"/>
    </row>
    <row r="35" spans="1:31">
      <c r="A35" s="257"/>
      <c r="B35" s="596"/>
      <c r="C35" s="257"/>
      <c r="D35" s="257"/>
      <c r="E35" s="257"/>
      <c r="F35" s="257"/>
      <c r="G35" s="603"/>
      <c r="H35" s="609"/>
      <c r="I35" s="610"/>
      <c r="J35" s="610"/>
      <c r="K35" s="610"/>
      <c r="L35" s="610"/>
      <c r="M35" s="610"/>
      <c r="N35" s="610"/>
      <c r="O35" s="610"/>
      <c r="P35" s="610"/>
      <c r="Q35" s="610"/>
      <c r="R35" s="610"/>
      <c r="S35" s="610"/>
      <c r="T35" s="610"/>
      <c r="U35" s="610"/>
      <c r="V35" s="257"/>
      <c r="W35" s="257"/>
      <c r="X35" s="257"/>
      <c r="Y35" s="257"/>
      <c r="Z35" s="257"/>
      <c r="AA35" s="257"/>
      <c r="AB35" s="257"/>
      <c r="AC35" s="603"/>
      <c r="AD35" s="257"/>
      <c r="AE35" s="257"/>
    </row>
    <row r="36" spans="1:31">
      <c r="A36" s="257"/>
      <c r="B36" s="596"/>
      <c r="C36" s="257"/>
      <c r="D36" s="257"/>
      <c r="E36" s="257"/>
      <c r="F36" s="257"/>
      <c r="G36" s="603"/>
      <c r="H36" s="609"/>
      <c r="I36" s="610"/>
      <c r="J36" s="610"/>
      <c r="K36" s="610"/>
      <c r="L36" s="610"/>
      <c r="M36" s="610"/>
      <c r="N36" s="610"/>
      <c r="O36" s="610"/>
      <c r="P36" s="610"/>
      <c r="Q36" s="610"/>
      <c r="R36" s="610"/>
      <c r="S36" s="610"/>
      <c r="T36" s="610"/>
      <c r="U36" s="610"/>
      <c r="V36" s="257"/>
      <c r="W36" s="257"/>
      <c r="X36" s="257"/>
      <c r="Y36" s="257"/>
      <c r="Z36" s="257"/>
      <c r="AA36" s="257"/>
      <c r="AB36" s="257"/>
      <c r="AC36" s="603"/>
      <c r="AD36" s="257"/>
      <c r="AE36" s="257"/>
    </row>
    <row r="37" spans="1:31">
      <c r="A37" s="257"/>
      <c r="B37" s="596"/>
      <c r="C37" s="257"/>
      <c r="D37" s="257"/>
      <c r="E37" s="257"/>
      <c r="F37" s="257"/>
      <c r="G37" s="603"/>
      <c r="H37" s="609"/>
      <c r="I37" s="610"/>
      <c r="J37" s="610"/>
      <c r="K37" s="610"/>
      <c r="L37" s="610"/>
      <c r="M37" s="610"/>
      <c r="N37" s="610"/>
      <c r="O37" s="610"/>
      <c r="P37" s="610"/>
      <c r="Q37" s="610"/>
      <c r="R37" s="610"/>
      <c r="S37" s="610"/>
      <c r="T37" s="610"/>
      <c r="U37" s="610"/>
      <c r="V37" s="257"/>
      <c r="W37" s="257"/>
      <c r="X37" s="257"/>
      <c r="Y37" s="257"/>
      <c r="Z37" s="257"/>
      <c r="AA37" s="257"/>
      <c r="AB37" s="257"/>
      <c r="AC37" s="603"/>
      <c r="AD37" s="257"/>
      <c r="AE37" s="257"/>
    </row>
    <row r="38" spans="1:31">
      <c r="A38" s="257"/>
      <c r="B38" s="597"/>
      <c r="C38" s="600"/>
      <c r="D38" s="600"/>
      <c r="E38" s="600"/>
      <c r="F38" s="600"/>
      <c r="G38" s="604"/>
      <c r="H38" s="608"/>
      <c r="I38" s="600"/>
      <c r="J38" s="600"/>
      <c r="K38" s="600"/>
      <c r="L38" s="600"/>
      <c r="M38" s="600"/>
      <c r="N38" s="600"/>
      <c r="O38" s="600"/>
      <c r="P38" s="600"/>
      <c r="Q38" s="600"/>
      <c r="R38" s="600"/>
      <c r="S38" s="600"/>
      <c r="T38" s="600"/>
      <c r="U38" s="600"/>
      <c r="V38" s="600"/>
      <c r="W38" s="600"/>
      <c r="X38" s="600"/>
      <c r="Y38" s="600"/>
      <c r="Z38" s="600"/>
      <c r="AA38" s="600"/>
      <c r="AB38" s="600"/>
      <c r="AC38" s="604"/>
      <c r="AD38" s="257"/>
      <c r="AE38" s="257"/>
    </row>
    <row r="39" spans="1:31">
      <c r="A39" s="257"/>
      <c r="B39" s="238"/>
      <c r="C39" s="257"/>
      <c r="D39" s="257"/>
      <c r="E39" s="257"/>
      <c r="F39" s="257"/>
      <c r="G39" s="257"/>
      <c r="H39" s="601"/>
      <c r="I39" s="601"/>
      <c r="J39" s="601"/>
      <c r="K39" s="601"/>
      <c r="L39" s="601"/>
      <c r="M39" s="601"/>
      <c r="N39" s="601"/>
      <c r="O39" s="601"/>
      <c r="P39" s="601"/>
      <c r="Q39" s="601"/>
      <c r="R39" s="601"/>
      <c r="S39" s="601"/>
      <c r="T39" s="601"/>
      <c r="U39" s="601"/>
      <c r="V39" s="601"/>
      <c r="W39" s="601"/>
      <c r="X39" s="601"/>
      <c r="Y39" s="601"/>
      <c r="Z39" s="601"/>
      <c r="AA39" s="601"/>
      <c r="AB39" s="601"/>
      <c r="AC39" s="601"/>
      <c r="AD39" s="257"/>
      <c r="AE39" s="257"/>
    </row>
    <row r="40" spans="1:31" ht="6" customHeight="1">
      <c r="A40" s="257"/>
      <c r="B40" s="238"/>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row>
    <row r="41" spans="1:31" ht="13.5" customHeight="1">
      <c r="A41" s="257"/>
      <c r="B41" s="598" t="s">
        <v>229</v>
      </c>
      <c r="C41" s="598"/>
      <c r="D41" s="601" t="s">
        <v>411</v>
      </c>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257"/>
    </row>
    <row r="42" spans="1:31">
      <c r="A42" s="257"/>
      <c r="B42" s="238"/>
      <c r="C42" s="257"/>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257"/>
    </row>
    <row r="43" spans="1:31">
      <c r="A43" s="257"/>
      <c r="B43" s="238"/>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row>
    <row r="44" spans="1:31">
      <c r="A44" s="257"/>
      <c r="B44" s="238"/>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row>
    <row r="45" spans="1:31">
      <c r="A45" s="257"/>
      <c r="B45" s="238"/>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row>
    <row r="46" spans="1:31">
      <c r="A46" s="257"/>
      <c r="B46" s="238"/>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row>
    <row r="47" spans="1:31">
      <c r="A47" s="257"/>
      <c r="B47" s="238"/>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row>
    <row r="48" spans="1:31">
      <c r="A48" s="257"/>
      <c r="B48" s="238"/>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row>
    <row r="49" spans="1:31">
      <c r="A49" s="257"/>
      <c r="B49" s="238"/>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row>
    <row r="50" spans="1:31">
      <c r="A50" s="257"/>
      <c r="B50" s="238"/>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row>
    <row r="51" spans="1:31">
      <c r="A51" s="257"/>
      <c r="B51" s="238"/>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row>
    <row r="52" spans="1:31">
      <c r="A52" s="257"/>
      <c r="B52" s="238"/>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row>
    <row r="53" spans="1:31">
      <c r="A53" s="257"/>
      <c r="B53" s="238"/>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row>
  </sheetData>
  <mergeCells count="25">
    <mergeCell ref="D3:AC3"/>
    <mergeCell ref="B4:AC4"/>
    <mergeCell ref="B41:C41"/>
    <mergeCell ref="C16:G18"/>
    <mergeCell ref="I18:N19"/>
    <mergeCell ref="O18:U19"/>
    <mergeCell ref="I20:N21"/>
    <mergeCell ref="O20:U21"/>
    <mergeCell ref="I22:N23"/>
    <mergeCell ref="O22:U23"/>
    <mergeCell ref="I24:N25"/>
    <mergeCell ref="O24:U25"/>
    <mergeCell ref="I26:N27"/>
    <mergeCell ref="O26:U27"/>
    <mergeCell ref="I28:N29"/>
    <mergeCell ref="O28:U29"/>
    <mergeCell ref="I30:N31"/>
    <mergeCell ref="O30:U31"/>
    <mergeCell ref="I32:N33"/>
    <mergeCell ref="O32:U33"/>
    <mergeCell ref="I34:N35"/>
    <mergeCell ref="O34:U35"/>
    <mergeCell ref="I36:N37"/>
    <mergeCell ref="O36:U37"/>
    <mergeCell ref="D41:AD42"/>
  </mergeCells>
  <phoneticPr fontId="21"/>
  <printOptions horizontalCentered="1" verticalCentered="1"/>
  <pageMargins left="0.39370078740157483" right="0.39370078740157483" top="0.59055118110236227" bottom="0.39370078740157483" header="0.27559055118110237" footer="0.43307086614173229"/>
  <pageSetup paperSize="9" scale="89" fitToWidth="1" fitToHeight="1" orientation="portrait" usePrinterDefaults="1" blackAndWhite="1" r:id="rId1"/>
  <headerFooter alignWithMargins="0">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topLeftCell="A2" zoomScaleSheetLayoutView="100" workbookViewId="0">
      <selection activeCell="B2" sqref="B2"/>
    </sheetView>
  </sheetViews>
  <sheetFormatPr defaultColWidth="3.5" defaultRowHeight="13.5"/>
  <cols>
    <col min="1" max="1" width="3.5" style="463"/>
    <col min="2" max="2" width="3" style="464" customWidth="1"/>
    <col min="3" max="7" width="3.5" style="463"/>
    <col min="8" max="8" width="2.5" style="463" customWidth="1"/>
    <col min="9" max="16384" width="3.5" style="463"/>
  </cols>
  <sheetData>
    <row r="1" spans="2:27" s="19" customFormat="1">
      <c r="B1" s="19"/>
      <c r="C1" s="19"/>
      <c r="D1" s="19"/>
      <c r="E1" s="19"/>
      <c r="F1" s="19"/>
      <c r="G1" s="19"/>
      <c r="H1" s="19"/>
      <c r="I1" s="19"/>
      <c r="J1" s="19"/>
      <c r="K1" s="19"/>
      <c r="L1" s="19"/>
      <c r="M1" s="19"/>
      <c r="N1" s="19"/>
      <c r="O1" s="19"/>
      <c r="P1" s="19"/>
      <c r="Q1" s="19"/>
      <c r="R1" s="19"/>
      <c r="S1" s="19"/>
      <c r="T1" s="19"/>
      <c r="U1" s="19"/>
      <c r="V1" s="19"/>
      <c r="W1" s="19"/>
      <c r="X1" s="19"/>
      <c r="Y1" s="19"/>
      <c r="Z1" s="19"/>
      <c r="AA1" s="19"/>
    </row>
    <row r="2" spans="2:27" s="19" customFormat="1">
      <c r="B2" s="19"/>
      <c r="C2" s="19"/>
      <c r="D2" s="19"/>
      <c r="E2" s="19"/>
      <c r="F2" s="19"/>
      <c r="G2" s="19"/>
      <c r="H2" s="19"/>
      <c r="I2" s="19"/>
      <c r="J2" s="19"/>
      <c r="K2" s="19"/>
      <c r="L2" s="19"/>
      <c r="M2" s="19"/>
      <c r="N2" s="19"/>
      <c r="O2" s="19"/>
      <c r="P2" s="19"/>
      <c r="Q2" s="19"/>
      <c r="R2" s="19"/>
      <c r="S2" s="19"/>
      <c r="T2" s="19"/>
      <c r="U2" s="19"/>
      <c r="V2" s="19"/>
      <c r="W2" s="19"/>
      <c r="X2" s="19"/>
      <c r="Y2" s="19"/>
      <c r="Z2" s="19"/>
      <c r="AA2" s="91" t="s">
        <v>364</v>
      </c>
    </row>
    <row r="3" spans="2:27" s="19" customFormat="1" ht="8.25" customHeight="1">
      <c r="B3" s="19"/>
      <c r="C3" s="19"/>
      <c r="D3" s="19"/>
      <c r="E3" s="19"/>
      <c r="F3" s="19"/>
      <c r="G3" s="19"/>
      <c r="H3" s="19"/>
      <c r="I3" s="19"/>
      <c r="J3" s="19"/>
      <c r="K3" s="19"/>
      <c r="L3" s="19"/>
      <c r="M3" s="19"/>
      <c r="N3" s="19"/>
      <c r="O3" s="19"/>
      <c r="P3" s="19"/>
      <c r="Q3" s="19"/>
      <c r="R3" s="19"/>
      <c r="S3" s="19"/>
      <c r="T3" s="19"/>
      <c r="U3" s="19"/>
      <c r="V3" s="19"/>
      <c r="W3" s="19"/>
      <c r="X3" s="19"/>
      <c r="Y3" s="19"/>
      <c r="Z3" s="19"/>
      <c r="AA3" s="19"/>
    </row>
    <row r="4" spans="2:27" s="19" customFormat="1">
      <c r="B4" s="41" t="s">
        <v>565</v>
      </c>
      <c r="C4" s="41"/>
      <c r="D4" s="41"/>
      <c r="E4" s="41"/>
      <c r="F4" s="41"/>
      <c r="G4" s="41"/>
      <c r="H4" s="41"/>
      <c r="I4" s="41"/>
      <c r="J4" s="41"/>
      <c r="K4" s="41"/>
      <c r="L4" s="41"/>
      <c r="M4" s="41"/>
      <c r="N4" s="41"/>
      <c r="O4" s="41"/>
      <c r="P4" s="41"/>
      <c r="Q4" s="41"/>
      <c r="R4" s="41"/>
      <c r="S4" s="41"/>
      <c r="T4" s="41"/>
      <c r="U4" s="41"/>
      <c r="V4" s="41"/>
      <c r="W4" s="41"/>
      <c r="X4" s="41"/>
      <c r="Y4" s="41"/>
      <c r="Z4" s="41"/>
      <c r="AA4" s="41"/>
    </row>
    <row r="5" spans="2:27" s="19" customFormat="1" ht="6.75" customHeight="1">
      <c r="B5" s="19"/>
      <c r="C5" s="19"/>
      <c r="D5" s="19"/>
      <c r="E5" s="19"/>
      <c r="F5" s="19"/>
      <c r="G5" s="19"/>
      <c r="H5" s="19"/>
      <c r="I5" s="19"/>
      <c r="J5" s="19"/>
      <c r="K5" s="19"/>
      <c r="L5" s="19"/>
      <c r="M5" s="19"/>
      <c r="N5" s="19"/>
      <c r="O5" s="19"/>
      <c r="P5" s="19"/>
      <c r="Q5" s="19"/>
      <c r="R5" s="19"/>
      <c r="S5" s="19"/>
      <c r="T5" s="19"/>
      <c r="U5" s="19"/>
      <c r="V5" s="19"/>
      <c r="W5" s="19"/>
      <c r="X5" s="19"/>
      <c r="Y5" s="19"/>
      <c r="Z5" s="19"/>
      <c r="AA5" s="19"/>
    </row>
    <row r="6" spans="2:27" s="19" customFormat="1" ht="18.600000000000001" customHeight="1">
      <c r="B6" s="466" t="s">
        <v>141</v>
      </c>
      <c r="C6" s="466"/>
      <c r="D6" s="466"/>
      <c r="E6" s="466"/>
      <c r="F6" s="466"/>
      <c r="G6" s="467"/>
      <c r="H6" s="476"/>
      <c r="I6" s="476"/>
      <c r="J6" s="476"/>
      <c r="K6" s="476"/>
      <c r="L6" s="476"/>
      <c r="M6" s="476"/>
      <c r="N6" s="476"/>
      <c r="O6" s="476"/>
      <c r="P6" s="476"/>
      <c r="Q6" s="476"/>
      <c r="R6" s="476"/>
      <c r="S6" s="476"/>
      <c r="T6" s="476"/>
      <c r="U6" s="476"/>
      <c r="V6" s="476"/>
      <c r="W6" s="476"/>
      <c r="X6" s="476"/>
      <c r="Y6" s="476"/>
      <c r="Z6" s="476"/>
      <c r="AA6" s="485"/>
    </row>
    <row r="7" spans="2:27" s="19" customFormat="1" ht="19.5" customHeight="1">
      <c r="B7" s="466" t="s">
        <v>353</v>
      </c>
      <c r="C7" s="466"/>
      <c r="D7" s="466"/>
      <c r="E7" s="466"/>
      <c r="F7" s="466"/>
      <c r="G7" s="467"/>
      <c r="H7" s="476"/>
      <c r="I7" s="476"/>
      <c r="J7" s="476"/>
      <c r="K7" s="476"/>
      <c r="L7" s="476"/>
      <c r="M7" s="476"/>
      <c r="N7" s="476"/>
      <c r="O7" s="476"/>
      <c r="P7" s="476"/>
      <c r="Q7" s="476"/>
      <c r="R7" s="476"/>
      <c r="S7" s="476"/>
      <c r="T7" s="476"/>
      <c r="U7" s="476"/>
      <c r="V7" s="476"/>
      <c r="W7" s="476"/>
      <c r="X7" s="476"/>
      <c r="Y7" s="476"/>
      <c r="Z7" s="476"/>
      <c r="AA7" s="485"/>
    </row>
    <row r="8" spans="2:27" s="19" customFormat="1" ht="19.5" customHeight="1">
      <c r="B8" s="467" t="s">
        <v>101</v>
      </c>
      <c r="C8" s="476"/>
      <c r="D8" s="476"/>
      <c r="E8" s="476"/>
      <c r="F8" s="485"/>
      <c r="G8" s="470" t="s">
        <v>566</v>
      </c>
      <c r="H8" s="479"/>
      <c r="I8" s="479"/>
      <c r="J8" s="479"/>
      <c r="K8" s="479"/>
      <c r="L8" s="479"/>
      <c r="M8" s="479"/>
      <c r="N8" s="479"/>
      <c r="O8" s="479"/>
      <c r="P8" s="479"/>
      <c r="Q8" s="479"/>
      <c r="R8" s="479"/>
      <c r="S8" s="479"/>
      <c r="T8" s="479"/>
      <c r="U8" s="479"/>
      <c r="V8" s="479"/>
      <c r="W8" s="479"/>
      <c r="X8" s="479"/>
      <c r="Y8" s="479"/>
      <c r="Z8" s="479"/>
      <c r="AA8" s="488"/>
    </row>
    <row r="9" spans="2:27" ht="20.100000000000001" customHeight="1">
      <c r="B9" s="468" t="s">
        <v>558</v>
      </c>
      <c r="C9" s="477"/>
      <c r="D9" s="477"/>
      <c r="E9" s="477"/>
      <c r="F9" s="477"/>
      <c r="G9" s="617" t="s">
        <v>569</v>
      </c>
      <c r="H9" s="617"/>
      <c r="I9" s="617"/>
      <c r="J9" s="617"/>
      <c r="K9" s="617"/>
      <c r="L9" s="617"/>
      <c r="M9" s="617"/>
      <c r="N9" s="617" t="s">
        <v>570</v>
      </c>
      <c r="O9" s="617"/>
      <c r="P9" s="617"/>
      <c r="Q9" s="617"/>
      <c r="R9" s="617"/>
      <c r="S9" s="617"/>
      <c r="T9" s="617"/>
      <c r="U9" s="617" t="s">
        <v>573</v>
      </c>
      <c r="V9" s="617"/>
      <c r="W9" s="617"/>
      <c r="X9" s="617"/>
      <c r="Y9" s="617"/>
      <c r="Z9" s="617"/>
      <c r="AA9" s="617"/>
    </row>
    <row r="10" spans="2:27" ht="20.100000000000001" customHeight="1">
      <c r="B10" s="513"/>
      <c r="C10" s="41"/>
      <c r="D10" s="41"/>
      <c r="E10" s="41"/>
      <c r="F10" s="41"/>
      <c r="G10" s="617" t="s">
        <v>447</v>
      </c>
      <c r="H10" s="617"/>
      <c r="I10" s="617"/>
      <c r="J10" s="617"/>
      <c r="K10" s="617"/>
      <c r="L10" s="617"/>
      <c r="M10" s="617"/>
      <c r="N10" s="617" t="s">
        <v>574</v>
      </c>
      <c r="O10" s="617"/>
      <c r="P10" s="617"/>
      <c r="Q10" s="617"/>
      <c r="R10" s="617"/>
      <c r="S10" s="617"/>
      <c r="T10" s="617"/>
      <c r="U10" s="617" t="s">
        <v>93</v>
      </c>
      <c r="V10" s="617"/>
      <c r="W10" s="617"/>
      <c r="X10" s="617"/>
      <c r="Y10" s="617"/>
      <c r="Z10" s="617"/>
      <c r="AA10" s="617"/>
    </row>
    <row r="11" spans="2:27" ht="20.100000000000001" customHeight="1">
      <c r="B11" s="513"/>
      <c r="C11" s="41"/>
      <c r="D11" s="41"/>
      <c r="E11" s="41"/>
      <c r="F11" s="41"/>
      <c r="G11" s="617" t="s">
        <v>577</v>
      </c>
      <c r="H11" s="617"/>
      <c r="I11" s="617"/>
      <c r="J11" s="617"/>
      <c r="K11" s="617"/>
      <c r="L11" s="617"/>
      <c r="M11" s="617"/>
      <c r="N11" s="617" t="s">
        <v>578</v>
      </c>
      <c r="O11" s="617"/>
      <c r="P11" s="617"/>
      <c r="Q11" s="617"/>
      <c r="R11" s="617"/>
      <c r="S11" s="617"/>
      <c r="T11" s="617"/>
      <c r="U11" s="617" t="s">
        <v>412</v>
      </c>
      <c r="V11" s="617"/>
      <c r="W11" s="617"/>
      <c r="X11" s="617"/>
      <c r="Y11" s="617"/>
      <c r="Z11" s="617"/>
      <c r="AA11" s="617"/>
    </row>
    <row r="12" spans="2:27" ht="20.100000000000001" customHeight="1">
      <c r="B12" s="513"/>
      <c r="C12" s="41"/>
      <c r="D12" s="41"/>
      <c r="E12" s="41"/>
      <c r="F12" s="41"/>
      <c r="G12" s="617" t="s">
        <v>579</v>
      </c>
      <c r="H12" s="617"/>
      <c r="I12" s="617"/>
      <c r="J12" s="617"/>
      <c r="K12" s="617"/>
      <c r="L12" s="617"/>
      <c r="M12" s="617"/>
      <c r="N12" s="617" t="s">
        <v>582</v>
      </c>
      <c r="O12" s="617"/>
      <c r="P12" s="617"/>
      <c r="Q12" s="617"/>
      <c r="R12" s="617"/>
      <c r="S12" s="617"/>
      <c r="T12" s="617"/>
      <c r="U12" s="621" t="s">
        <v>318</v>
      </c>
      <c r="V12" s="621"/>
      <c r="W12" s="621"/>
      <c r="X12" s="621"/>
      <c r="Y12" s="621"/>
      <c r="Z12" s="621"/>
      <c r="AA12" s="621"/>
    </row>
    <row r="13" spans="2:27" ht="20.100000000000001" customHeight="1">
      <c r="B13" s="513"/>
      <c r="C13" s="41"/>
      <c r="D13" s="41"/>
      <c r="E13" s="41"/>
      <c r="F13" s="41"/>
      <c r="G13" s="617" t="s">
        <v>224</v>
      </c>
      <c r="H13" s="617"/>
      <c r="I13" s="617"/>
      <c r="J13" s="617"/>
      <c r="K13" s="617"/>
      <c r="L13" s="617"/>
      <c r="M13" s="617"/>
      <c r="N13" s="617" t="s">
        <v>584</v>
      </c>
      <c r="O13" s="617"/>
      <c r="P13" s="617"/>
      <c r="Q13" s="617"/>
      <c r="R13" s="617"/>
      <c r="S13" s="617"/>
      <c r="T13" s="617"/>
      <c r="U13" s="621" t="s">
        <v>585</v>
      </c>
      <c r="V13" s="621"/>
      <c r="W13" s="621"/>
      <c r="X13" s="621"/>
      <c r="Y13" s="621"/>
      <c r="Z13" s="621"/>
      <c r="AA13" s="621"/>
    </row>
    <row r="14" spans="2:27" ht="20.100000000000001" customHeight="1">
      <c r="B14" s="469"/>
      <c r="C14" s="478"/>
      <c r="D14" s="478"/>
      <c r="E14" s="478"/>
      <c r="F14" s="478"/>
      <c r="G14" s="617" t="s">
        <v>132</v>
      </c>
      <c r="H14" s="617"/>
      <c r="I14" s="617"/>
      <c r="J14" s="617"/>
      <c r="K14" s="617"/>
      <c r="L14" s="617"/>
      <c r="M14" s="617"/>
      <c r="N14" s="617"/>
      <c r="O14" s="617"/>
      <c r="P14" s="617"/>
      <c r="Q14" s="617"/>
      <c r="R14" s="617"/>
      <c r="S14" s="617"/>
      <c r="T14" s="617"/>
      <c r="U14" s="621"/>
      <c r="V14" s="621"/>
      <c r="W14" s="621"/>
      <c r="X14" s="621"/>
      <c r="Y14" s="621"/>
      <c r="Z14" s="621"/>
      <c r="AA14" s="621"/>
    </row>
    <row r="15" spans="2:27" ht="20.25" customHeight="1">
      <c r="B15" s="467" t="s">
        <v>398</v>
      </c>
      <c r="C15" s="476"/>
      <c r="D15" s="476"/>
      <c r="E15" s="476"/>
      <c r="F15" s="485"/>
      <c r="G15" s="472" t="s">
        <v>586</v>
      </c>
      <c r="H15" s="480"/>
      <c r="I15" s="480"/>
      <c r="J15" s="480"/>
      <c r="K15" s="480"/>
      <c r="L15" s="480"/>
      <c r="M15" s="480"/>
      <c r="N15" s="480"/>
      <c r="O15" s="480"/>
      <c r="P15" s="480"/>
      <c r="Q15" s="480"/>
      <c r="R15" s="480"/>
      <c r="S15" s="480"/>
      <c r="T15" s="480"/>
      <c r="U15" s="480"/>
      <c r="V15" s="480"/>
      <c r="W15" s="480"/>
      <c r="X15" s="480"/>
      <c r="Y15" s="480"/>
      <c r="Z15" s="480"/>
      <c r="AA15" s="490"/>
    </row>
    <row r="16" spans="2:27" s="19" customFormat="1" ht="9"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2:27" s="19" customFormat="1" ht="17.25" customHeight="1">
      <c r="B17" s="19" t="s">
        <v>587</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spans="2:27" s="19" customFormat="1" ht="6" customHeight="1">
      <c r="B18" s="470"/>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88"/>
    </row>
    <row r="19" spans="2:27" s="19" customFormat="1" ht="19.5" customHeight="1">
      <c r="B19" s="475"/>
      <c r="C19" s="19" t="s">
        <v>588</v>
      </c>
      <c r="D19" s="41"/>
      <c r="E19" s="41"/>
      <c r="F19" s="41"/>
      <c r="G19" s="41"/>
      <c r="H19" s="41"/>
      <c r="I19" s="41"/>
      <c r="J19" s="41"/>
      <c r="K19" s="41"/>
      <c r="L19" s="41"/>
      <c r="M19" s="41"/>
      <c r="N19" s="41"/>
      <c r="O19" s="41"/>
      <c r="P19" s="19"/>
      <c r="Q19" s="19"/>
      <c r="R19" s="19"/>
      <c r="S19" s="19"/>
      <c r="T19" s="19"/>
      <c r="U19" s="19"/>
      <c r="V19" s="19"/>
      <c r="W19" s="19"/>
      <c r="X19" s="19"/>
      <c r="Y19" s="544" t="s">
        <v>372</v>
      </c>
      <c r="Z19" s="544"/>
      <c r="AA19" s="493"/>
    </row>
    <row r="20" spans="2:27" s="19" customFormat="1">
      <c r="B20" s="475"/>
      <c r="C20" s="19"/>
      <c r="D20" s="41"/>
      <c r="E20" s="41"/>
      <c r="F20" s="41"/>
      <c r="G20" s="41"/>
      <c r="H20" s="41"/>
      <c r="I20" s="41"/>
      <c r="J20" s="41"/>
      <c r="K20" s="41"/>
      <c r="L20" s="41"/>
      <c r="M20" s="41"/>
      <c r="N20" s="41"/>
      <c r="O20" s="41"/>
      <c r="P20" s="19"/>
      <c r="Q20" s="19"/>
      <c r="R20" s="19"/>
      <c r="S20" s="19"/>
      <c r="T20" s="19"/>
      <c r="U20" s="19"/>
      <c r="V20" s="19"/>
      <c r="W20" s="19"/>
      <c r="X20" s="19"/>
      <c r="Y20" s="544"/>
      <c r="Z20" s="544"/>
      <c r="AA20" s="493"/>
    </row>
    <row r="21" spans="2:27" s="19" customFormat="1">
      <c r="B21" s="475"/>
      <c r="C21" s="19" t="s">
        <v>219</v>
      </c>
      <c r="D21" s="41"/>
      <c r="E21" s="41"/>
      <c r="F21" s="41"/>
      <c r="G21" s="41"/>
      <c r="H21" s="41"/>
      <c r="I21" s="41"/>
      <c r="J21" s="41"/>
      <c r="K21" s="41"/>
      <c r="L21" s="41"/>
      <c r="M21" s="41"/>
      <c r="N21" s="41"/>
      <c r="O21" s="41"/>
      <c r="P21" s="19"/>
      <c r="Q21" s="19"/>
      <c r="R21" s="19"/>
      <c r="S21" s="19"/>
      <c r="T21" s="19"/>
      <c r="U21" s="19"/>
      <c r="V21" s="19"/>
      <c r="W21" s="19"/>
      <c r="X21" s="19"/>
      <c r="Y21" s="544"/>
      <c r="Z21" s="544"/>
      <c r="AA21" s="493"/>
    </row>
    <row r="22" spans="2:27" s="19" customFormat="1" ht="19.5" customHeight="1">
      <c r="B22" s="475"/>
      <c r="C22" s="19" t="s">
        <v>539</v>
      </c>
      <c r="D22" s="41"/>
      <c r="E22" s="41"/>
      <c r="F22" s="41"/>
      <c r="G22" s="41"/>
      <c r="H22" s="41"/>
      <c r="I22" s="41"/>
      <c r="J22" s="41"/>
      <c r="K22" s="41"/>
      <c r="L22" s="41"/>
      <c r="M22" s="41"/>
      <c r="N22" s="41"/>
      <c r="O22" s="41"/>
      <c r="P22" s="19"/>
      <c r="Q22" s="19"/>
      <c r="R22" s="19"/>
      <c r="S22" s="19"/>
      <c r="T22" s="19"/>
      <c r="U22" s="19"/>
      <c r="V22" s="19"/>
      <c r="W22" s="19"/>
      <c r="X22" s="19"/>
      <c r="Y22" s="544" t="s">
        <v>372</v>
      </c>
      <c r="Z22" s="544"/>
      <c r="AA22" s="493"/>
    </row>
    <row r="23" spans="2:27" s="19" customFormat="1" ht="19.5" customHeight="1">
      <c r="B23" s="475"/>
      <c r="C23" s="19" t="s">
        <v>589</v>
      </c>
      <c r="D23" s="41"/>
      <c r="E23" s="41"/>
      <c r="F23" s="41"/>
      <c r="G23" s="41"/>
      <c r="H23" s="41"/>
      <c r="I23" s="41"/>
      <c r="J23" s="41"/>
      <c r="K23" s="41"/>
      <c r="L23" s="41"/>
      <c r="M23" s="41"/>
      <c r="N23" s="41"/>
      <c r="O23" s="41"/>
      <c r="P23" s="19"/>
      <c r="Q23" s="19"/>
      <c r="R23" s="19"/>
      <c r="S23" s="19"/>
      <c r="T23" s="19"/>
      <c r="U23" s="19"/>
      <c r="V23" s="19"/>
      <c r="W23" s="19"/>
      <c r="X23" s="19"/>
      <c r="Y23" s="544" t="s">
        <v>372</v>
      </c>
      <c r="Z23" s="544"/>
      <c r="AA23" s="493"/>
    </row>
    <row r="24" spans="2:27" s="19" customFormat="1" ht="19.5" customHeight="1">
      <c r="B24" s="475"/>
      <c r="C24" s="19" t="s">
        <v>535</v>
      </c>
      <c r="D24" s="41"/>
      <c r="E24" s="41"/>
      <c r="F24" s="41"/>
      <c r="G24" s="41"/>
      <c r="H24" s="41"/>
      <c r="I24" s="41"/>
      <c r="J24" s="41"/>
      <c r="K24" s="41"/>
      <c r="L24" s="41"/>
      <c r="M24" s="41"/>
      <c r="N24" s="41"/>
      <c r="O24" s="41"/>
      <c r="P24" s="19"/>
      <c r="Q24" s="19"/>
      <c r="R24" s="19"/>
      <c r="S24" s="19"/>
      <c r="T24" s="19"/>
      <c r="U24" s="19"/>
      <c r="V24" s="19"/>
      <c r="W24" s="19"/>
      <c r="X24" s="19"/>
      <c r="Y24" s="544" t="s">
        <v>372</v>
      </c>
      <c r="Z24" s="544"/>
      <c r="AA24" s="493"/>
    </row>
    <row r="25" spans="2:27" s="19" customFormat="1" ht="19.5" customHeight="1">
      <c r="B25" s="475"/>
      <c r="C25" s="19"/>
      <c r="D25" s="19" t="s">
        <v>75</v>
      </c>
      <c r="E25" s="19"/>
      <c r="F25" s="19"/>
      <c r="G25" s="19"/>
      <c r="H25" s="19"/>
      <c r="I25" s="19"/>
      <c r="J25" s="19"/>
      <c r="K25" s="41"/>
      <c r="L25" s="41"/>
      <c r="M25" s="41"/>
      <c r="N25" s="41"/>
      <c r="O25" s="41"/>
      <c r="P25" s="19"/>
      <c r="Q25" s="19"/>
      <c r="R25" s="19"/>
      <c r="S25" s="19"/>
      <c r="T25" s="19"/>
      <c r="U25" s="19"/>
      <c r="V25" s="19"/>
      <c r="W25" s="19"/>
      <c r="X25" s="19"/>
      <c r="Y25" s="544"/>
      <c r="Z25" s="544"/>
      <c r="AA25" s="493"/>
    </row>
    <row r="26" spans="2:27" s="19" customFormat="1" ht="24.95" customHeight="1">
      <c r="B26" s="475"/>
      <c r="C26" s="19" t="s">
        <v>590</v>
      </c>
      <c r="D26" s="19"/>
      <c r="E26" s="19"/>
      <c r="F26" s="19"/>
      <c r="G26" s="19"/>
      <c r="H26" s="19"/>
      <c r="I26" s="19"/>
      <c r="J26" s="19"/>
      <c r="K26" s="19"/>
      <c r="L26" s="19"/>
      <c r="M26" s="19"/>
      <c r="N26" s="19"/>
      <c r="O26" s="19"/>
      <c r="P26" s="19"/>
      <c r="Q26" s="19"/>
      <c r="R26" s="19"/>
      <c r="S26" s="19"/>
      <c r="T26" s="19"/>
      <c r="U26" s="19"/>
      <c r="V26" s="19"/>
      <c r="W26" s="19"/>
      <c r="X26" s="19"/>
      <c r="Y26" s="19"/>
      <c r="Z26" s="19"/>
      <c r="AA26" s="493"/>
    </row>
    <row r="27" spans="2:27" s="19" customFormat="1" ht="6.75" customHeight="1">
      <c r="B27" s="475"/>
      <c r="C27" s="19"/>
      <c r="D27" s="19"/>
      <c r="E27" s="19"/>
      <c r="F27" s="19"/>
      <c r="G27" s="19"/>
      <c r="H27" s="19"/>
      <c r="I27" s="19"/>
      <c r="J27" s="19"/>
      <c r="K27" s="19"/>
      <c r="L27" s="19"/>
      <c r="M27" s="19"/>
      <c r="N27" s="19"/>
      <c r="O27" s="19"/>
      <c r="P27" s="19"/>
      <c r="Q27" s="19"/>
      <c r="R27" s="19"/>
      <c r="S27" s="19"/>
      <c r="T27" s="19"/>
      <c r="U27" s="19"/>
      <c r="V27" s="19"/>
      <c r="W27" s="19"/>
      <c r="X27" s="19"/>
      <c r="Y27" s="19"/>
      <c r="Z27" s="19"/>
      <c r="AA27" s="493"/>
    </row>
    <row r="28" spans="2:27" s="19" customFormat="1" ht="23.25" customHeight="1">
      <c r="B28" s="475" t="s">
        <v>158</v>
      </c>
      <c r="C28" s="467" t="s">
        <v>491</v>
      </c>
      <c r="D28" s="476"/>
      <c r="E28" s="476"/>
      <c r="F28" s="476"/>
      <c r="G28" s="476"/>
      <c r="H28" s="485"/>
      <c r="I28" s="500"/>
      <c r="J28" s="500"/>
      <c r="K28" s="500"/>
      <c r="L28" s="500"/>
      <c r="M28" s="500"/>
      <c r="N28" s="500"/>
      <c r="O28" s="500"/>
      <c r="P28" s="500"/>
      <c r="Q28" s="500"/>
      <c r="R28" s="500"/>
      <c r="S28" s="500"/>
      <c r="T28" s="500"/>
      <c r="U28" s="500"/>
      <c r="V28" s="500"/>
      <c r="W28" s="500"/>
      <c r="X28" s="500"/>
      <c r="Y28" s="500"/>
      <c r="Z28" s="618"/>
      <c r="AA28" s="493"/>
    </row>
    <row r="29" spans="2:27" s="19" customFormat="1" ht="23.25" customHeight="1">
      <c r="B29" s="475" t="s">
        <v>158</v>
      </c>
      <c r="C29" s="467" t="s">
        <v>468</v>
      </c>
      <c r="D29" s="476"/>
      <c r="E29" s="476"/>
      <c r="F29" s="476"/>
      <c r="G29" s="476"/>
      <c r="H29" s="485"/>
      <c r="I29" s="500"/>
      <c r="J29" s="500"/>
      <c r="K29" s="500"/>
      <c r="L29" s="500"/>
      <c r="M29" s="500"/>
      <c r="N29" s="500"/>
      <c r="O29" s="500"/>
      <c r="P29" s="500"/>
      <c r="Q29" s="500"/>
      <c r="R29" s="500"/>
      <c r="S29" s="500"/>
      <c r="T29" s="500"/>
      <c r="U29" s="500"/>
      <c r="V29" s="500"/>
      <c r="W29" s="500"/>
      <c r="X29" s="500"/>
      <c r="Y29" s="500"/>
      <c r="Z29" s="618"/>
      <c r="AA29" s="493"/>
    </row>
    <row r="30" spans="2:27" s="19" customFormat="1" ht="23.25" customHeight="1">
      <c r="B30" s="475" t="s">
        <v>158</v>
      </c>
      <c r="C30" s="467" t="s">
        <v>592</v>
      </c>
      <c r="D30" s="476"/>
      <c r="E30" s="476"/>
      <c r="F30" s="476"/>
      <c r="G30" s="476"/>
      <c r="H30" s="485"/>
      <c r="I30" s="500"/>
      <c r="J30" s="500"/>
      <c r="K30" s="500"/>
      <c r="L30" s="500"/>
      <c r="M30" s="500"/>
      <c r="N30" s="500"/>
      <c r="O30" s="500"/>
      <c r="P30" s="500"/>
      <c r="Q30" s="500"/>
      <c r="R30" s="500"/>
      <c r="S30" s="500"/>
      <c r="T30" s="500"/>
      <c r="U30" s="500"/>
      <c r="V30" s="500"/>
      <c r="W30" s="500"/>
      <c r="X30" s="500"/>
      <c r="Y30" s="500"/>
      <c r="Z30" s="618"/>
      <c r="AA30" s="493"/>
    </row>
    <row r="31" spans="2:27" s="19" customFormat="1" ht="9" customHeight="1">
      <c r="B31" s="475"/>
      <c r="C31" s="41"/>
      <c r="D31" s="41"/>
      <c r="E31" s="41"/>
      <c r="F31" s="41"/>
      <c r="G31" s="41"/>
      <c r="H31" s="41"/>
      <c r="I31" s="3"/>
      <c r="J31" s="3"/>
      <c r="K31" s="3"/>
      <c r="L31" s="3"/>
      <c r="M31" s="3"/>
      <c r="N31" s="3"/>
      <c r="O31" s="3"/>
      <c r="P31" s="3"/>
      <c r="Q31" s="3"/>
      <c r="R31" s="3"/>
      <c r="S31" s="3"/>
      <c r="T31" s="3"/>
      <c r="U31" s="3"/>
      <c r="V31" s="3"/>
      <c r="W31" s="3"/>
      <c r="X31" s="3"/>
      <c r="Y31" s="3"/>
      <c r="Z31" s="3"/>
      <c r="AA31" s="493"/>
    </row>
    <row r="32" spans="2:27" s="19" customFormat="1" ht="19.5" customHeight="1">
      <c r="B32" s="475"/>
      <c r="C32" s="19" t="s">
        <v>595</v>
      </c>
      <c r="D32" s="41"/>
      <c r="E32" s="41"/>
      <c r="F32" s="41"/>
      <c r="G32" s="41"/>
      <c r="H32" s="41"/>
      <c r="I32" s="41"/>
      <c r="J32" s="41"/>
      <c r="K32" s="41"/>
      <c r="L32" s="41"/>
      <c r="M32" s="41"/>
      <c r="N32" s="41"/>
      <c r="O32" s="41"/>
      <c r="P32" s="19"/>
      <c r="Q32" s="19"/>
      <c r="R32" s="19"/>
      <c r="S32" s="19"/>
      <c r="T32" s="19"/>
      <c r="U32" s="19"/>
      <c r="V32" s="19"/>
      <c r="W32" s="19"/>
      <c r="X32" s="19"/>
      <c r="Y32" s="544" t="s">
        <v>372</v>
      </c>
      <c r="Z32" s="544"/>
      <c r="AA32" s="493"/>
    </row>
    <row r="33" spans="1:37" s="19" customFormat="1" ht="12.75" customHeight="1">
      <c r="A33" s="19"/>
      <c r="B33" s="475"/>
      <c r="C33" s="19"/>
      <c r="D33" s="41"/>
      <c r="E33" s="41"/>
      <c r="F33" s="41"/>
      <c r="G33" s="41"/>
      <c r="H33" s="41"/>
      <c r="I33" s="41"/>
      <c r="J33" s="41"/>
      <c r="K33" s="41"/>
      <c r="L33" s="41"/>
      <c r="M33" s="41"/>
      <c r="N33" s="41"/>
      <c r="O33" s="41"/>
      <c r="P33" s="19"/>
      <c r="Q33" s="19"/>
      <c r="R33" s="19"/>
      <c r="S33" s="19"/>
      <c r="T33" s="19"/>
      <c r="U33" s="19"/>
      <c r="V33" s="19"/>
      <c r="W33" s="19"/>
      <c r="X33" s="19"/>
      <c r="Y33" s="544"/>
      <c r="Z33" s="544"/>
      <c r="AA33" s="493"/>
      <c r="AB33" s="19"/>
      <c r="AC33" s="19"/>
      <c r="AD33" s="19"/>
      <c r="AE33" s="19"/>
      <c r="AF33" s="19"/>
      <c r="AG33" s="19"/>
      <c r="AH33" s="19"/>
      <c r="AI33" s="19"/>
      <c r="AJ33" s="19"/>
      <c r="AK33" s="19"/>
    </row>
    <row r="34" spans="1:37" s="19" customFormat="1" ht="19.5" customHeight="1">
      <c r="A34" s="19"/>
      <c r="B34" s="475"/>
      <c r="C34" s="615" t="s">
        <v>597</v>
      </c>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493"/>
      <c r="AB34" s="19"/>
      <c r="AC34" s="19"/>
      <c r="AD34" s="19"/>
      <c r="AE34" s="19"/>
      <c r="AF34" s="19"/>
      <c r="AG34" s="19"/>
      <c r="AH34" s="19"/>
      <c r="AI34" s="19"/>
      <c r="AJ34" s="19"/>
      <c r="AK34" s="19"/>
    </row>
    <row r="35" spans="1:37" s="19" customFormat="1" ht="19.5" customHeight="1">
      <c r="A35" s="19"/>
      <c r="B35" s="475"/>
      <c r="C35" s="615" t="s">
        <v>601</v>
      </c>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493"/>
      <c r="AB35" s="19"/>
      <c r="AC35" s="19"/>
      <c r="AD35" s="19"/>
      <c r="AE35" s="19"/>
      <c r="AF35" s="19"/>
      <c r="AG35" s="19"/>
      <c r="AH35" s="19"/>
      <c r="AI35" s="19"/>
      <c r="AJ35" s="19"/>
      <c r="AK35" s="19"/>
    </row>
    <row r="36" spans="1:37" s="19" customFormat="1" ht="19.5" customHeight="1">
      <c r="A36" s="19"/>
      <c r="B36" s="475"/>
      <c r="C36" s="19" t="s">
        <v>602</v>
      </c>
      <c r="D36" s="19"/>
      <c r="E36" s="19"/>
      <c r="F36" s="19"/>
      <c r="G36" s="19"/>
      <c r="H36" s="19"/>
      <c r="I36" s="19"/>
      <c r="J36" s="19"/>
      <c r="K36" s="19"/>
      <c r="L36" s="19"/>
      <c r="M36" s="19"/>
      <c r="N36" s="19"/>
      <c r="O36" s="19"/>
      <c r="P36" s="19"/>
      <c r="Q36" s="19"/>
      <c r="R36" s="19"/>
      <c r="S36" s="19"/>
      <c r="T36" s="19"/>
      <c r="U36" s="19"/>
      <c r="V36" s="19"/>
      <c r="W36" s="19"/>
      <c r="X36" s="19"/>
      <c r="Y36" s="19"/>
      <c r="Z36" s="19"/>
      <c r="AA36" s="493"/>
      <c r="AB36" s="19"/>
      <c r="AC36" s="19"/>
      <c r="AD36" s="19"/>
      <c r="AE36" s="19"/>
      <c r="AF36" s="19"/>
      <c r="AG36" s="19"/>
      <c r="AH36" s="19"/>
      <c r="AI36" s="19"/>
      <c r="AJ36" s="19"/>
      <c r="AK36" s="19"/>
    </row>
    <row r="37" spans="1:37" s="3" customFormat="1" ht="12.75" customHeight="1">
      <c r="A37" s="19"/>
      <c r="B37" s="475"/>
      <c r="C37" s="41"/>
      <c r="D37" s="41"/>
      <c r="E37" s="41"/>
      <c r="F37" s="41"/>
      <c r="G37" s="41"/>
      <c r="H37" s="41"/>
      <c r="I37" s="41"/>
      <c r="J37" s="41"/>
      <c r="K37" s="41"/>
      <c r="L37" s="41"/>
      <c r="M37" s="41"/>
      <c r="N37" s="41"/>
      <c r="O37" s="41"/>
      <c r="P37" s="19"/>
      <c r="Q37" s="19"/>
      <c r="R37" s="19"/>
      <c r="S37" s="19"/>
      <c r="T37" s="19"/>
      <c r="U37" s="19"/>
      <c r="V37" s="19"/>
      <c r="W37" s="19"/>
      <c r="X37" s="19"/>
      <c r="Y37" s="19"/>
      <c r="Z37" s="19"/>
      <c r="AA37" s="493"/>
      <c r="AB37" s="19"/>
      <c r="AC37" s="19"/>
      <c r="AD37" s="19"/>
      <c r="AE37" s="19"/>
      <c r="AF37" s="19"/>
      <c r="AG37" s="19"/>
      <c r="AH37" s="19"/>
      <c r="AI37" s="19"/>
      <c r="AJ37" s="19"/>
      <c r="AK37" s="19"/>
    </row>
    <row r="38" spans="1:37" s="3" customFormat="1" ht="18" customHeight="1">
      <c r="A38" s="19"/>
      <c r="B38" s="475"/>
      <c r="C38" s="19"/>
      <c r="D38" s="615" t="s">
        <v>248</v>
      </c>
      <c r="E38" s="615"/>
      <c r="F38" s="615"/>
      <c r="G38" s="615"/>
      <c r="H38" s="615"/>
      <c r="I38" s="615"/>
      <c r="J38" s="615"/>
      <c r="K38" s="615"/>
      <c r="L38" s="615"/>
      <c r="M38" s="615"/>
      <c r="N38" s="615"/>
      <c r="O38" s="615"/>
      <c r="P38" s="615"/>
      <c r="Q38" s="615"/>
      <c r="R38" s="615"/>
      <c r="S38" s="615"/>
      <c r="T38" s="615"/>
      <c r="U38" s="615"/>
      <c r="V38" s="615"/>
      <c r="W38" s="19"/>
      <c r="X38" s="19"/>
      <c r="Y38" s="544" t="s">
        <v>372</v>
      </c>
      <c r="Z38" s="544"/>
      <c r="AA38" s="493"/>
      <c r="AB38" s="19"/>
      <c r="AC38" s="19"/>
      <c r="AD38" s="19"/>
      <c r="AE38" s="19"/>
      <c r="AF38" s="19"/>
      <c r="AG38" s="19"/>
      <c r="AH38" s="19"/>
      <c r="AI38" s="19"/>
      <c r="AJ38" s="19"/>
      <c r="AK38" s="19"/>
    </row>
    <row r="39" spans="1:37" s="3" customFormat="1" ht="37.5" customHeight="1">
      <c r="A39" s="3"/>
      <c r="B39" s="513"/>
      <c r="C39" s="3"/>
      <c r="D39" s="615" t="s">
        <v>122</v>
      </c>
      <c r="E39" s="615"/>
      <c r="F39" s="615"/>
      <c r="G39" s="615"/>
      <c r="H39" s="615"/>
      <c r="I39" s="615"/>
      <c r="J39" s="615"/>
      <c r="K39" s="615"/>
      <c r="L39" s="615"/>
      <c r="M39" s="615"/>
      <c r="N39" s="615"/>
      <c r="O39" s="615"/>
      <c r="P39" s="615"/>
      <c r="Q39" s="615"/>
      <c r="R39" s="615"/>
      <c r="S39" s="615"/>
      <c r="T39" s="615"/>
      <c r="U39" s="615"/>
      <c r="V39" s="615"/>
      <c r="W39" s="3"/>
      <c r="X39" s="3"/>
      <c r="Y39" s="544" t="s">
        <v>372</v>
      </c>
      <c r="Z39" s="544"/>
      <c r="AA39" s="557"/>
      <c r="AB39" s="3"/>
      <c r="AC39" s="3"/>
      <c r="AD39" s="3"/>
      <c r="AE39" s="3"/>
      <c r="AF39" s="3"/>
      <c r="AG39" s="3"/>
      <c r="AH39" s="3"/>
      <c r="AI39" s="3"/>
      <c r="AJ39" s="3"/>
      <c r="AK39" s="3"/>
    </row>
    <row r="40" spans="1:37" ht="19.5" customHeight="1">
      <c r="A40" s="3"/>
      <c r="B40" s="513"/>
      <c r="C40" s="3"/>
      <c r="D40" s="615" t="s">
        <v>606</v>
      </c>
      <c r="E40" s="615"/>
      <c r="F40" s="615"/>
      <c r="G40" s="615"/>
      <c r="H40" s="615"/>
      <c r="I40" s="615"/>
      <c r="J40" s="615"/>
      <c r="K40" s="615"/>
      <c r="L40" s="615"/>
      <c r="M40" s="615"/>
      <c r="N40" s="615"/>
      <c r="O40" s="615"/>
      <c r="P40" s="615"/>
      <c r="Q40" s="615"/>
      <c r="R40" s="615"/>
      <c r="S40" s="615"/>
      <c r="T40" s="615"/>
      <c r="U40" s="615"/>
      <c r="V40" s="615"/>
      <c r="W40" s="3"/>
      <c r="X40" s="3"/>
      <c r="Y40" s="544" t="s">
        <v>372</v>
      </c>
      <c r="Z40" s="544"/>
      <c r="AA40" s="557"/>
      <c r="AB40" s="3"/>
      <c r="AC40" s="3"/>
      <c r="AD40" s="3"/>
      <c r="AE40" s="3"/>
      <c r="AF40" s="3"/>
      <c r="AG40" s="3"/>
      <c r="AH40" s="3"/>
      <c r="AI40" s="3"/>
      <c r="AJ40" s="3"/>
      <c r="AK40" s="3"/>
    </row>
    <row r="41" spans="1:37" s="19" customFormat="1" ht="19.5" customHeight="1">
      <c r="A41" s="3"/>
      <c r="B41" s="513"/>
      <c r="C41" s="3"/>
      <c r="D41" s="615" t="s">
        <v>320</v>
      </c>
      <c r="E41" s="615"/>
      <c r="F41" s="615"/>
      <c r="G41" s="615"/>
      <c r="H41" s="615"/>
      <c r="I41" s="615"/>
      <c r="J41" s="615"/>
      <c r="K41" s="615"/>
      <c r="L41" s="615"/>
      <c r="M41" s="615"/>
      <c r="N41" s="615"/>
      <c r="O41" s="615"/>
      <c r="P41" s="615"/>
      <c r="Q41" s="615"/>
      <c r="R41" s="615"/>
      <c r="S41" s="615"/>
      <c r="T41" s="615"/>
      <c r="U41" s="615"/>
      <c r="V41" s="615"/>
      <c r="W41" s="3"/>
      <c r="X41" s="3"/>
      <c r="Y41" s="544" t="s">
        <v>372</v>
      </c>
      <c r="Z41" s="544"/>
      <c r="AA41" s="557"/>
      <c r="AB41" s="3"/>
      <c r="AC41" s="3"/>
      <c r="AD41" s="3"/>
      <c r="AE41" s="3"/>
      <c r="AF41" s="3"/>
      <c r="AG41" s="3"/>
      <c r="AH41" s="3"/>
      <c r="AI41" s="3"/>
      <c r="AJ41" s="3"/>
      <c r="AK41" s="3"/>
    </row>
    <row r="42" spans="1:37" s="19" customFormat="1" ht="16.5" customHeight="1">
      <c r="A42" s="3"/>
      <c r="B42" s="513"/>
      <c r="C42" s="3"/>
      <c r="D42" s="615" t="s">
        <v>38</v>
      </c>
      <c r="E42" s="615"/>
      <c r="F42" s="615"/>
      <c r="G42" s="615"/>
      <c r="H42" s="615"/>
      <c r="I42" s="615"/>
      <c r="J42" s="615"/>
      <c r="K42" s="615"/>
      <c r="L42" s="615"/>
      <c r="M42" s="615"/>
      <c r="N42" s="615"/>
      <c r="O42" s="615"/>
      <c r="P42" s="615"/>
      <c r="Q42" s="615"/>
      <c r="R42" s="615"/>
      <c r="S42" s="615"/>
      <c r="T42" s="615"/>
      <c r="U42" s="615"/>
      <c r="V42" s="615"/>
      <c r="W42" s="3"/>
      <c r="X42" s="3"/>
      <c r="Y42" s="623"/>
      <c r="Z42" s="623"/>
      <c r="AA42" s="557"/>
      <c r="AB42" s="3"/>
      <c r="AC42" s="3"/>
      <c r="AD42" s="3"/>
      <c r="AE42" s="3"/>
      <c r="AF42" s="3"/>
      <c r="AG42" s="3"/>
      <c r="AH42" s="3"/>
      <c r="AI42" s="3"/>
      <c r="AJ42" s="3"/>
      <c r="AK42" s="3"/>
    </row>
    <row r="43" spans="1:37" s="19" customFormat="1" ht="8.25" customHeight="1">
      <c r="A43" s="463"/>
      <c r="B43" s="612"/>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624"/>
      <c r="AB43" s="463"/>
      <c r="AC43" s="463"/>
      <c r="AD43" s="463"/>
      <c r="AE43" s="463"/>
      <c r="AF43" s="463"/>
      <c r="AG43" s="463"/>
      <c r="AH43" s="463"/>
      <c r="AI43" s="463"/>
      <c r="AJ43" s="463"/>
      <c r="AK43" s="463"/>
    </row>
    <row r="44" spans="1:37" s="19" customForma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row>
    <row r="45" spans="1:37" s="19" customFormat="1" ht="19.5" customHeight="1">
      <c r="A45" s="19"/>
      <c r="B45" s="19" t="s">
        <v>68</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row>
    <row r="46" spans="1:37" s="19" customFormat="1" ht="19.5" customHeight="1">
      <c r="A46" s="19"/>
      <c r="B46" s="470"/>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88"/>
      <c r="AB46" s="19"/>
      <c r="AC46" s="19"/>
      <c r="AD46" s="19"/>
      <c r="AE46" s="19"/>
      <c r="AF46" s="19"/>
      <c r="AG46" s="19"/>
      <c r="AH46" s="19"/>
      <c r="AI46" s="19"/>
      <c r="AJ46" s="19"/>
      <c r="AK46" s="19"/>
    </row>
    <row r="47" spans="1:37" s="19" customFormat="1" ht="19.5" customHeight="1">
      <c r="A47" s="19"/>
      <c r="B47" s="475"/>
      <c r="C47" s="19" t="s">
        <v>560</v>
      </c>
      <c r="D47" s="41"/>
      <c r="E47" s="41"/>
      <c r="F47" s="41"/>
      <c r="G47" s="41"/>
      <c r="H47" s="41"/>
      <c r="I47" s="41"/>
      <c r="J47" s="41"/>
      <c r="K47" s="41"/>
      <c r="L47" s="41"/>
      <c r="M47" s="41"/>
      <c r="N47" s="41"/>
      <c r="O47" s="41"/>
      <c r="P47" s="19"/>
      <c r="Q47" s="19"/>
      <c r="R47" s="19"/>
      <c r="S47" s="19"/>
      <c r="T47" s="19"/>
      <c r="U47" s="19"/>
      <c r="V47" s="19"/>
      <c r="W47" s="19"/>
      <c r="X47" s="19"/>
      <c r="Y47" s="544"/>
      <c r="Z47" s="544"/>
      <c r="AA47" s="493"/>
      <c r="AB47" s="19"/>
      <c r="AC47" s="19"/>
      <c r="AD47" s="19"/>
      <c r="AE47" s="19"/>
      <c r="AF47" s="19"/>
      <c r="AG47" s="19"/>
      <c r="AH47" s="19"/>
      <c r="AI47" s="19"/>
      <c r="AJ47" s="19"/>
      <c r="AK47" s="19"/>
    </row>
    <row r="48" spans="1:37" s="19" customFormat="1" ht="19.5" customHeight="1">
      <c r="A48" s="19"/>
      <c r="B48" s="475"/>
      <c r="C48" s="19" t="s">
        <v>610</v>
      </c>
      <c r="D48" s="41"/>
      <c r="E48" s="41"/>
      <c r="F48" s="41"/>
      <c r="G48" s="41"/>
      <c r="H48" s="41"/>
      <c r="I48" s="41"/>
      <c r="J48" s="41"/>
      <c r="K48" s="41"/>
      <c r="L48" s="41"/>
      <c r="M48" s="41"/>
      <c r="N48" s="41"/>
      <c r="O48" s="41"/>
      <c r="P48" s="19"/>
      <c r="Q48" s="19"/>
      <c r="R48" s="19"/>
      <c r="S48" s="19"/>
      <c r="T48" s="19"/>
      <c r="U48" s="19"/>
      <c r="V48" s="19"/>
      <c r="W48" s="19"/>
      <c r="X48" s="19"/>
      <c r="Y48" s="544" t="s">
        <v>372</v>
      </c>
      <c r="Z48" s="544"/>
      <c r="AA48" s="493"/>
      <c r="AB48" s="19"/>
      <c r="AC48" s="19"/>
      <c r="AD48" s="19"/>
      <c r="AE48" s="19"/>
      <c r="AF48" s="19"/>
      <c r="AG48" s="19"/>
      <c r="AH48" s="19"/>
      <c r="AI48" s="19"/>
      <c r="AJ48" s="19"/>
      <c r="AK48" s="19"/>
    </row>
    <row r="49" spans="1:37" s="19" customFormat="1" ht="19.5" customHeight="1">
      <c r="A49" s="19"/>
      <c r="B49" s="475"/>
      <c r="C49" s="19"/>
      <c r="D49" s="534" t="s">
        <v>431</v>
      </c>
      <c r="E49" s="500"/>
      <c r="F49" s="500"/>
      <c r="G49" s="500"/>
      <c r="H49" s="500"/>
      <c r="I49" s="500"/>
      <c r="J49" s="500"/>
      <c r="K49" s="500"/>
      <c r="L49" s="500"/>
      <c r="M49" s="500"/>
      <c r="N49" s="500"/>
      <c r="O49" s="500"/>
      <c r="P49" s="500"/>
      <c r="Q49" s="500"/>
      <c r="R49" s="619" t="s">
        <v>365</v>
      </c>
      <c r="S49" s="620"/>
      <c r="T49" s="620"/>
      <c r="U49" s="620"/>
      <c r="V49" s="622"/>
      <c r="W49" s="19"/>
      <c r="X49" s="19"/>
      <c r="Y49" s="19"/>
      <c r="Z49" s="19"/>
      <c r="AA49" s="493"/>
      <c r="AB49" s="19"/>
      <c r="AC49" s="19"/>
      <c r="AD49" s="19"/>
      <c r="AE49" s="19"/>
      <c r="AF49" s="19"/>
      <c r="AG49" s="19"/>
      <c r="AH49" s="19"/>
      <c r="AI49" s="19"/>
      <c r="AJ49" s="19"/>
      <c r="AK49" s="19"/>
    </row>
    <row r="50" spans="1:37" s="19" customFormat="1" ht="19.5" customHeight="1">
      <c r="A50" s="19"/>
      <c r="B50" s="475"/>
      <c r="C50" s="19"/>
      <c r="D50" s="534" t="s">
        <v>613</v>
      </c>
      <c r="E50" s="500"/>
      <c r="F50" s="500"/>
      <c r="G50" s="500"/>
      <c r="H50" s="500"/>
      <c r="I50" s="500"/>
      <c r="J50" s="500"/>
      <c r="K50" s="500"/>
      <c r="L50" s="500"/>
      <c r="M50" s="500"/>
      <c r="N50" s="500"/>
      <c r="O50" s="500"/>
      <c r="P50" s="500"/>
      <c r="Q50" s="618"/>
      <c r="R50" s="619" t="s">
        <v>365</v>
      </c>
      <c r="S50" s="620"/>
      <c r="T50" s="620"/>
      <c r="U50" s="620"/>
      <c r="V50" s="622"/>
      <c r="W50" s="19"/>
      <c r="X50" s="19"/>
      <c r="Y50" s="19"/>
      <c r="Z50" s="19"/>
      <c r="AA50" s="493"/>
      <c r="AB50" s="19"/>
      <c r="AC50" s="19"/>
      <c r="AD50" s="19"/>
      <c r="AE50" s="19"/>
      <c r="AF50" s="19"/>
      <c r="AG50" s="19"/>
      <c r="AH50" s="19"/>
      <c r="AI50" s="19"/>
      <c r="AJ50" s="19"/>
      <c r="AK50" s="19"/>
    </row>
    <row r="51" spans="1:37" s="19" customFormat="1" ht="19.5" customHeight="1">
      <c r="A51" s="19"/>
      <c r="B51" s="475"/>
      <c r="C51" s="19" t="s">
        <v>589</v>
      </c>
      <c r="D51" s="41"/>
      <c r="E51" s="41"/>
      <c r="F51" s="41"/>
      <c r="G51" s="41"/>
      <c r="H51" s="41"/>
      <c r="I51" s="41"/>
      <c r="J51" s="41"/>
      <c r="K51" s="41"/>
      <c r="L51" s="41"/>
      <c r="M51" s="41"/>
      <c r="N51" s="41"/>
      <c r="O51" s="41"/>
      <c r="P51" s="19"/>
      <c r="Q51" s="19"/>
      <c r="R51" s="19"/>
      <c r="S51" s="19"/>
      <c r="T51" s="19"/>
      <c r="U51" s="19"/>
      <c r="V51" s="19"/>
      <c r="W51" s="19"/>
      <c r="X51" s="19"/>
      <c r="Y51" s="544" t="s">
        <v>372</v>
      </c>
      <c r="Z51" s="544"/>
      <c r="AA51" s="493"/>
      <c r="AB51" s="19"/>
      <c r="AC51" s="19"/>
      <c r="AD51" s="19"/>
      <c r="AE51" s="19"/>
      <c r="AF51" s="19"/>
      <c r="AG51" s="19"/>
      <c r="AH51" s="19"/>
      <c r="AI51" s="19"/>
      <c r="AJ51" s="19"/>
      <c r="AK51" s="19"/>
    </row>
    <row r="52" spans="1:37" s="19" customFormat="1" ht="19.5" customHeight="1">
      <c r="A52" s="19"/>
      <c r="B52" s="475"/>
      <c r="C52" s="19" t="s">
        <v>535</v>
      </c>
      <c r="D52" s="41"/>
      <c r="E52" s="41"/>
      <c r="F52" s="41"/>
      <c r="G52" s="41"/>
      <c r="H52" s="41"/>
      <c r="I52" s="41"/>
      <c r="J52" s="41"/>
      <c r="K52" s="41"/>
      <c r="L52" s="41"/>
      <c r="M52" s="41"/>
      <c r="N52" s="41"/>
      <c r="O52" s="41"/>
      <c r="P52" s="19"/>
      <c r="Q52" s="19"/>
      <c r="R52" s="19"/>
      <c r="S52" s="19"/>
      <c r="T52" s="19"/>
      <c r="U52" s="19"/>
      <c r="V52" s="19"/>
      <c r="W52" s="19"/>
      <c r="X52" s="19"/>
      <c r="Y52" s="544" t="s">
        <v>372</v>
      </c>
      <c r="Z52" s="544"/>
      <c r="AA52" s="493"/>
      <c r="AB52" s="19"/>
      <c r="AC52" s="19"/>
      <c r="AD52" s="19"/>
      <c r="AE52" s="19"/>
      <c r="AF52" s="19"/>
      <c r="AG52" s="19"/>
      <c r="AH52" s="19"/>
      <c r="AI52" s="19"/>
      <c r="AJ52" s="19"/>
      <c r="AK52" s="19"/>
    </row>
    <row r="53" spans="1:37" s="19" customFormat="1" ht="23.25" customHeight="1">
      <c r="A53" s="19"/>
      <c r="B53" s="475"/>
      <c r="C53" s="19"/>
      <c r="D53" s="19" t="s">
        <v>75</v>
      </c>
      <c r="E53" s="19"/>
      <c r="F53" s="19"/>
      <c r="G53" s="19"/>
      <c r="H53" s="19"/>
      <c r="I53" s="19"/>
      <c r="J53" s="19"/>
      <c r="K53" s="41"/>
      <c r="L53" s="41"/>
      <c r="M53" s="41"/>
      <c r="N53" s="41"/>
      <c r="O53" s="41"/>
      <c r="P53" s="19"/>
      <c r="Q53" s="19"/>
      <c r="R53" s="19"/>
      <c r="S53" s="19"/>
      <c r="T53" s="19"/>
      <c r="U53" s="19"/>
      <c r="V53" s="19"/>
      <c r="W53" s="19"/>
      <c r="X53" s="19"/>
      <c r="Y53" s="544"/>
      <c r="Z53" s="544"/>
      <c r="AA53" s="493"/>
      <c r="AB53" s="19"/>
      <c r="AC53" s="19"/>
      <c r="AD53" s="19"/>
      <c r="AE53" s="19"/>
      <c r="AF53" s="19"/>
      <c r="AG53" s="19"/>
      <c r="AH53" s="19"/>
      <c r="AI53" s="19"/>
      <c r="AJ53" s="19"/>
      <c r="AK53" s="19"/>
    </row>
    <row r="54" spans="1:37" s="19" customFormat="1" ht="23.25" customHeight="1">
      <c r="A54" s="19"/>
      <c r="B54" s="475"/>
      <c r="C54" s="19" t="s">
        <v>590</v>
      </c>
      <c r="D54" s="19"/>
      <c r="E54" s="19"/>
      <c r="F54" s="19"/>
      <c r="G54" s="19"/>
      <c r="H54" s="19"/>
      <c r="I54" s="19"/>
      <c r="J54" s="19"/>
      <c r="K54" s="19"/>
      <c r="L54" s="19"/>
      <c r="M54" s="19"/>
      <c r="N54" s="19"/>
      <c r="O54" s="19"/>
      <c r="P54" s="19"/>
      <c r="Q54" s="19"/>
      <c r="R54" s="19"/>
      <c r="S54" s="19"/>
      <c r="T54" s="19"/>
      <c r="U54" s="19"/>
      <c r="V54" s="19"/>
      <c r="W54" s="19"/>
      <c r="X54" s="19"/>
      <c r="Y54" s="19"/>
      <c r="Z54" s="19"/>
      <c r="AA54" s="493"/>
      <c r="AB54" s="19"/>
      <c r="AC54" s="19"/>
      <c r="AD54" s="19"/>
      <c r="AE54" s="19"/>
      <c r="AF54" s="19"/>
      <c r="AG54" s="19"/>
      <c r="AH54" s="19"/>
      <c r="AI54" s="19"/>
      <c r="AJ54" s="19"/>
      <c r="AK54" s="19"/>
    </row>
    <row r="55" spans="1:37" s="19" customFormat="1" ht="6.75" customHeight="1">
      <c r="A55" s="19"/>
      <c r="B55" s="475"/>
      <c r="C55" s="19"/>
      <c r="D55" s="19"/>
      <c r="E55" s="19"/>
      <c r="F55" s="19"/>
      <c r="G55" s="19"/>
      <c r="H55" s="19"/>
      <c r="I55" s="19"/>
      <c r="J55" s="19"/>
      <c r="K55" s="19"/>
      <c r="L55" s="19"/>
      <c r="M55" s="19"/>
      <c r="N55" s="19"/>
      <c r="O55" s="19"/>
      <c r="P55" s="19"/>
      <c r="Q55" s="19"/>
      <c r="R55" s="19"/>
      <c r="S55" s="19"/>
      <c r="T55" s="19"/>
      <c r="U55" s="19"/>
      <c r="V55" s="19"/>
      <c r="W55" s="19"/>
      <c r="X55" s="19"/>
      <c r="Y55" s="19"/>
      <c r="Z55" s="19"/>
      <c r="AA55" s="493"/>
      <c r="AB55" s="19"/>
      <c r="AC55" s="19"/>
      <c r="AD55" s="19"/>
      <c r="AE55" s="19"/>
      <c r="AF55" s="19"/>
      <c r="AG55" s="19"/>
      <c r="AH55" s="19"/>
      <c r="AI55" s="19"/>
      <c r="AJ55" s="19"/>
      <c r="AK55" s="19"/>
    </row>
    <row r="56" spans="1:37" s="19" customFormat="1" ht="19.5" customHeight="1">
      <c r="A56" s="19"/>
      <c r="B56" s="475" t="s">
        <v>158</v>
      </c>
      <c r="C56" s="467" t="s">
        <v>491</v>
      </c>
      <c r="D56" s="476"/>
      <c r="E56" s="476"/>
      <c r="F56" s="476"/>
      <c r="G56" s="476"/>
      <c r="H56" s="485"/>
      <c r="I56" s="500"/>
      <c r="J56" s="500"/>
      <c r="K56" s="500"/>
      <c r="L56" s="500"/>
      <c r="M56" s="500"/>
      <c r="N56" s="500"/>
      <c r="O56" s="500"/>
      <c r="P56" s="500"/>
      <c r="Q56" s="500"/>
      <c r="R56" s="500"/>
      <c r="S56" s="500"/>
      <c r="T56" s="500"/>
      <c r="U56" s="500"/>
      <c r="V56" s="500"/>
      <c r="W56" s="500"/>
      <c r="X56" s="500"/>
      <c r="Y56" s="500"/>
      <c r="Z56" s="618"/>
      <c r="AA56" s="493"/>
      <c r="AB56" s="19"/>
      <c r="AC56" s="19"/>
      <c r="AD56" s="19"/>
      <c r="AE56" s="19"/>
      <c r="AF56" s="19"/>
      <c r="AG56" s="19"/>
      <c r="AH56" s="19"/>
      <c r="AI56" s="19"/>
      <c r="AJ56" s="19"/>
      <c r="AK56" s="19"/>
    </row>
    <row r="57" spans="1:37" s="19" customFormat="1" ht="19.5" customHeight="1">
      <c r="A57" s="19"/>
      <c r="B57" s="475" t="s">
        <v>158</v>
      </c>
      <c r="C57" s="467" t="s">
        <v>468</v>
      </c>
      <c r="D57" s="476"/>
      <c r="E57" s="476"/>
      <c r="F57" s="476"/>
      <c r="G57" s="476"/>
      <c r="H57" s="485"/>
      <c r="I57" s="500"/>
      <c r="J57" s="500"/>
      <c r="K57" s="500"/>
      <c r="L57" s="500"/>
      <c r="M57" s="500"/>
      <c r="N57" s="500"/>
      <c r="O57" s="500"/>
      <c r="P57" s="500"/>
      <c r="Q57" s="500"/>
      <c r="R57" s="500"/>
      <c r="S57" s="500"/>
      <c r="T57" s="500"/>
      <c r="U57" s="500"/>
      <c r="V57" s="500"/>
      <c r="W57" s="500"/>
      <c r="X57" s="500"/>
      <c r="Y57" s="500"/>
      <c r="Z57" s="618"/>
      <c r="AA57" s="493"/>
      <c r="AB57" s="19"/>
      <c r="AC57" s="19"/>
      <c r="AD57" s="19"/>
      <c r="AE57" s="19"/>
      <c r="AF57" s="19"/>
      <c r="AG57" s="19"/>
      <c r="AH57" s="19"/>
      <c r="AI57" s="19"/>
      <c r="AJ57" s="19"/>
      <c r="AK57" s="19"/>
    </row>
    <row r="58" spans="1:37" s="19" customFormat="1" ht="19.5" customHeight="1">
      <c r="A58" s="19"/>
      <c r="B58" s="475" t="s">
        <v>158</v>
      </c>
      <c r="C58" s="467" t="s">
        <v>592</v>
      </c>
      <c r="D58" s="476"/>
      <c r="E58" s="476"/>
      <c r="F58" s="476"/>
      <c r="G58" s="476"/>
      <c r="H58" s="485"/>
      <c r="I58" s="500"/>
      <c r="J58" s="500"/>
      <c r="K58" s="500"/>
      <c r="L58" s="500"/>
      <c r="M58" s="500"/>
      <c r="N58" s="500"/>
      <c r="O58" s="500"/>
      <c r="P58" s="500"/>
      <c r="Q58" s="500"/>
      <c r="R58" s="500"/>
      <c r="S58" s="500"/>
      <c r="T58" s="500"/>
      <c r="U58" s="500"/>
      <c r="V58" s="500"/>
      <c r="W58" s="500"/>
      <c r="X58" s="500"/>
      <c r="Y58" s="500"/>
      <c r="Z58" s="618"/>
      <c r="AA58" s="493"/>
      <c r="AB58" s="19"/>
      <c r="AC58" s="19"/>
      <c r="AD58" s="19"/>
      <c r="AE58" s="19"/>
      <c r="AF58" s="19"/>
      <c r="AG58" s="19"/>
      <c r="AH58" s="19"/>
      <c r="AI58" s="19"/>
      <c r="AJ58" s="19"/>
      <c r="AK58" s="19"/>
    </row>
    <row r="59" spans="1:37" s="19" customFormat="1" ht="19.5" customHeight="1">
      <c r="A59" s="19"/>
      <c r="B59" s="475"/>
      <c r="C59" s="41"/>
      <c r="D59" s="41"/>
      <c r="E59" s="41"/>
      <c r="F59" s="41"/>
      <c r="G59" s="41"/>
      <c r="H59" s="41"/>
      <c r="I59" s="3"/>
      <c r="J59" s="3"/>
      <c r="K59" s="3"/>
      <c r="L59" s="3"/>
      <c r="M59" s="3"/>
      <c r="N59" s="3"/>
      <c r="O59" s="3"/>
      <c r="P59" s="3"/>
      <c r="Q59" s="3"/>
      <c r="R59" s="3"/>
      <c r="S59" s="3"/>
      <c r="T59" s="3"/>
      <c r="U59" s="3"/>
      <c r="V59" s="3"/>
      <c r="W59" s="3"/>
      <c r="X59" s="3"/>
      <c r="Y59" s="3"/>
      <c r="Z59" s="3"/>
      <c r="AA59" s="493"/>
      <c r="AB59" s="19"/>
      <c r="AC59" s="19"/>
      <c r="AD59" s="19"/>
      <c r="AE59" s="19"/>
      <c r="AF59" s="19"/>
      <c r="AG59" s="19"/>
      <c r="AH59" s="19"/>
      <c r="AI59" s="19"/>
      <c r="AJ59" s="19"/>
      <c r="AK59" s="19"/>
    </row>
    <row r="60" spans="1:37" s="3" customFormat="1" ht="18" customHeight="1">
      <c r="A60" s="19"/>
      <c r="B60" s="475"/>
      <c r="C60" s="103" t="s">
        <v>614</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489"/>
      <c r="AB60" s="19"/>
      <c r="AC60" s="19"/>
      <c r="AD60" s="19"/>
      <c r="AE60" s="19"/>
      <c r="AF60" s="19"/>
      <c r="AG60" s="19"/>
      <c r="AH60" s="19"/>
      <c r="AI60" s="19"/>
      <c r="AJ60" s="19"/>
      <c r="AK60" s="19"/>
    </row>
    <row r="61" spans="1:37" s="3" customFormat="1" ht="18" customHeight="1">
      <c r="A61" s="19"/>
      <c r="B61" s="475"/>
      <c r="C61" s="41"/>
      <c r="D61" s="41"/>
      <c r="E61" s="41"/>
      <c r="F61" s="41"/>
      <c r="G61" s="41"/>
      <c r="H61" s="41"/>
      <c r="I61" s="41"/>
      <c r="J61" s="41"/>
      <c r="K61" s="41"/>
      <c r="L61" s="41"/>
      <c r="M61" s="41"/>
      <c r="N61" s="41"/>
      <c r="O61" s="41"/>
      <c r="P61" s="19"/>
      <c r="Q61" s="19"/>
      <c r="R61" s="19"/>
      <c r="S61" s="19"/>
      <c r="T61" s="19"/>
      <c r="U61" s="19"/>
      <c r="V61" s="19"/>
      <c r="W61" s="19"/>
      <c r="X61" s="19"/>
      <c r="Y61" s="19"/>
      <c r="Z61" s="19"/>
      <c r="AA61" s="493"/>
      <c r="AB61" s="19"/>
      <c r="AC61" s="19"/>
      <c r="AD61" s="19"/>
      <c r="AE61" s="19"/>
      <c r="AF61" s="19"/>
      <c r="AG61" s="19"/>
      <c r="AH61" s="19"/>
      <c r="AI61" s="19"/>
      <c r="AJ61" s="19"/>
      <c r="AK61" s="19"/>
    </row>
    <row r="62" spans="1:37" s="3" customFormat="1" ht="19.5" customHeight="1">
      <c r="A62" s="19"/>
      <c r="B62" s="475"/>
      <c r="C62" s="19"/>
      <c r="D62" s="615" t="s">
        <v>616</v>
      </c>
      <c r="E62" s="615"/>
      <c r="F62" s="615"/>
      <c r="G62" s="615"/>
      <c r="H62" s="615"/>
      <c r="I62" s="615"/>
      <c r="J62" s="615"/>
      <c r="K62" s="615"/>
      <c r="L62" s="615"/>
      <c r="M62" s="615"/>
      <c r="N62" s="615"/>
      <c r="O62" s="615"/>
      <c r="P62" s="615"/>
      <c r="Q62" s="615"/>
      <c r="R62" s="615"/>
      <c r="S62" s="615"/>
      <c r="T62" s="615"/>
      <c r="U62" s="615"/>
      <c r="V62" s="615"/>
      <c r="W62" s="19"/>
      <c r="X62" s="19"/>
      <c r="Y62" s="544" t="s">
        <v>372</v>
      </c>
      <c r="Z62" s="544"/>
      <c r="AA62" s="493"/>
      <c r="AB62" s="19"/>
      <c r="AC62" s="19"/>
      <c r="AD62" s="19"/>
      <c r="AE62" s="19"/>
      <c r="AF62" s="19"/>
      <c r="AG62" s="19"/>
      <c r="AH62" s="19"/>
      <c r="AI62" s="19"/>
      <c r="AJ62" s="19"/>
      <c r="AK62" s="19"/>
    </row>
    <row r="63" spans="1:37" ht="19.5" customHeight="1">
      <c r="A63" s="3"/>
      <c r="B63" s="513"/>
      <c r="C63" s="3"/>
      <c r="D63" s="615" t="s">
        <v>122</v>
      </c>
      <c r="E63" s="615"/>
      <c r="F63" s="615"/>
      <c r="G63" s="615"/>
      <c r="H63" s="615"/>
      <c r="I63" s="615"/>
      <c r="J63" s="615"/>
      <c r="K63" s="615"/>
      <c r="L63" s="615"/>
      <c r="M63" s="615"/>
      <c r="N63" s="615"/>
      <c r="O63" s="615"/>
      <c r="P63" s="615"/>
      <c r="Q63" s="615"/>
      <c r="R63" s="615"/>
      <c r="S63" s="615"/>
      <c r="T63" s="615"/>
      <c r="U63" s="615"/>
      <c r="V63" s="615"/>
      <c r="W63" s="3"/>
      <c r="X63" s="3"/>
      <c r="Y63" s="544" t="s">
        <v>372</v>
      </c>
      <c r="Z63" s="544"/>
      <c r="AA63" s="557"/>
      <c r="AB63" s="3"/>
      <c r="AC63" s="3"/>
      <c r="AD63" s="3"/>
      <c r="AE63" s="3"/>
      <c r="AF63" s="3"/>
      <c r="AG63" s="3"/>
      <c r="AH63" s="3"/>
      <c r="AI63" s="3"/>
      <c r="AJ63" s="3"/>
      <c r="AK63" s="3"/>
    </row>
    <row r="64" spans="1:37" ht="19.5" customHeight="1">
      <c r="A64" s="3"/>
      <c r="B64" s="513"/>
      <c r="C64" s="3"/>
      <c r="D64" s="615" t="s">
        <v>606</v>
      </c>
      <c r="E64" s="615"/>
      <c r="F64" s="615"/>
      <c r="G64" s="615"/>
      <c r="H64" s="615"/>
      <c r="I64" s="615"/>
      <c r="J64" s="615"/>
      <c r="K64" s="615"/>
      <c r="L64" s="615"/>
      <c r="M64" s="615"/>
      <c r="N64" s="615"/>
      <c r="O64" s="615"/>
      <c r="P64" s="615"/>
      <c r="Q64" s="615"/>
      <c r="R64" s="615"/>
      <c r="S64" s="615"/>
      <c r="T64" s="615"/>
      <c r="U64" s="615"/>
      <c r="V64" s="615"/>
      <c r="W64" s="3"/>
      <c r="X64" s="3"/>
      <c r="Y64" s="544" t="s">
        <v>372</v>
      </c>
      <c r="Z64" s="544"/>
      <c r="AA64" s="557"/>
      <c r="AB64" s="3"/>
      <c r="AC64" s="3"/>
      <c r="AD64" s="3"/>
      <c r="AE64" s="3"/>
      <c r="AF64" s="3"/>
      <c r="AG64" s="3"/>
      <c r="AH64" s="3"/>
      <c r="AI64" s="3"/>
      <c r="AJ64" s="3"/>
      <c r="AK64" s="3"/>
    </row>
    <row r="65" spans="1:37" ht="19.5" customHeight="1">
      <c r="A65" s="3"/>
      <c r="B65" s="513"/>
      <c r="C65" s="3"/>
      <c r="D65" s="615" t="s">
        <v>320</v>
      </c>
      <c r="E65" s="615"/>
      <c r="F65" s="615"/>
      <c r="G65" s="615"/>
      <c r="H65" s="615"/>
      <c r="I65" s="615"/>
      <c r="J65" s="615"/>
      <c r="K65" s="615"/>
      <c r="L65" s="615"/>
      <c r="M65" s="615"/>
      <c r="N65" s="615"/>
      <c r="O65" s="615"/>
      <c r="P65" s="615"/>
      <c r="Q65" s="615"/>
      <c r="R65" s="615"/>
      <c r="S65" s="615"/>
      <c r="T65" s="615"/>
      <c r="U65" s="615"/>
      <c r="V65" s="615"/>
      <c r="W65" s="3"/>
      <c r="X65" s="3"/>
      <c r="Y65" s="544" t="s">
        <v>372</v>
      </c>
      <c r="Z65" s="544"/>
      <c r="AA65" s="557"/>
      <c r="AB65" s="3"/>
      <c r="AC65" s="3"/>
      <c r="AD65" s="3"/>
      <c r="AE65" s="3"/>
      <c r="AF65" s="3"/>
      <c r="AG65" s="3"/>
      <c r="AH65" s="3"/>
      <c r="AI65" s="3"/>
      <c r="AJ65" s="3"/>
      <c r="AK65" s="3"/>
    </row>
    <row r="66" spans="1:37" s="3" customFormat="1">
      <c r="A66" s="3"/>
      <c r="B66" s="513"/>
      <c r="C66" s="3"/>
      <c r="D66" s="615" t="s">
        <v>38</v>
      </c>
      <c r="E66" s="615"/>
      <c r="F66" s="615"/>
      <c r="G66" s="615"/>
      <c r="H66" s="615"/>
      <c r="I66" s="615"/>
      <c r="J66" s="615"/>
      <c r="K66" s="615"/>
      <c r="L66" s="615"/>
      <c r="M66" s="615"/>
      <c r="N66" s="615"/>
      <c r="O66" s="615"/>
      <c r="P66" s="615"/>
      <c r="Q66" s="615"/>
      <c r="R66" s="615"/>
      <c r="S66" s="615"/>
      <c r="T66" s="615"/>
      <c r="U66" s="615"/>
      <c r="V66" s="615"/>
      <c r="W66" s="3"/>
      <c r="X66" s="3"/>
      <c r="Y66" s="623"/>
      <c r="Z66" s="623"/>
      <c r="AA66" s="557"/>
      <c r="AB66" s="3"/>
      <c r="AC66" s="3"/>
      <c r="AD66" s="3"/>
      <c r="AE66" s="3"/>
      <c r="AF66" s="3"/>
      <c r="AG66" s="3"/>
      <c r="AH66" s="3"/>
      <c r="AI66" s="3"/>
      <c r="AJ66" s="3"/>
      <c r="AK66" s="3"/>
    </row>
    <row r="67" spans="1:37" s="3" customFormat="1">
      <c r="A67" s="463"/>
      <c r="B67" s="612"/>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624"/>
      <c r="AB67" s="463"/>
      <c r="AC67" s="463"/>
      <c r="AD67" s="463"/>
      <c r="AE67" s="463"/>
      <c r="AF67" s="463"/>
      <c r="AG67" s="463"/>
      <c r="AH67" s="463"/>
      <c r="AI67" s="463"/>
      <c r="AJ67" s="463"/>
      <c r="AK67" s="463"/>
    </row>
    <row r="68" spans="1:37" s="3" customFormat="1">
      <c r="A68" s="463"/>
      <c r="B68" s="464"/>
      <c r="C68" s="463"/>
      <c r="D68" s="463"/>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3"/>
      <c r="AD68" s="463"/>
      <c r="AE68" s="463"/>
      <c r="AF68" s="463"/>
      <c r="AG68" s="463"/>
      <c r="AH68" s="463"/>
      <c r="AI68" s="463"/>
      <c r="AJ68" s="463"/>
      <c r="AK68" s="463"/>
    </row>
    <row r="69" spans="1:37" ht="13.5" customHeight="1">
      <c r="B69" s="613" t="s">
        <v>617</v>
      </c>
      <c r="C69" s="613"/>
      <c r="D69" s="613"/>
      <c r="E69" s="613"/>
      <c r="F69" s="613"/>
      <c r="G69" s="613"/>
      <c r="H69" s="613"/>
      <c r="I69" s="613"/>
      <c r="J69" s="613"/>
      <c r="K69" s="613"/>
      <c r="L69" s="613"/>
      <c r="M69" s="613"/>
      <c r="N69" s="613"/>
      <c r="O69" s="613"/>
      <c r="P69" s="613"/>
      <c r="Q69" s="613"/>
      <c r="R69" s="613"/>
      <c r="S69" s="613"/>
      <c r="T69" s="613"/>
      <c r="U69" s="613"/>
      <c r="V69" s="613"/>
      <c r="W69" s="613"/>
      <c r="X69" s="613"/>
      <c r="Y69" s="613"/>
      <c r="Z69" s="613"/>
      <c r="AA69" s="613"/>
    </row>
    <row r="70" spans="1:37">
      <c r="A70" s="3"/>
      <c r="B70" s="613" t="s">
        <v>619</v>
      </c>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3"/>
      <c r="AC70" s="3"/>
      <c r="AD70" s="3"/>
      <c r="AE70" s="3"/>
      <c r="AF70" s="3"/>
      <c r="AG70" s="3"/>
      <c r="AH70" s="3"/>
      <c r="AI70" s="3"/>
      <c r="AJ70" s="3"/>
      <c r="AK70" s="3"/>
    </row>
    <row r="71" spans="1:37" ht="13.5" customHeight="1">
      <c r="A71" s="3"/>
      <c r="B71" s="613" t="s">
        <v>129</v>
      </c>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3"/>
      <c r="AC71" s="3"/>
      <c r="AD71" s="3"/>
      <c r="AE71" s="3"/>
      <c r="AF71" s="3"/>
      <c r="AG71" s="3"/>
      <c r="AH71" s="3"/>
      <c r="AI71" s="3"/>
      <c r="AJ71" s="3"/>
      <c r="AK71" s="3"/>
    </row>
    <row r="72" spans="1:37">
      <c r="A72" s="3"/>
      <c r="B72" s="613" t="s">
        <v>620</v>
      </c>
      <c r="C72" s="613"/>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3"/>
      <c r="AC72" s="3"/>
      <c r="AD72" s="3"/>
      <c r="AE72" s="3"/>
      <c r="AF72" s="3"/>
      <c r="AG72" s="3"/>
      <c r="AH72" s="3"/>
      <c r="AI72" s="3"/>
      <c r="AJ72" s="3"/>
      <c r="AK72" s="3"/>
    </row>
    <row r="73" spans="1:37">
      <c r="B73" s="613" t="s">
        <v>622</v>
      </c>
      <c r="C73" s="613"/>
      <c r="D73" s="613"/>
      <c r="E73" s="613"/>
      <c r="F73" s="613"/>
      <c r="G73" s="613"/>
      <c r="H73" s="613"/>
      <c r="I73" s="613"/>
      <c r="J73" s="613"/>
      <c r="K73" s="613"/>
      <c r="L73" s="613"/>
      <c r="M73" s="613"/>
      <c r="N73" s="613"/>
      <c r="O73" s="613"/>
      <c r="P73" s="613"/>
      <c r="Q73" s="613"/>
      <c r="R73" s="613"/>
      <c r="S73" s="613"/>
      <c r="T73" s="613"/>
      <c r="U73" s="613"/>
      <c r="V73" s="613"/>
      <c r="W73" s="613"/>
      <c r="X73" s="613"/>
      <c r="Y73" s="613"/>
      <c r="Z73" s="613"/>
      <c r="AA73" s="613"/>
      <c r="AB73" s="625"/>
    </row>
    <row r="74" spans="1:37">
      <c r="B74" s="613" t="s">
        <v>460</v>
      </c>
      <c r="C74" s="613"/>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580"/>
      <c r="AB74" s="625"/>
    </row>
    <row r="75" spans="1:37">
      <c r="B75" s="614"/>
      <c r="D75" s="616"/>
    </row>
    <row r="76" spans="1:37">
      <c r="B76" s="614"/>
      <c r="D76" s="616"/>
    </row>
    <row r="77" spans="1:37">
      <c r="B77" s="614"/>
      <c r="D77" s="616"/>
    </row>
    <row r="78" spans="1:37">
      <c r="B78" s="614"/>
      <c r="D78" s="616"/>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1"/>
  <pageMargins left="0.39370078740157483" right="0.39370078740157483" top="0.59055118110236227" bottom="0.39370078740157483" header="0.27559055118110237" footer="0.43307086614173229"/>
  <pageSetup paperSize="9" scale="92" fitToWidth="1" fitToHeight="1" orientation="portrait" usePrinterDefaults="1" r:id="rId1"/>
  <headerFooter alignWithMargins="0">
    <oddHeader>&amp;R&amp;A</oddHeader>
  </headerFooter>
  <rowBreaks count="1" manualBreakCount="1">
    <brk id="44" max="2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E123"/>
  <sheetViews>
    <sheetView view="pageBreakPreview" zoomScaleSheetLayoutView="100" workbookViewId="0">
      <selection activeCell="B2" sqref="B2"/>
    </sheetView>
  </sheetViews>
  <sheetFormatPr defaultColWidth="3.5" defaultRowHeight="13.5"/>
  <cols>
    <col min="1" max="1" width="1.25" style="463" customWidth="1"/>
    <col min="2" max="2" width="3.125" style="464" customWidth="1"/>
    <col min="3" max="30" width="3.125" style="463" customWidth="1"/>
    <col min="31" max="31" width="1.25" style="463" customWidth="1"/>
    <col min="32" max="16384" width="3.5" style="463"/>
  </cols>
  <sheetData>
    <row r="1" spans="2:30" s="19" customFormat="1">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2:30" s="19" customFormat="1">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row>
    <row r="3" spans="2:30" s="19" customFormat="1">
      <c r="B3" s="19"/>
      <c r="C3" s="19"/>
      <c r="D3" s="19"/>
      <c r="E3" s="19"/>
      <c r="F3" s="19"/>
      <c r="G3" s="19"/>
      <c r="H3" s="19"/>
      <c r="I3" s="19"/>
      <c r="J3" s="19"/>
      <c r="K3" s="19"/>
      <c r="L3" s="19"/>
      <c r="M3" s="19"/>
      <c r="N3" s="19"/>
      <c r="O3" s="19"/>
      <c r="P3" s="19"/>
      <c r="Q3" s="19"/>
      <c r="R3" s="19"/>
      <c r="S3" s="19"/>
      <c r="T3" s="19"/>
      <c r="U3" s="91" t="s">
        <v>414</v>
      </c>
      <c r="V3" s="41"/>
      <c r="W3" s="41"/>
      <c r="X3" s="91" t="s">
        <v>3</v>
      </c>
      <c r="Y3" s="41"/>
      <c r="Z3" s="41"/>
      <c r="AA3" s="91" t="s">
        <v>107</v>
      </c>
      <c r="AB3" s="41"/>
      <c r="AC3" s="41"/>
      <c r="AD3" s="91" t="s">
        <v>415</v>
      </c>
    </row>
    <row r="4" spans="2:30" s="19" customForma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91"/>
    </row>
    <row r="5" spans="2:30" s="19" customFormat="1">
      <c r="B5" s="41" t="s">
        <v>418</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2:30" s="19" customFormat="1">
      <c r="B6" s="41" t="s">
        <v>432</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2:30" s="19" customFormat="1">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2:30" s="19" customFormat="1" ht="23.25" customHeight="1">
      <c r="B8" s="626" t="s">
        <v>421</v>
      </c>
      <c r="C8" s="626"/>
      <c r="D8" s="626"/>
      <c r="E8" s="626"/>
      <c r="F8" s="494"/>
      <c r="G8" s="633"/>
      <c r="H8" s="637"/>
      <c r="I8" s="637"/>
      <c r="J8" s="637"/>
      <c r="K8" s="637"/>
      <c r="L8" s="637"/>
      <c r="M8" s="637"/>
      <c r="N8" s="637"/>
      <c r="O8" s="637"/>
      <c r="P8" s="637"/>
      <c r="Q8" s="637"/>
      <c r="R8" s="637"/>
      <c r="S8" s="637"/>
      <c r="T8" s="637"/>
      <c r="U8" s="637"/>
      <c r="V8" s="637"/>
      <c r="W8" s="637"/>
      <c r="X8" s="637"/>
      <c r="Y8" s="637"/>
      <c r="Z8" s="637"/>
      <c r="AA8" s="637"/>
      <c r="AB8" s="637"/>
      <c r="AC8" s="637"/>
      <c r="AD8" s="661"/>
    </row>
    <row r="9" spans="2:30" ht="23.25" customHeight="1">
      <c r="B9" s="494" t="s">
        <v>423</v>
      </c>
      <c r="C9" s="498"/>
      <c r="D9" s="498"/>
      <c r="E9" s="498"/>
      <c r="F9" s="498"/>
      <c r="G9" s="467" t="s">
        <v>78</v>
      </c>
      <c r="H9" s="500" t="s">
        <v>465</v>
      </c>
      <c r="I9" s="500"/>
      <c r="J9" s="500"/>
      <c r="K9" s="500"/>
      <c r="L9" s="476" t="s">
        <v>78</v>
      </c>
      <c r="M9" s="500" t="s">
        <v>470</v>
      </c>
      <c r="N9" s="500"/>
      <c r="O9" s="500"/>
      <c r="P9" s="500"/>
      <c r="Q9" s="476" t="s">
        <v>78</v>
      </c>
      <c r="R9" s="500" t="s">
        <v>472</v>
      </c>
      <c r="S9" s="650"/>
      <c r="T9" s="650"/>
      <c r="U9" s="650"/>
      <c r="V9" s="650"/>
      <c r="W9" s="650"/>
      <c r="X9" s="650"/>
      <c r="Y9" s="650"/>
      <c r="Z9" s="650"/>
      <c r="AA9" s="650"/>
      <c r="AB9" s="650"/>
      <c r="AC9" s="650"/>
      <c r="AD9" s="662"/>
    </row>
    <row r="10" spans="2:30" ht="23.25" customHeight="1">
      <c r="B10" s="470" t="s">
        <v>425</v>
      </c>
      <c r="C10" s="479"/>
      <c r="D10" s="479"/>
      <c r="E10" s="479"/>
      <c r="F10" s="488"/>
      <c r="G10" s="467" t="s">
        <v>78</v>
      </c>
      <c r="H10" s="498" t="s">
        <v>474</v>
      </c>
      <c r="I10" s="500"/>
      <c r="J10" s="500"/>
      <c r="K10" s="500"/>
      <c r="L10" s="500"/>
      <c r="M10" s="500"/>
      <c r="N10" s="500"/>
      <c r="O10" s="500"/>
      <c r="P10" s="500"/>
      <c r="Q10" s="500"/>
      <c r="R10" s="500"/>
      <c r="S10" s="498"/>
      <c r="T10" s="476" t="s">
        <v>78</v>
      </c>
      <c r="U10" s="498" t="s">
        <v>476</v>
      </c>
      <c r="V10" s="650"/>
      <c r="W10" s="650"/>
      <c r="X10" s="650"/>
      <c r="Y10" s="650"/>
      <c r="Z10" s="650"/>
      <c r="AA10" s="650"/>
      <c r="AB10" s="650"/>
      <c r="AC10" s="650"/>
      <c r="AD10" s="662"/>
    </row>
    <row r="11" spans="2:30" ht="23.25" customHeight="1">
      <c r="B11" s="470" t="s">
        <v>433</v>
      </c>
      <c r="C11" s="479"/>
      <c r="D11" s="479"/>
      <c r="E11" s="479"/>
      <c r="F11" s="488"/>
      <c r="G11" s="468" t="s">
        <v>78</v>
      </c>
      <c r="H11" s="479" t="s">
        <v>376</v>
      </c>
      <c r="I11" s="506"/>
      <c r="J11" s="506"/>
      <c r="K11" s="506"/>
      <c r="L11" s="506"/>
      <c r="M11" s="506"/>
      <c r="N11" s="506"/>
      <c r="O11" s="506"/>
      <c r="P11" s="506"/>
      <c r="Q11" s="506"/>
      <c r="R11" s="506"/>
      <c r="S11" s="477" t="s">
        <v>78</v>
      </c>
      <c r="T11" s="479" t="s">
        <v>477</v>
      </c>
      <c r="U11" s="479"/>
      <c r="V11" s="655"/>
      <c r="W11" s="655"/>
      <c r="X11" s="655"/>
      <c r="Y11" s="655"/>
      <c r="Z11" s="655"/>
      <c r="AA11" s="655"/>
      <c r="AB11" s="655"/>
      <c r="AC11" s="655"/>
      <c r="AD11" s="663"/>
    </row>
    <row r="12" spans="2:30" ht="23.25" customHeight="1">
      <c r="B12" s="472"/>
      <c r="C12" s="480"/>
      <c r="D12" s="480"/>
      <c r="E12" s="480"/>
      <c r="F12" s="490"/>
      <c r="G12" s="469" t="s">
        <v>78</v>
      </c>
      <c r="H12" s="480" t="s">
        <v>401</v>
      </c>
      <c r="I12" s="507"/>
      <c r="J12" s="507"/>
      <c r="K12" s="507"/>
      <c r="L12" s="507"/>
      <c r="M12" s="507"/>
      <c r="N12" s="507"/>
      <c r="O12" s="507"/>
      <c r="P12" s="507"/>
      <c r="Q12" s="507"/>
      <c r="R12" s="507"/>
      <c r="S12" s="651"/>
      <c r="T12" s="645"/>
      <c r="U12" s="645"/>
      <c r="V12" s="645"/>
      <c r="W12" s="645"/>
      <c r="X12" s="645"/>
      <c r="Y12" s="645"/>
      <c r="Z12" s="645"/>
      <c r="AA12" s="645"/>
      <c r="AB12" s="645"/>
      <c r="AC12" s="645"/>
      <c r="AD12" s="664"/>
    </row>
    <row r="13" spans="2:30" s="19" customFormat="1" ht="9"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2:30" s="19" customFormat="1">
      <c r="B14" s="545" t="s">
        <v>434</v>
      </c>
      <c r="C14" s="537"/>
      <c r="D14" s="537"/>
      <c r="E14" s="537"/>
      <c r="F14" s="540"/>
      <c r="G14" s="634"/>
      <c r="H14" s="638"/>
      <c r="I14" s="638"/>
      <c r="J14" s="638"/>
      <c r="K14" s="638"/>
      <c r="L14" s="638"/>
      <c r="M14" s="638"/>
      <c r="N14" s="638"/>
      <c r="O14" s="638"/>
      <c r="P14" s="638"/>
      <c r="Q14" s="638"/>
      <c r="R14" s="638"/>
      <c r="S14" s="638"/>
      <c r="T14" s="638"/>
      <c r="U14" s="638"/>
      <c r="V14" s="638"/>
      <c r="W14" s="638"/>
      <c r="X14" s="638"/>
      <c r="Y14" s="656"/>
      <c r="Z14" s="659"/>
      <c r="AA14" s="553" t="s">
        <v>478</v>
      </c>
      <c r="AB14" s="553" t="s">
        <v>221</v>
      </c>
      <c r="AC14" s="553" t="s">
        <v>481</v>
      </c>
      <c r="AD14" s="665"/>
    </row>
    <row r="15" spans="2:30" s="19" customFormat="1" ht="27" customHeight="1">
      <c r="B15" s="471"/>
      <c r="C15" s="103"/>
      <c r="D15" s="103"/>
      <c r="E15" s="103"/>
      <c r="F15" s="489"/>
      <c r="G15" s="635" t="s">
        <v>935</v>
      </c>
      <c r="H15" s="514"/>
      <c r="I15" s="514"/>
      <c r="J15" s="514"/>
      <c r="K15" s="514"/>
      <c r="L15" s="514"/>
      <c r="M15" s="514"/>
      <c r="N15" s="514"/>
      <c r="O15" s="514"/>
      <c r="P15" s="514"/>
      <c r="Q15" s="514"/>
      <c r="R15" s="514"/>
      <c r="S15" s="514"/>
      <c r="T15" s="514"/>
      <c r="U15" s="514"/>
      <c r="V15" s="514"/>
      <c r="W15" s="514"/>
      <c r="X15" s="514"/>
      <c r="Y15" s="657"/>
      <c r="Z15" s="567"/>
      <c r="AA15" s="41" t="s">
        <v>78</v>
      </c>
      <c r="AB15" s="41" t="s">
        <v>221</v>
      </c>
      <c r="AC15" s="41" t="s">
        <v>78</v>
      </c>
      <c r="AD15" s="557"/>
    </row>
    <row r="16" spans="2:30" s="19" customFormat="1" ht="27" customHeight="1">
      <c r="B16" s="627"/>
      <c r="C16" s="516"/>
      <c r="D16" s="516"/>
      <c r="E16" s="516"/>
      <c r="F16" s="541"/>
      <c r="G16" s="636" t="s">
        <v>936</v>
      </c>
      <c r="H16" s="639"/>
      <c r="I16" s="639"/>
      <c r="J16" s="639"/>
      <c r="K16" s="639"/>
      <c r="L16" s="639"/>
      <c r="M16" s="639"/>
      <c r="N16" s="639"/>
      <c r="O16" s="639"/>
      <c r="P16" s="639"/>
      <c r="Q16" s="639"/>
      <c r="R16" s="639"/>
      <c r="S16" s="639"/>
      <c r="T16" s="639"/>
      <c r="U16" s="639"/>
      <c r="V16" s="639"/>
      <c r="W16" s="639"/>
      <c r="X16" s="639"/>
      <c r="Y16" s="658"/>
      <c r="Z16" s="660"/>
      <c r="AA16" s="478" t="s">
        <v>78</v>
      </c>
      <c r="AB16" s="478" t="s">
        <v>221</v>
      </c>
      <c r="AC16" s="478" t="s">
        <v>78</v>
      </c>
      <c r="AD16" s="666"/>
    </row>
    <row r="17" spans="2:30" s="19" customFormat="1" ht="9" customHeight="1">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2:30" s="19" customFormat="1">
      <c r="B18" s="19" t="s">
        <v>438</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2:30" s="19" customFormat="1">
      <c r="B19" s="19" t="s">
        <v>439</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3"/>
      <c r="AD19" s="3"/>
    </row>
    <row r="20" spans="2:30" s="19" customFormat="1" ht="4.5" customHeight="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2:30" s="19" customFormat="1" ht="4.5" customHeight="1">
      <c r="B21" s="559" t="s">
        <v>381</v>
      </c>
      <c r="C21" s="562"/>
      <c r="D21" s="562"/>
      <c r="E21" s="562"/>
      <c r="F21" s="564"/>
      <c r="G21" s="470"/>
      <c r="H21" s="479"/>
      <c r="I21" s="479"/>
      <c r="J21" s="479"/>
      <c r="K21" s="479"/>
      <c r="L21" s="479"/>
      <c r="M21" s="479"/>
      <c r="N21" s="479"/>
      <c r="O21" s="479"/>
      <c r="P21" s="479"/>
      <c r="Q21" s="479"/>
      <c r="R21" s="479"/>
      <c r="S21" s="479"/>
      <c r="T21" s="479"/>
      <c r="U21" s="479"/>
      <c r="V21" s="479"/>
      <c r="W21" s="479"/>
      <c r="X21" s="479"/>
      <c r="Y21" s="479"/>
      <c r="Z21" s="470"/>
      <c r="AA21" s="479"/>
      <c r="AB21" s="479"/>
      <c r="AC21" s="506"/>
      <c r="AD21" s="665"/>
    </row>
    <row r="22" spans="2:30" s="19" customFormat="1" ht="15.75" customHeight="1">
      <c r="B22" s="560"/>
      <c r="C22" s="465"/>
      <c r="D22" s="465"/>
      <c r="E22" s="465"/>
      <c r="F22" s="565"/>
      <c r="G22" s="475"/>
      <c r="H22" s="19" t="s">
        <v>442</v>
      </c>
      <c r="I22" s="19"/>
      <c r="J22" s="19"/>
      <c r="K22" s="19"/>
      <c r="L22" s="19"/>
      <c r="M22" s="19"/>
      <c r="N22" s="19"/>
      <c r="O22" s="19"/>
      <c r="P22" s="19"/>
      <c r="Q22" s="19"/>
      <c r="R22" s="19"/>
      <c r="S22" s="19"/>
      <c r="T22" s="19"/>
      <c r="U22" s="19"/>
      <c r="V22" s="19"/>
      <c r="W22" s="19"/>
      <c r="X22" s="19"/>
      <c r="Y22" s="19"/>
      <c r="Z22" s="475"/>
      <c r="AA22" s="552" t="s">
        <v>478</v>
      </c>
      <c r="AB22" s="552" t="s">
        <v>221</v>
      </c>
      <c r="AC22" s="552" t="s">
        <v>481</v>
      </c>
      <c r="AD22" s="667"/>
    </row>
    <row r="23" spans="2:30" s="19" customFormat="1" ht="29.25" customHeight="1">
      <c r="B23" s="560"/>
      <c r="C23" s="465"/>
      <c r="D23" s="465"/>
      <c r="E23" s="465"/>
      <c r="F23" s="565"/>
      <c r="G23" s="475"/>
      <c r="H23" s="19"/>
      <c r="I23" s="466" t="s">
        <v>359</v>
      </c>
      <c r="J23" s="641" t="s">
        <v>443</v>
      </c>
      <c r="K23" s="647"/>
      <c r="L23" s="647"/>
      <c r="M23" s="647"/>
      <c r="N23" s="647"/>
      <c r="O23" s="647"/>
      <c r="P23" s="647"/>
      <c r="Q23" s="647"/>
      <c r="R23" s="647"/>
      <c r="S23" s="647"/>
      <c r="T23" s="647"/>
      <c r="U23" s="654"/>
      <c r="V23" s="466"/>
      <c r="W23" s="467"/>
      <c r="X23" s="518" t="s">
        <v>365</v>
      </c>
      <c r="Y23" s="19"/>
      <c r="Z23" s="475"/>
      <c r="AA23" s="544"/>
      <c r="AB23" s="41"/>
      <c r="AC23" s="544"/>
      <c r="AD23" s="557"/>
    </row>
    <row r="24" spans="2:30" s="19" customFormat="1" ht="15.75" customHeight="1">
      <c r="B24" s="560"/>
      <c r="C24" s="465"/>
      <c r="D24" s="465"/>
      <c r="E24" s="465"/>
      <c r="F24" s="565"/>
      <c r="G24" s="475"/>
      <c r="H24" s="19"/>
      <c r="I24" s="548" t="s">
        <v>255</v>
      </c>
      <c r="J24" s="642" t="s">
        <v>437</v>
      </c>
      <c r="K24" s="480"/>
      <c r="L24" s="480"/>
      <c r="M24" s="480"/>
      <c r="N24" s="480"/>
      <c r="O24" s="480"/>
      <c r="P24" s="480"/>
      <c r="Q24" s="480"/>
      <c r="R24" s="480"/>
      <c r="S24" s="480"/>
      <c r="T24" s="480"/>
      <c r="U24" s="490"/>
      <c r="V24" s="466"/>
      <c r="W24" s="467"/>
      <c r="X24" s="490" t="s">
        <v>365</v>
      </c>
      <c r="Y24" s="652"/>
      <c r="Z24" s="567"/>
      <c r="AA24" s="41" t="s">
        <v>78</v>
      </c>
      <c r="AB24" s="41" t="s">
        <v>221</v>
      </c>
      <c r="AC24" s="41" t="s">
        <v>78</v>
      </c>
      <c r="AD24" s="557"/>
    </row>
    <row r="25" spans="2:30" s="19" customFormat="1" ht="24" customHeight="1">
      <c r="B25" s="560"/>
      <c r="C25" s="465"/>
      <c r="D25" s="465"/>
      <c r="E25" s="465"/>
      <c r="F25" s="565"/>
      <c r="G25" s="475"/>
      <c r="H25" s="19"/>
      <c r="I25" s="640" t="s">
        <v>22</v>
      </c>
      <c r="J25" s="640"/>
      <c r="K25" s="640"/>
      <c r="L25" s="640"/>
      <c r="M25" s="640"/>
      <c r="N25" s="640"/>
      <c r="O25" s="640"/>
      <c r="P25" s="640"/>
      <c r="Q25" s="640"/>
      <c r="R25" s="640"/>
      <c r="S25" s="640"/>
      <c r="T25" s="640"/>
      <c r="U25" s="640"/>
      <c r="V25" s="640"/>
      <c r="W25" s="640"/>
      <c r="X25" s="640"/>
      <c r="Y25" s="652"/>
      <c r="Z25" s="513"/>
      <c r="AA25" s="41"/>
      <c r="AB25" s="41"/>
      <c r="AC25" s="41"/>
      <c r="AD25" s="525"/>
    </row>
    <row r="26" spans="2:30" s="19" customFormat="1">
      <c r="B26" s="560"/>
      <c r="C26" s="465"/>
      <c r="D26" s="465"/>
      <c r="E26" s="465"/>
      <c r="F26" s="565"/>
      <c r="G26" s="475"/>
      <c r="H26" s="19" t="s">
        <v>444</v>
      </c>
      <c r="I26" s="19"/>
      <c r="J26" s="19"/>
      <c r="K26" s="19"/>
      <c r="L26" s="19"/>
      <c r="M26" s="19"/>
      <c r="N26" s="19"/>
      <c r="O26" s="19"/>
      <c r="P26" s="19"/>
      <c r="Q26" s="19"/>
      <c r="R26" s="19"/>
      <c r="S26" s="19"/>
      <c r="T26" s="19"/>
      <c r="U26" s="19"/>
      <c r="V26" s="19"/>
      <c r="W26" s="19"/>
      <c r="X26" s="19"/>
      <c r="Y26" s="19"/>
      <c r="Z26" s="475"/>
      <c r="AA26" s="19"/>
      <c r="AB26" s="19"/>
      <c r="AC26" s="3"/>
      <c r="AD26" s="557"/>
    </row>
    <row r="27" spans="2:30" s="19" customFormat="1" ht="15.75" customHeight="1">
      <c r="B27" s="560"/>
      <c r="C27" s="465"/>
      <c r="D27" s="465"/>
      <c r="E27" s="465"/>
      <c r="F27" s="565"/>
      <c r="G27" s="475"/>
      <c r="H27" s="19" t="s">
        <v>446</v>
      </c>
      <c r="I27" s="19"/>
      <c r="J27" s="19"/>
      <c r="K27" s="19"/>
      <c r="L27" s="19"/>
      <c r="M27" s="19"/>
      <c r="N27" s="19"/>
      <c r="O27" s="19"/>
      <c r="P27" s="19"/>
      <c r="Q27" s="19"/>
      <c r="R27" s="19"/>
      <c r="S27" s="19"/>
      <c r="T27" s="652"/>
      <c r="U27" s="19"/>
      <c r="V27" s="652"/>
      <c r="W27" s="19"/>
      <c r="X27" s="19"/>
      <c r="Y27" s="19"/>
      <c r="Z27" s="475"/>
      <c r="AA27" s="19"/>
      <c r="AB27" s="19"/>
      <c r="AC27" s="3"/>
      <c r="AD27" s="557"/>
    </row>
    <row r="28" spans="2:30" s="19" customFormat="1" ht="29.25" customHeight="1">
      <c r="B28" s="560"/>
      <c r="C28" s="465"/>
      <c r="D28" s="465"/>
      <c r="E28" s="465"/>
      <c r="F28" s="565"/>
      <c r="G28" s="475"/>
      <c r="H28" s="19"/>
      <c r="I28" s="466" t="s">
        <v>448</v>
      </c>
      <c r="J28" s="643" t="s">
        <v>449</v>
      </c>
      <c r="K28" s="643"/>
      <c r="L28" s="643"/>
      <c r="M28" s="643"/>
      <c r="N28" s="643"/>
      <c r="O28" s="643"/>
      <c r="P28" s="643"/>
      <c r="Q28" s="643"/>
      <c r="R28" s="643"/>
      <c r="S28" s="643"/>
      <c r="T28" s="643"/>
      <c r="U28" s="643"/>
      <c r="V28" s="466"/>
      <c r="W28" s="467"/>
      <c r="X28" s="518" t="s">
        <v>365</v>
      </c>
      <c r="Y28" s="652"/>
      <c r="Z28" s="567"/>
      <c r="AA28" s="41" t="s">
        <v>78</v>
      </c>
      <c r="AB28" s="41" t="s">
        <v>221</v>
      </c>
      <c r="AC28" s="41" t="s">
        <v>78</v>
      </c>
      <c r="AD28" s="557"/>
    </row>
    <row r="29" spans="2:30" s="19" customFormat="1" ht="4.5" customHeight="1">
      <c r="B29" s="474"/>
      <c r="C29" s="482"/>
      <c r="D29" s="482"/>
      <c r="E29" s="482"/>
      <c r="F29" s="492"/>
      <c r="G29" s="472"/>
      <c r="H29" s="480"/>
      <c r="I29" s="480"/>
      <c r="J29" s="480"/>
      <c r="K29" s="480"/>
      <c r="L29" s="480"/>
      <c r="M29" s="480"/>
      <c r="N29" s="480"/>
      <c r="O29" s="480"/>
      <c r="P29" s="480"/>
      <c r="Q29" s="480"/>
      <c r="R29" s="480"/>
      <c r="S29" s="480"/>
      <c r="T29" s="653"/>
      <c r="U29" s="653"/>
      <c r="V29" s="480"/>
      <c r="W29" s="480"/>
      <c r="X29" s="480"/>
      <c r="Y29" s="480"/>
      <c r="Z29" s="472"/>
      <c r="AA29" s="480"/>
      <c r="AB29" s="480"/>
      <c r="AC29" s="507"/>
      <c r="AD29" s="666"/>
    </row>
    <row r="30" spans="2:30" s="19" customFormat="1" ht="7.5" customHeight="1">
      <c r="B30" s="465"/>
      <c r="C30" s="465"/>
      <c r="D30" s="465"/>
      <c r="E30" s="465"/>
      <c r="F30" s="465"/>
      <c r="G30" s="19"/>
      <c r="H30" s="19"/>
      <c r="I30" s="19"/>
      <c r="J30" s="19"/>
      <c r="K30" s="19"/>
      <c r="L30" s="19"/>
      <c r="M30" s="19"/>
      <c r="N30" s="19"/>
      <c r="O30" s="19"/>
      <c r="P30" s="19"/>
      <c r="Q30" s="19"/>
      <c r="R30" s="19"/>
      <c r="S30" s="19"/>
      <c r="T30" s="652"/>
      <c r="U30" s="652"/>
      <c r="V30" s="19"/>
      <c r="W30" s="19"/>
      <c r="X30" s="19"/>
      <c r="Y30" s="19"/>
      <c r="Z30" s="19"/>
      <c r="AA30" s="19"/>
      <c r="AB30" s="19"/>
      <c r="AC30" s="19"/>
      <c r="AD30" s="19"/>
    </row>
    <row r="31" spans="2:30" s="19" customFormat="1">
      <c r="B31" s="19" t="s">
        <v>450</v>
      </c>
      <c r="C31" s="465"/>
      <c r="D31" s="465"/>
      <c r="E31" s="465"/>
      <c r="F31" s="465"/>
      <c r="G31" s="19"/>
      <c r="H31" s="19"/>
      <c r="I31" s="19"/>
      <c r="J31" s="19"/>
      <c r="K31" s="19"/>
      <c r="L31" s="19"/>
      <c r="M31" s="19"/>
      <c r="N31" s="19"/>
      <c r="O31" s="19"/>
      <c r="P31" s="19"/>
      <c r="Q31" s="19"/>
      <c r="R31" s="19"/>
      <c r="S31" s="19"/>
      <c r="T31" s="652"/>
      <c r="U31" s="652"/>
      <c r="V31" s="19"/>
      <c r="W31" s="19"/>
      <c r="X31" s="19"/>
      <c r="Y31" s="19"/>
      <c r="Z31" s="19"/>
      <c r="AA31" s="19"/>
      <c r="AB31" s="19"/>
      <c r="AC31" s="19"/>
      <c r="AD31" s="19"/>
    </row>
    <row r="32" spans="2:30" s="19" customFormat="1" ht="4.5" customHeight="1">
      <c r="B32" s="465"/>
      <c r="C32" s="465"/>
      <c r="D32" s="465"/>
      <c r="E32" s="465"/>
      <c r="F32" s="465"/>
      <c r="G32" s="19"/>
      <c r="H32" s="19"/>
      <c r="I32" s="19"/>
      <c r="J32" s="19"/>
      <c r="K32" s="19"/>
      <c r="L32" s="19"/>
      <c r="M32" s="19"/>
      <c r="N32" s="19"/>
      <c r="O32" s="19"/>
      <c r="P32" s="19"/>
      <c r="Q32" s="19"/>
      <c r="R32" s="19"/>
      <c r="S32" s="19"/>
      <c r="T32" s="652"/>
      <c r="U32" s="652"/>
      <c r="V32" s="19"/>
      <c r="W32" s="19"/>
      <c r="X32" s="19"/>
      <c r="Y32" s="19"/>
      <c r="Z32" s="19"/>
      <c r="AA32" s="19"/>
      <c r="AB32" s="19"/>
      <c r="AC32" s="19"/>
      <c r="AD32" s="19"/>
    </row>
    <row r="33" spans="1:31" s="19" customFormat="1" ht="4.5" customHeight="1">
      <c r="A33" s="19"/>
      <c r="B33" s="559" t="s">
        <v>381</v>
      </c>
      <c r="C33" s="562"/>
      <c r="D33" s="562"/>
      <c r="E33" s="562"/>
      <c r="F33" s="564"/>
      <c r="G33" s="470"/>
      <c r="H33" s="479"/>
      <c r="I33" s="479"/>
      <c r="J33" s="479"/>
      <c r="K33" s="479"/>
      <c r="L33" s="479"/>
      <c r="M33" s="479"/>
      <c r="N33" s="479"/>
      <c r="O33" s="479"/>
      <c r="P33" s="479"/>
      <c r="Q33" s="479"/>
      <c r="R33" s="479"/>
      <c r="S33" s="479"/>
      <c r="T33" s="479"/>
      <c r="U33" s="479"/>
      <c r="V33" s="479"/>
      <c r="W33" s="479"/>
      <c r="X33" s="479"/>
      <c r="Y33" s="479"/>
      <c r="Z33" s="470"/>
      <c r="AA33" s="479"/>
      <c r="AB33" s="479"/>
      <c r="AC33" s="506"/>
      <c r="AD33" s="665"/>
      <c r="AE33" s="19"/>
    </row>
    <row r="34" spans="1:31" s="19" customFormat="1" ht="16.5" customHeight="1">
      <c r="A34" s="19"/>
      <c r="B34" s="560"/>
      <c r="C34" s="465"/>
      <c r="D34" s="465"/>
      <c r="E34" s="465"/>
      <c r="F34" s="565"/>
      <c r="G34" s="475"/>
      <c r="H34" s="19" t="s">
        <v>260</v>
      </c>
      <c r="I34" s="19"/>
      <c r="J34" s="19"/>
      <c r="K34" s="19"/>
      <c r="L34" s="19"/>
      <c r="M34" s="19"/>
      <c r="N34" s="19"/>
      <c r="O34" s="19"/>
      <c r="P34" s="19"/>
      <c r="Q34" s="19"/>
      <c r="R34" s="19"/>
      <c r="S34" s="19"/>
      <c r="T34" s="19"/>
      <c r="U34" s="19"/>
      <c r="V34" s="41"/>
      <c r="W34" s="41"/>
      <c r="X34" s="19"/>
      <c r="Y34" s="19"/>
      <c r="Z34" s="475"/>
      <c r="AA34" s="552" t="s">
        <v>478</v>
      </c>
      <c r="AB34" s="552" t="s">
        <v>221</v>
      </c>
      <c r="AC34" s="552" t="s">
        <v>481</v>
      </c>
      <c r="AD34" s="667"/>
      <c r="AE34" s="19"/>
    </row>
    <row r="35" spans="1:31" s="19" customFormat="1" ht="29.25" customHeight="1">
      <c r="A35" s="19"/>
      <c r="B35" s="560"/>
      <c r="C35" s="465"/>
      <c r="D35" s="465"/>
      <c r="E35" s="465"/>
      <c r="F35" s="565"/>
      <c r="G35" s="475"/>
      <c r="H35" s="19"/>
      <c r="I35" s="466" t="s">
        <v>359</v>
      </c>
      <c r="J35" s="644" t="s">
        <v>443</v>
      </c>
      <c r="K35" s="648"/>
      <c r="L35" s="648"/>
      <c r="M35" s="648"/>
      <c r="N35" s="648"/>
      <c r="O35" s="648"/>
      <c r="P35" s="648"/>
      <c r="Q35" s="648"/>
      <c r="R35" s="648"/>
      <c r="S35" s="648"/>
      <c r="T35" s="648"/>
      <c r="U35" s="498"/>
      <c r="V35" s="467"/>
      <c r="W35" s="476"/>
      <c r="X35" s="518" t="s">
        <v>365</v>
      </c>
      <c r="Y35" s="19"/>
      <c r="Z35" s="475"/>
      <c r="AA35" s="544"/>
      <c r="AB35" s="41"/>
      <c r="AC35" s="544"/>
      <c r="AD35" s="557"/>
      <c r="AE35" s="19"/>
    </row>
    <row r="36" spans="1:31" s="19" customFormat="1" ht="15.75" customHeight="1">
      <c r="A36" s="19"/>
      <c r="B36" s="560"/>
      <c r="C36" s="465"/>
      <c r="D36" s="465"/>
      <c r="E36" s="465"/>
      <c r="F36" s="565"/>
      <c r="G36" s="475"/>
      <c r="H36" s="19"/>
      <c r="I36" s="548" t="s">
        <v>255</v>
      </c>
      <c r="J36" s="645" t="s">
        <v>437</v>
      </c>
      <c r="K36" s="480"/>
      <c r="L36" s="480"/>
      <c r="M36" s="480"/>
      <c r="N36" s="480"/>
      <c r="O36" s="480"/>
      <c r="P36" s="480"/>
      <c r="Q36" s="480"/>
      <c r="R36" s="480"/>
      <c r="S36" s="480"/>
      <c r="T36" s="480"/>
      <c r="U36" s="480"/>
      <c r="V36" s="469"/>
      <c r="W36" s="478"/>
      <c r="X36" s="490" t="s">
        <v>365</v>
      </c>
      <c r="Y36" s="652"/>
      <c r="Z36" s="567"/>
      <c r="AA36" s="41" t="s">
        <v>78</v>
      </c>
      <c r="AB36" s="41" t="s">
        <v>221</v>
      </c>
      <c r="AC36" s="41" t="s">
        <v>78</v>
      </c>
      <c r="AD36" s="557"/>
      <c r="AE36" s="19"/>
    </row>
    <row r="37" spans="1:31" s="19" customFormat="1" ht="24" customHeight="1">
      <c r="A37" s="19"/>
      <c r="B37" s="560"/>
      <c r="C37" s="465"/>
      <c r="D37" s="465"/>
      <c r="E37" s="465"/>
      <c r="F37" s="565"/>
      <c r="G37" s="475"/>
      <c r="H37" s="19"/>
      <c r="I37" s="640" t="s">
        <v>22</v>
      </c>
      <c r="J37" s="640"/>
      <c r="K37" s="640"/>
      <c r="L37" s="640"/>
      <c r="M37" s="640"/>
      <c r="N37" s="640"/>
      <c r="O37" s="640"/>
      <c r="P37" s="640"/>
      <c r="Q37" s="640"/>
      <c r="R37" s="640"/>
      <c r="S37" s="640"/>
      <c r="T37" s="640"/>
      <c r="U37" s="640"/>
      <c r="V37" s="640"/>
      <c r="W37" s="640"/>
      <c r="X37" s="640"/>
      <c r="Y37" s="652"/>
      <c r="Z37" s="513"/>
      <c r="AA37" s="41"/>
      <c r="AB37" s="41"/>
      <c r="AC37" s="41"/>
      <c r="AD37" s="525"/>
      <c r="AE37" s="19"/>
    </row>
    <row r="38" spans="1:31" s="19" customFormat="1" ht="4.5" customHeight="1">
      <c r="A38" s="493"/>
      <c r="B38" s="482"/>
      <c r="C38" s="482"/>
      <c r="D38" s="482"/>
      <c r="E38" s="482"/>
      <c r="F38" s="492"/>
      <c r="G38" s="472"/>
      <c r="H38" s="480"/>
      <c r="I38" s="480"/>
      <c r="J38" s="480"/>
      <c r="K38" s="480"/>
      <c r="L38" s="480"/>
      <c r="M38" s="480"/>
      <c r="N38" s="480"/>
      <c r="O38" s="480"/>
      <c r="P38" s="480"/>
      <c r="Q38" s="480"/>
      <c r="R38" s="480"/>
      <c r="S38" s="480"/>
      <c r="T38" s="653"/>
      <c r="U38" s="653"/>
      <c r="V38" s="480"/>
      <c r="W38" s="480"/>
      <c r="X38" s="480"/>
      <c r="Y38" s="480"/>
      <c r="Z38" s="472"/>
      <c r="AA38" s="480"/>
      <c r="AB38" s="480"/>
      <c r="AC38" s="507"/>
      <c r="AD38" s="666"/>
      <c r="AE38" s="475"/>
    </row>
    <row r="39" spans="1:31" s="19" customFormat="1" ht="7.5" customHeight="1">
      <c r="A39" s="19"/>
      <c r="B39" s="465"/>
      <c r="C39" s="562"/>
      <c r="D39" s="465"/>
      <c r="E39" s="465"/>
      <c r="F39" s="465"/>
      <c r="G39" s="19"/>
      <c r="H39" s="19"/>
      <c r="I39" s="19"/>
      <c r="J39" s="19"/>
      <c r="K39" s="19"/>
      <c r="L39" s="19"/>
      <c r="M39" s="19"/>
      <c r="N39" s="19"/>
      <c r="O39" s="19"/>
      <c r="P39" s="19"/>
      <c r="Q39" s="19"/>
      <c r="R39" s="19"/>
      <c r="S39" s="19"/>
      <c r="T39" s="652"/>
      <c r="U39" s="652"/>
      <c r="V39" s="19"/>
      <c r="W39" s="19"/>
      <c r="X39" s="19"/>
      <c r="Y39" s="19"/>
      <c r="Z39" s="19"/>
      <c r="AA39" s="19"/>
      <c r="AB39" s="19"/>
      <c r="AC39" s="19"/>
      <c r="AD39" s="19"/>
      <c r="AE39" s="19"/>
    </row>
    <row r="40" spans="1:31" s="19" customFormat="1" ht="13.5" customHeight="1">
      <c r="A40" s="19"/>
      <c r="B40" s="19" t="s">
        <v>453</v>
      </c>
      <c r="C40" s="465"/>
      <c r="D40" s="465"/>
      <c r="E40" s="465"/>
      <c r="F40" s="465"/>
      <c r="G40" s="19"/>
      <c r="H40" s="19"/>
      <c r="I40" s="19"/>
      <c r="J40" s="19"/>
      <c r="K40" s="19"/>
      <c r="L40" s="19"/>
      <c r="M40" s="19"/>
      <c r="N40" s="19"/>
      <c r="O40" s="19"/>
      <c r="P40" s="19"/>
      <c r="Q40" s="19"/>
      <c r="R40" s="19"/>
      <c r="S40" s="19"/>
      <c r="T40" s="652"/>
      <c r="U40" s="652"/>
      <c r="V40" s="19"/>
      <c r="W40" s="19"/>
      <c r="X40" s="19"/>
      <c r="Y40" s="19"/>
      <c r="Z40" s="19"/>
      <c r="AA40" s="19"/>
      <c r="AB40" s="19"/>
      <c r="AC40" s="19"/>
      <c r="AD40" s="19"/>
      <c r="AE40" s="19"/>
    </row>
    <row r="41" spans="1:31" s="19" customFormat="1">
      <c r="A41" s="19"/>
      <c r="B41" s="628" t="s">
        <v>454</v>
      </c>
      <c r="C41" s="481"/>
      <c r="D41" s="465"/>
      <c r="E41" s="465"/>
      <c r="F41" s="465"/>
      <c r="G41" s="19"/>
      <c r="H41" s="19"/>
      <c r="I41" s="19"/>
      <c r="J41" s="19"/>
      <c r="K41" s="19"/>
      <c r="L41" s="19"/>
      <c r="M41" s="19"/>
      <c r="N41" s="19"/>
      <c r="O41" s="19"/>
      <c r="P41" s="19"/>
      <c r="Q41" s="19"/>
      <c r="R41" s="19"/>
      <c r="S41" s="19"/>
      <c r="T41" s="652"/>
      <c r="U41" s="652"/>
      <c r="V41" s="19"/>
      <c r="W41" s="19"/>
      <c r="X41" s="19"/>
      <c r="Y41" s="19"/>
      <c r="Z41" s="19"/>
      <c r="AA41" s="19"/>
      <c r="AB41" s="19"/>
      <c r="AC41" s="19"/>
      <c r="AD41" s="19"/>
      <c r="AE41" s="19"/>
    </row>
    <row r="42" spans="1:31" s="19" customFormat="1" ht="4.5" customHeight="1">
      <c r="A42" s="19"/>
      <c r="B42" s="559" t="s">
        <v>381</v>
      </c>
      <c r="C42" s="562"/>
      <c r="D42" s="562"/>
      <c r="E42" s="562"/>
      <c r="F42" s="564"/>
      <c r="G42" s="470"/>
      <c r="H42" s="479"/>
      <c r="I42" s="479"/>
      <c r="J42" s="479"/>
      <c r="K42" s="479"/>
      <c r="L42" s="479"/>
      <c r="M42" s="479"/>
      <c r="N42" s="479"/>
      <c r="O42" s="479"/>
      <c r="P42" s="479"/>
      <c r="Q42" s="479"/>
      <c r="R42" s="479"/>
      <c r="S42" s="479"/>
      <c r="T42" s="479"/>
      <c r="U42" s="479"/>
      <c r="V42" s="479"/>
      <c r="W42" s="479"/>
      <c r="X42" s="479"/>
      <c r="Y42" s="479"/>
      <c r="Z42" s="470"/>
      <c r="AA42" s="479"/>
      <c r="AB42" s="479"/>
      <c r="AC42" s="506"/>
      <c r="AD42" s="665"/>
      <c r="AE42" s="19"/>
    </row>
    <row r="43" spans="1:31" s="19" customFormat="1" ht="15.75" customHeight="1">
      <c r="A43" s="19"/>
      <c r="B43" s="560"/>
      <c r="C43" s="465"/>
      <c r="D43" s="465"/>
      <c r="E43" s="465"/>
      <c r="F43" s="565"/>
      <c r="G43" s="475"/>
      <c r="H43" s="19" t="s">
        <v>456</v>
      </c>
      <c r="I43" s="19"/>
      <c r="J43" s="19"/>
      <c r="K43" s="19"/>
      <c r="L43" s="19"/>
      <c r="M43" s="19"/>
      <c r="N43" s="19"/>
      <c r="O43" s="19"/>
      <c r="P43" s="19"/>
      <c r="Q43" s="19"/>
      <c r="R43" s="19"/>
      <c r="S43" s="19"/>
      <c r="T43" s="19"/>
      <c r="U43" s="19"/>
      <c r="V43" s="19"/>
      <c r="W43" s="19"/>
      <c r="X43" s="19"/>
      <c r="Y43" s="19"/>
      <c r="Z43" s="475"/>
      <c r="AA43" s="552" t="s">
        <v>478</v>
      </c>
      <c r="AB43" s="552" t="s">
        <v>221</v>
      </c>
      <c r="AC43" s="552" t="s">
        <v>481</v>
      </c>
      <c r="AD43" s="667"/>
      <c r="AE43" s="19"/>
    </row>
    <row r="44" spans="1:31" s="19" customFormat="1" ht="29.25" customHeight="1">
      <c r="A44" s="19"/>
      <c r="B44" s="560"/>
      <c r="C44" s="465"/>
      <c r="D44" s="465"/>
      <c r="E44" s="465"/>
      <c r="F44" s="565"/>
      <c r="G44" s="475"/>
      <c r="H44" s="19"/>
      <c r="I44" s="466" t="s">
        <v>359</v>
      </c>
      <c r="J44" s="644" t="s">
        <v>443</v>
      </c>
      <c r="K44" s="648"/>
      <c r="L44" s="648"/>
      <c r="M44" s="648"/>
      <c r="N44" s="648"/>
      <c r="O44" s="648"/>
      <c r="P44" s="648"/>
      <c r="Q44" s="648"/>
      <c r="R44" s="648"/>
      <c r="S44" s="648"/>
      <c r="T44" s="648"/>
      <c r="U44" s="518"/>
      <c r="V44" s="466"/>
      <c r="W44" s="467"/>
      <c r="X44" s="518" t="s">
        <v>365</v>
      </c>
      <c r="Y44" s="19"/>
      <c r="Z44" s="475"/>
      <c r="AA44" s="544"/>
      <c r="AB44" s="41"/>
      <c r="AC44" s="544"/>
      <c r="AD44" s="557"/>
      <c r="AE44" s="19"/>
    </row>
    <row r="45" spans="1:31" s="19" customFormat="1" ht="15.75" customHeight="1">
      <c r="A45" s="19"/>
      <c r="B45" s="560"/>
      <c r="C45" s="465"/>
      <c r="D45" s="465"/>
      <c r="E45" s="465"/>
      <c r="F45" s="565"/>
      <c r="G45" s="475"/>
      <c r="H45" s="19"/>
      <c r="I45" s="548" t="s">
        <v>255</v>
      </c>
      <c r="J45" s="645" t="s">
        <v>437</v>
      </c>
      <c r="K45" s="480"/>
      <c r="L45" s="480"/>
      <c r="M45" s="480"/>
      <c r="N45" s="480"/>
      <c r="O45" s="480"/>
      <c r="P45" s="480"/>
      <c r="Q45" s="480"/>
      <c r="R45" s="480"/>
      <c r="S45" s="480"/>
      <c r="T45" s="480"/>
      <c r="U45" s="490"/>
      <c r="V45" s="466"/>
      <c r="W45" s="467"/>
      <c r="X45" s="490" t="s">
        <v>365</v>
      </c>
      <c r="Y45" s="652"/>
      <c r="Z45" s="567"/>
      <c r="AA45" s="41" t="s">
        <v>78</v>
      </c>
      <c r="AB45" s="41" t="s">
        <v>221</v>
      </c>
      <c r="AC45" s="41" t="s">
        <v>78</v>
      </c>
      <c r="AD45" s="557"/>
      <c r="AE45" s="19"/>
    </row>
    <row r="46" spans="1:31" s="19" customFormat="1" ht="24" customHeight="1">
      <c r="A46" s="19"/>
      <c r="B46" s="560"/>
      <c r="C46" s="465"/>
      <c r="D46" s="465"/>
      <c r="E46" s="465"/>
      <c r="F46" s="565"/>
      <c r="G46" s="475"/>
      <c r="H46" s="19"/>
      <c r="I46" s="640" t="s">
        <v>22</v>
      </c>
      <c r="J46" s="640"/>
      <c r="K46" s="640"/>
      <c r="L46" s="640"/>
      <c r="M46" s="640"/>
      <c r="N46" s="640"/>
      <c r="O46" s="640"/>
      <c r="P46" s="640"/>
      <c r="Q46" s="640"/>
      <c r="R46" s="640"/>
      <c r="S46" s="640"/>
      <c r="T46" s="640"/>
      <c r="U46" s="640"/>
      <c r="V46" s="640"/>
      <c r="W46" s="640"/>
      <c r="X46" s="640"/>
      <c r="Y46" s="652"/>
      <c r="Z46" s="513"/>
      <c r="AA46" s="41"/>
      <c r="AB46" s="41"/>
      <c r="AC46" s="41"/>
      <c r="AD46" s="525"/>
      <c r="AE46" s="19"/>
    </row>
    <row r="47" spans="1:31" s="19" customFormat="1" ht="4.5" customHeight="1">
      <c r="A47" s="19"/>
      <c r="B47" s="474"/>
      <c r="C47" s="482"/>
      <c r="D47" s="482"/>
      <c r="E47" s="482"/>
      <c r="F47" s="492"/>
      <c r="G47" s="472"/>
      <c r="H47" s="480"/>
      <c r="I47" s="480"/>
      <c r="J47" s="480"/>
      <c r="K47" s="480"/>
      <c r="L47" s="480"/>
      <c r="M47" s="480"/>
      <c r="N47" s="480"/>
      <c r="O47" s="480"/>
      <c r="P47" s="480"/>
      <c r="Q47" s="480"/>
      <c r="R47" s="480"/>
      <c r="S47" s="480"/>
      <c r="T47" s="653"/>
      <c r="U47" s="653"/>
      <c r="V47" s="480"/>
      <c r="W47" s="480"/>
      <c r="X47" s="480"/>
      <c r="Y47" s="480"/>
      <c r="Z47" s="472"/>
      <c r="AA47" s="480"/>
      <c r="AB47" s="480"/>
      <c r="AC47" s="507"/>
      <c r="AD47" s="666"/>
      <c r="AE47" s="19"/>
    </row>
    <row r="48" spans="1:31" s="19" customFormat="1" ht="4.5" customHeight="1">
      <c r="A48" s="19"/>
      <c r="B48" s="559" t="s">
        <v>458</v>
      </c>
      <c r="C48" s="562"/>
      <c r="D48" s="562"/>
      <c r="E48" s="562"/>
      <c r="F48" s="564"/>
      <c r="G48" s="470"/>
      <c r="H48" s="479"/>
      <c r="I48" s="479"/>
      <c r="J48" s="479"/>
      <c r="K48" s="479"/>
      <c r="L48" s="479"/>
      <c r="M48" s="479"/>
      <c r="N48" s="479"/>
      <c r="O48" s="479"/>
      <c r="P48" s="479"/>
      <c r="Q48" s="479"/>
      <c r="R48" s="479"/>
      <c r="S48" s="479"/>
      <c r="T48" s="479"/>
      <c r="U48" s="479"/>
      <c r="V48" s="479"/>
      <c r="W48" s="479"/>
      <c r="X48" s="479"/>
      <c r="Y48" s="479"/>
      <c r="Z48" s="470"/>
      <c r="AA48" s="479"/>
      <c r="AB48" s="479"/>
      <c r="AC48" s="506"/>
      <c r="AD48" s="665"/>
      <c r="AE48" s="19"/>
    </row>
    <row r="49" spans="2:30" s="19" customFormat="1" ht="15.75" customHeight="1">
      <c r="B49" s="560"/>
      <c r="C49" s="465"/>
      <c r="D49" s="465"/>
      <c r="E49" s="465"/>
      <c r="F49" s="565"/>
      <c r="G49" s="475"/>
      <c r="H49" s="19" t="s">
        <v>462</v>
      </c>
      <c r="I49" s="19"/>
      <c r="J49" s="19"/>
      <c r="K49" s="19"/>
      <c r="L49" s="19"/>
      <c r="M49" s="19"/>
      <c r="N49" s="19"/>
      <c r="O49" s="19"/>
      <c r="P49" s="19"/>
      <c r="Q49" s="19"/>
      <c r="R49" s="19"/>
      <c r="S49" s="19"/>
      <c r="T49" s="19"/>
      <c r="U49" s="19"/>
      <c r="V49" s="19"/>
      <c r="W49" s="19"/>
      <c r="X49" s="19"/>
      <c r="Y49" s="19"/>
      <c r="Z49" s="475"/>
      <c r="AA49" s="552" t="s">
        <v>478</v>
      </c>
      <c r="AB49" s="552" t="s">
        <v>221</v>
      </c>
      <c r="AC49" s="552" t="s">
        <v>481</v>
      </c>
      <c r="AD49" s="667"/>
    </row>
    <row r="50" spans="2:30" s="19" customFormat="1" ht="18" customHeight="1">
      <c r="B50" s="560"/>
      <c r="C50" s="465"/>
      <c r="D50" s="465"/>
      <c r="E50" s="465"/>
      <c r="F50" s="565"/>
      <c r="G50" s="475"/>
      <c r="H50" s="19"/>
      <c r="I50" s="466" t="s">
        <v>359</v>
      </c>
      <c r="J50" s="641" t="s">
        <v>183</v>
      </c>
      <c r="K50" s="647"/>
      <c r="L50" s="647"/>
      <c r="M50" s="647"/>
      <c r="N50" s="647"/>
      <c r="O50" s="647"/>
      <c r="P50" s="647"/>
      <c r="Q50" s="647"/>
      <c r="R50" s="647"/>
      <c r="S50" s="647"/>
      <c r="T50" s="647"/>
      <c r="U50" s="518"/>
      <c r="V50" s="466"/>
      <c r="W50" s="467"/>
      <c r="X50" s="518" t="s">
        <v>365</v>
      </c>
      <c r="Y50" s="19"/>
      <c r="Z50" s="475"/>
      <c r="AA50" s="544"/>
      <c r="AB50" s="41"/>
      <c r="AC50" s="544"/>
      <c r="AD50" s="557"/>
    </row>
    <row r="51" spans="2:30" s="19" customFormat="1" ht="18" customHeight="1">
      <c r="B51" s="560"/>
      <c r="C51" s="465"/>
      <c r="D51" s="465"/>
      <c r="E51" s="465"/>
      <c r="F51" s="565"/>
      <c r="G51" s="475"/>
      <c r="H51" s="19"/>
      <c r="I51" s="548" t="s">
        <v>255</v>
      </c>
      <c r="J51" s="646" t="s">
        <v>104</v>
      </c>
      <c r="K51" s="649"/>
      <c r="L51" s="649"/>
      <c r="M51" s="649"/>
      <c r="N51" s="649"/>
      <c r="O51" s="649"/>
      <c r="P51" s="649"/>
      <c r="Q51" s="649"/>
      <c r="R51" s="649"/>
      <c r="S51" s="649"/>
      <c r="T51" s="649"/>
      <c r="U51" s="490"/>
      <c r="V51" s="548"/>
      <c r="W51" s="469"/>
      <c r="X51" s="490" t="s">
        <v>365</v>
      </c>
      <c r="Y51" s="652"/>
      <c r="Z51" s="567"/>
      <c r="AA51" s="41" t="s">
        <v>78</v>
      </c>
      <c r="AB51" s="41" t="s">
        <v>221</v>
      </c>
      <c r="AC51" s="41" t="s">
        <v>78</v>
      </c>
      <c r="AD51" s="557"/>
    </row>
    <row r="52" spans="2:30" s="19" customFormat="1" ht="4.5" customHeight="1">
      <c r="B52" s="474"/>
      <c r="C52" s="482"/>
      <c r="D52" s="482"/>
      <c r="E52" s="482"/>
      <c r="F52" s="492"/>
      <c r="G52" s="472"/>
      <c r="H52" s="480"/>
      <c r="I52" s="480"/>
      <c r="J52" s="480"/>
      <c r="K52" s="480"/>
      <c r="L52" s="480"/>
      <c r="M52" s="480"/>
      <c r="N52" s="480"/>
      <c r="O52" s="480"/>
      <c r="P52" s="480"/>
      <c r="Q52" s="480"/>
      <c r="R52" s="480"/>
      <c r="S52" s="480"/>
      <c r="T52" s="653"/>
      <c r="U52" s="653"/>
      <c r="V52" s="478"/>
      <c r="W52" s="478"/>
      <c r="X52" s="480"/>
      <c r="Y52" s="480"/>
      <c r="Z52" s="472"/>
      <c r="AA52" s="480"/>
      <c r="AB52" s="480"/>
      <c r="AC52" s="507"/>
      <c r="AD52" s="666"/>
    </row>
    <row r="53" spans="2:30" s="19" customFormat="1" ht="4.5" customHeight="1">
      <c r="B53" s="559" t="s">
        <v>300</v>
      </c>
      <c r="C53" s="562"/>
      <c r="D53" s="562"/>
      <c r="E53" s="562"/>
      <c r="F53" s="564"/>
      <c r="G53" s="470"/>
      <c r="H53" s="479"/>
      <c r="I53" s="479"/>
      <c r="J53" s="479"/>
      <c r="K53" s="479"/>
      <c r="L53" s="479"/>
      <c r="M53" s="479"/>
      <c r="N53" s="479"/>
      <c r="O53" s="479"/>
      <c r="P53" s="479"/>
      <c r="Q53" s="479"/>
      <c r="R53" s="479"/>
      <c r="S53" s="479"/>
      <c r="T53" s="479"/>
      <c r="U53" s="479"/>
      <c r="V53" s="477"/>
      <c r="W53" s="477"/>
      <c r="X53" s="479"/>
      <c r="Y53" s="479"/>
      <c r="Z53" s="470"/>
      <c r="AA53" s="479"/>
      <c r="AB53" s="479"/>
      <c r="AC53" s="506"/>
      <c r="AD53" s="665"/>
    </row>
    <row r="54" spans="2:30" s="19" customFormat="1" ht="15.75" customHeight="1">
      <c r="B54" s="560"/>
      <c r="C54" s="465"/>
      <c r="D54" s="465"/>
      <c r="E54" s="465"/>
      <c r="F54" s="565"/>
      <c r="G54" s="475"/>
      <c r="H54" s="19" t="s">
        <v>452</v>
      </c>
      <c r="I54" s="19"/>
      <c r="J54" s="19"/>
      <c r="K54" s="19"/>
      <c r="L54" s="19"/>
      <c r="M54" s="19"/>
      <c r="N54" s="19"/>
      <c r="O54" s="19"/>
      <c r="P54" s="19"/>
      <c r="Q54" s="19"/>
      <c r="R54" s="19"/>
      <c r="S54" s="19"/>
      <c r="T54" s="19"/>
      <c r="U54" s="19"/>
      <c r="V54" s="41"/>
      <c r="W54" s="41"/>
      <c r="X54" s="19"/>
      <c r="Y54" s="19"/>
      <c r="Z54" s="475"/>
      <c r="AA54" s="552" t="s">
        <v>478</v>
      </c>
      <c r="AB54" s="552" t="s">
        <v>221</v>
      </c>
      <c r="AC54" s="552" t="s">
        <v>481</v>
      </c>
      <c r="AD54" s="667"/>
    </row>
    <row r="55" spans="2:30" s="19" customFormat="1" ht="18.75" customHeight="1">
      <c r="B55" s="560"/>
      <c r="C55" s="465"/>
      <c r="D55" s="465"/>
      <c r="E55" s="465"/>
      <c r="F55" s="565"/>
      <c r="G55" s="475"/>
      <c r="H55" s="19"/>
      <c r="I55" s="466" t="s">
        <v>359</v>
      </c>
      <c r="J55" s="641" t="s">
        <v>355</v>
      </c>
      <c r="K55" s="647"/>
      <c r="L55" s="647"/>
      <c r="M55" s="647"/>
      <c r="N55" s="647"/>
      <c r="O55" s="647"/>
      <c r="P55" s="647"/>
      <c r="Q55" s="647"/>
      <c r="R55" s="647"/>
      <c r="S55" s="647"/>
      <c r="T55" s="647"/>
      <c r="U55" s="518"/>
      <c r="V55" s="466"/>
      <c r="W55" s="467"/>
      <c r="X55" s="518" t="s">
        <v>365</v>
      </c>
      <c r="Y55" s="19"/>
      <c r="Z55" s="475"/>
      <c r="AA55" s="544"/>
      <c r="AB55" s="41"/>
      <c r="AC55" s="544"/>
      <c r="AD55" s="557"/>
    </row>
    <row r="56" spans="2:30" s="19" customFormat="1" ht="29.25" customHeight="1">
      <c r="B56" s="560"/>
      <c r="C56" s="465"/>
      <c r="D56" s="465"/>
      <c r="E56" s="465"/>
      <c r="F56" s="565"/>
      <c r="G56" s="475"/>
      <c r="H56" s="19"/>
      <c r="I56" s="548" t="s">
        <v>255</v>
      </c>
      <c r="J56" s="646" t="s">
        <v>482</v>
      </c>
      <c r="K56" s="649"/>
      <c r="L56" s="649"/>
      <c r="M56" s="649"/>
      <c r="N56" s="649"/>
      <c r="O56" s="649"/>
      <c r="P56" s="649"/>
      <c r="Q56" s="649"/>
      <c r="R56" s="649"/>
      <c r="S56" s="649"/>
      <c r="T56" s="649"/>
      <c r="U56" s="490"/>
      <c r="V56" s="548"/>
      <c r="W56" s="469"/>
      <c r="X56" s="490" t="s">
        <v>365</v>
      </c>
      <c r="Y56" s="652"/>
      <c r="Z56" s="567"/>
      <c r="AA56" s="41" t="s">
        <v>78</v>
      </c>
      <c r="AB56" s="41" t="s">
        <v>221</v>
      </c>
      <c r="AC56" s="41" t="s">
        <v>78</v>
      </c>
      <c r="AD56" s="557"/>
    </row>
    <row r="57" spans="2:30" s="19" customFormat="1" ht="4.5" customHeight="1">
      <c r="B57" s="474"/>
      <c r="C57" s="482"/>
      <c r="D57" s="482"/>
      <c r="E57" s="482"/>
      <c r="F57" s="492"/>
      <c r="G57" s="472"/>
      <c r="H57" s="480"/>
      <c r="I57" s="480"/>
      <c r="J57" s="480"/>
      <c r="K57" s="480"/>
      <c r="L57" s="480"/>
      <c r="M57" s="480"/>
      <c r="N57" s="480"/>
      <c r="O57" s="480"/>
      <c r="P57" s="480"/>
      <c r="Q57" s="480"/>
      <c r="R57" s="480"/>
      <c r="S57" s="480"/>
      <c r="T57" s="653"/>
      <c r="U57" s="653"/>
      <c r="V57" s="480"/>
      <c r="W57" s="480"/>
      <c r="X57" s="480"/>
      <c r="Y57" s="480"/>
      <c r="Z57" s="472"/>
      <c r="AA57" s="480"/>
      <c r="AB57" s="480"/>
      <c r="AC57" s="507"/>
      <c r="AD57" s="666"/>
    </row>
    <row r="58" spans="2:30" s="19" customFormat="1" ht="4.5" customHeight="1">
      <c r="B58" s="465"/>
      <c r="C58" s="465"/>
      <c r="D58" s="465"/>
      <c r="E58" s="465"/>
      <c r="F58" s="465"/>
      <c r="G58" s="19"/>
      <c r="H58" s="19"/>
      <c r="I58" s="19"/>
      <c r="J58" s="19"/>
      <c r="K58" s="19"/>
      <c r="L58" s="19"/>
      <c r="M58" s="19"/>
      <c r="N58" s="19"/>
      <c r="O58" s="19"/>
      <c r="P58" s="19"/>
      <c r="Q58" s="19"/>
      <c r="R58" s="19"/>
      <c r="S58" s="19"/>
      <c r="T58" s="652"/>
      <c r="U58" s="652"/>
      <c r="V58" s="19"/>
      <c r="W58" s="19"/>
      <c r="X58" s="19"/>
      <c r="Y58" s="19"/>
      <c r="Z58" s="19"/>
      <c r="AA58" s="19"/>
      <c r="AB58" s="19"/>
      <c r="AC58" s="19"/>
      <c r="AD58" s="19"/>
    </row>
    <row r="59" spans="2:30" s="19" customFormat="1" ht="13.5" customHeight="1">
      <c r="B59" s="629" t="s">
        <v>424</v>
      </c>
      <c r="C59" s="630"/>
      <c r="D59" s="631" t="s">
        <v>483</v>
      </c>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row>
    <row r="60" spans="2:30" s="19" customFormat="1" ht="34.5" customHeight="1">
      <c r="B60" s="629" t="s">
        <v>18</v>
      </c>
      <c r="C60" s="630"/>
      <c r="D60" s="632" t="s">
        <v>426</v>
      </c>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row>
    <row r="61" spans="2:30" s="19" customFormat="1" ht="71.25" customHeight="1">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row>
    <row r="62" spans="2:30" s="19" customForma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2:30" s="2" customFormat="1"/>
    <row r="64" spans="2:30">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2:30">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s="2" customFormat="1">
      <c r="B66" s="464"/>
      <c r="C66" s="463"/>
      <c r="D66" s="463"/>
      <c r="E66" s="463"/>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row>
    <row r="67" spans="2:30" s="2" customFormat="1" ht="13.5" customHeight="1">
      <c r="B67" s="464"/>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row>
    <row r="68" spans="2:30" s="2" customFormat="1" ht="13.5" customHeight="1">
      <c r="B68" s="464"/>
      <c r="C68" s="463"/>
      <c r="D68" s="463"/>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3"/>
      <c r="AD68" s="463"/>
    </row>
    <row r="69" spans="2:30" s="2" customFormat="1">
      <c r="B69" s="464"/>
      <c r="C69" s="463"/>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row>
    <row r="70" spans="2:30" s="2" customFormat="1">
      <c r="B70" s="464"/>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row>
    <row r="71" spans="2:30" s="2" customFormat="1">
      <c r="B71" s="464"/>
      <c r="C71" s="463"/>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row>
    <row r="72" spans="2:30" ht="156" customHeight="1"/>
    <row r="122" spans="3:7">
      <c r="C122" s="483"/>
      <c r="D122" s="483"/>
      <c r="E122" s="483"/>
      <c r="F122" s="483"/>
      <c r="G122" s="483"/>
    </row>
    <row r="123" spans="3:7">
      <c r="C123" s="48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1"/>
  <dataValidations count="1">
    <dataValidation type="list" allowBlank="1" showDropDown="0" showInputMessage="1" showErrorMessage="1" sqref="G9:G12 L9 Q9 T10 S11 AA15:AA16 AC15:AC16 AA24 AC24 AA28 AC28 AA36 AC36 AA45 AC45 AA51 AC51 AA56 AC56">
      <formula1>"□,■"</formula1>
    </dataValidation>
  </dataValidations>
  <pageMargins left="0.39370078740157483" right="0.39370078740157483" top="0.59055118110236227" bottom="0.39370078740157483" header="0.27559055118110237" footer="0.43307086614173229"/>
  <pageSetup paperSize="9" scale="92" fitToWidth="1" fitToHeight="1" orientation="portrait" usePrinterDefaults="1" r:id="rId1"/>
  <headerFooter alignWithMargins="0">
    <oddHeader>&amp;R&amp;A</oddHeader>
  </headerFooter>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A1:Y38"/>
  <sheetViews>
    <sheetView view="pageBreakPreview" topLeftCell="A3" zoomScaleSheetLayoutView="100" workbookViewId="0">
      <selection activeCell="AO21" sqref="AO21"/>
    </sheetView>
  </sheetViews>
  <sheetFormatPr defaultColWidth="7.25" defaultRowHeight="13.5"/>
  <cols>
    <col min="1" max="28" width="3.75" style="668" customWidth="1"/>
    <col min="29" max="16384" width="7.25" style="668"/>
  </cols>
  <sheetData>
    <row r="1" spans="1:25">
      <c r="A1" s="669"/>
      <c r="B1" s="669"/>
      <c r="C1" s="669"/>
      <c r="D1" s="669"/>
      <c r="E1" s="671"/>
      <c r="F1" s="671"/>
      <c r="G1" s="671"/>
      <c r="H1" s="671"/>
      <c r="I1" s="671"/>
      <c r="J1" s="671"/>
      <c r="K1" s="671"/>
      <c r="L1" s="671"/>
      <c r="M1" s="671"/>
      <c r="N1" s="671"/>
      <c r="O1" s="671"/>
      <c r="P1" s="671"/>
      <c r="Q1" s="671"/>
      <c r="R1" s="671"/>
      <c r="S1" s="671"/>
      <c r="T1" s="671"/>
      <c r="U1" s="671"/>
      <c r="V1" s="671"/>
      <c r="W1" s="671"/>
      <c r="X1" s="671"/>
      <c r="Y1" s="685"/>
    </row>
    <row r="2" spans="1:25" ht="23.25" customHeight="1">
      <c r="A2" s="670" t="s">
        <v>141</v>
      </c>
      <c r="B2" s="672"/>
      <c r="C2" s="672"/>
      <c r="D2" s="672"/>
      <c r="E2" s="670"/>
      <c r="F2" s="672"/>
      <c r="G2" s="672"/>
      <c r="H2" s="672"/>
      <c r="I2" s="672"/>
      <c r="J2" s="672"/>
      <c r="K2" s="683"/>
      <c r="L2" s="671"/>
      <c r="M2" s="670" t="s">
        <v>608</v>
      </c>
      <c r="N2" s="672"/>
      <c r="O2" s="672"/>
      <c r="P2" s="672"/>
      <c r="Q2" s="683"/>
      <c r="R2" s="670"/>
      <c r="S2" s="672"/>
      <c r="T2" s="672"/>
      <c r="U2" s="672"/>
      <c r="V2" s="672"/>
      <c r="W2" s="672"/>
      <c r="X2" s="672"/>
      <c r="Y2" s="683"/>
    </row>
    <row r="3" spans="1:25">
      <c r="A3" s="671"/>
      <c r="B3" s="671"/>
      <c r="C3" s="671"/>
      <c r="D3" s="671"/>
      <c r="E3" s="671"/>
      <c r="F3" s="671"/>
      <c r="G3" s="671"/>
      <c r="H3" s="671"/>
      <c r="I3" s="671"/>
      <c r="J3" s="671"/>
      <c r="K3" s="671"/>
      <c r="L3" s="671"/>
      <c r="M3" s="671"/>
      <c r="N3" s="671"/>
      <c r="O3" s="671"/>
      <c r="P3" s="671"/>
      <c r="Q3" s="671"/>
      <c r="R3" s="671"/>
      <c r="S3" s="671"/>
      <c r="T3" s="671"/>
      <c r="U3" s="671"/>
      <c r="V3" s="671"/>
      <c r="W3" s="671"/>
      <c r="X3" s="671"/>
      <c r="Y3" s="671"/>
    </row>
    <row r="4" spans="1:25">
      <c r="A4" s="671"/>
      <c r="B4" s="671"/>
      <c r="C4" s="671"/>
      <c r="D4" s="671"/>
      <c r="E4" s="671"/>
      <c r="F4" s="671"/>
      <c r="G4" s="671"/>
      <c r="H4" s="671"/>
      <c r="I4" s="671"/>
      <c r="J4" s="671"/>
      <c r="K4" s="671"/>
      <c r="L4" s="671"/>
      <c r="M4" s="671"/>
      <c r="N4" s="671"/>
      <c r="O4" s="671"/>
      <c r="P4" s="671"/>
      <c r="Q4" s="671"/>
      <c r="R4" s="671"/>
      <c r="S4" s="671"/>
      <c r="T4" s="671"/>
      <c r="U4" s="671"/>
      <c r="V4" s="671"/>
      <c r="W4" s="671"/>
      <c r="X4" s="671"/>
      <c r="Y4" s="671"/>
    </row>
    <row r="5" spans="1:25">
      <c r="A5" s="306" t="s">
        <v>682</v>
      </c>
      <c r="B5" s="306"/>
      <c r="C5" s="306"/>
      <c r="D5" s="306"/>
      <c r="E5" s="306"/>
      <c r="F5" s="306"/>
      <c r="G5" s="306"/>
      <c r="H5" s="306"/>
      <c r="I5" s="306"/>
      <c r="J5" s="306"/>
      <c r="K5" s="306"/>
      <c r="L5" s="306"/>
      <c r="M5" s="306"/>
      <c r="N5" s="306"/>
      <c r="O5" s="306"/>
      <c r="P5" s="306"/>
      <c r="Q5" s="306"/>
      <c r="R5" s="306"/>
      <c r="S5" s="306"/>
      <c r="T5" s="306"/>
      <c r="U5" s="306"/>
      <c r="V5" s="306"/>
      <c r="W5" s="306"/>
      <c r="X5" s="306"/>
      <c r="Y5" s="306"/>
    </row>
    <row r="6" spans="1:25">
      <c r="A6" s="671"/>
      <c r="B6" s="671"/>
      <c r="C6" s="671"/>
      <c r="D6" s="671"/>
      <c r="E6" s="671"/>
      <c r="F6" s="671"/>
      <c r="G6" s="671"/>
      <c r="H6" s="671"/>
      <c r="I6" s="671"/>
      <c r="J6" s="671"/>
      <c r="K6" s="671"/>
      <c r="L6" s="671"/>
      <c r="M6" s="671"/>
      <c r="N6" s="671"/>
      <c r="O6" s="671"/>
      <c r="P6" s="671"/>
      <c r="Q6" s="671"/>
      <c r="R6" s="671"/>
      <c r="S6" s="671"/>
      <c r="T6" s="671"/>
      <c r="U6" s="671"/>
      <c r="V6" s="671"/>
      <c r="W6" s="671"/>
      <c r="X6" s="671"/>
      <c r="Y6" s="671"/>
    </row>
    <row r="7" spans="1:25">
      <c r="A7" s="671" t="s">
        <v>356</v>
      </c>
      <c r="B7" s="671"/>
      <c r="C7" s="671"/>
      <c r="D7" s="671"/>
      <c r="E7" s="671"/>
      <c r="F7" s="671"/>
      <c r="G7" s="671"/>
      <c r="H7" s="671"/>
      <c r="I7" s="671"/>
      <c r="J7" s="671"/>
      <c r="K7" s="671"/>
      <c r="L7" s="671"/>
      <c r="M7" s="671"/>
      <c r="N7" s="671"/>
      <c r="O7" s="671"/>
      <c r="P7" s="671"/>
      <c r="Q7" s="671"/>
      <c r="R7" s="671"/>
      <c r="S7" s="671"/>
      <c r="T7" s="671"/>
      <c r="U7" s="671"/>
      <c r="V7" s="671"/>
      <c r="W7" s="671"/>
      <c r="X7" s="671"/>
      <c r="Y7" s="671"/>
    </row>
    <row r="8" spans="1:25" ht="7.5" customHeight="1">
      <c r="A8" s="671"/>
      <c r="B8" s="671"/>
      <c r="C8" s="671"/>
      <c r="D8" s="671"/>
      <c r="E8" s="671"/>
      <c r="F8" s="671"/>
      <c r="G8" s="671"/>
      <c r="H8" s="671"/>
      <c r="I8" s="671"/>
      <c r="J8" s="671"/>
      <c r="K8" s="671"/>
      <c r="L8" s="671"/>
      <c r="M8" s="671"/>
      <c r="N8" s="671"/>
      <c r="O8" s="671"/>
      <c r="P8" s="671"/>
      <c r="Q8" s="671"/>
      <c r="R8" s="671"/>
      <c r="S8" s="671"/>
      <c r="T8" s="671"/>
      <c r="U8" s="671"/>
      <c r="V8" s="671"/>
      <c r="W8" s="671"/>
      <c r="X8" s="671"/>
      <c r="Y8" s="671"/>
    </row>
    <row r="9" spans="1:25" ht="18" customHeight="1">
      <c r="A9" s="671"/>
      <c r="B9" s="673" t="s">
        <v>394</v>
      </c>
      <c r="C9" s="673"/>
      <c r="D9" s="673"/>
      <c r="E9" s="673"/>
      <c r="F9" s="673"/>
      <c r="G9" s="673"/>
      <c r="H9" s="673"/>
      <c r="I9" s="673"/>
      <c r="J9" s="673"/>
      <c r="K9" s="673"/>
      <c r="L9" s="673"/>
      <c r="M9" s="673" t="s">
        <v>683</v>
      </c>
      <c r="N9" s="673"/>
      <c r="O9" s="673"/>
      <c r="P9" s="673"/>
      <c r="Q9" s="673"/>
      <c r="R9" s="670" t="s">
        <v>349</v>
      </c>
      <c r="S9" s="672"/>
      <c r="T9" s="672"/>
      <c r="U9" s="672"/>
      <c r="V9" s="672"/>
      <c r="W9" s="672"/>
      <c r="X9" s="672"/>
      <c r="Y9" s="683"/>
    </row>
    <row r="10" spans="1:25" ht="18" customHeight="1">
      <c r="A10" s="671"/>
      <c r="B10" s="674" t="s">
        <v>684</v>
      </c>
      <c r="C10" s="674"/>
      <c r="D10" s="674"/>
      <c r="E10" s="674"/>
      <c r="F10" s="674"/>
      <c r="G10" s="674"/>
      <c r="H10" s="674"/>
      <c r="I10" s="674"/>
      <c r="J10" s="674"/>
      <c r="K10" s="674"/>
      <c r="L10" s="674"/>
      <c r="M10" s="673"/>
      <c r="N10" s="673"/>
      <c r="O10" s="673"/>
      <c r="P10" s="673"/>
      <c r="Q10" s="673"/>
      <c r="R10" s="670"/>
      <c r="S10" s="672"/>
      <c r="T10" s="672"/>
      <c r="U10" s="672"/>
      <c r="V10" s="672"/>
      <c r="W10" s="672"/>
      <c r="X10" s="672"/>
      <c r="Y10" s="683"/>
    </row>
    <row r="11" spans="1:25" ht="18" customHeight="1">
      <c r="A11" s="671"/>
      <c r="B11" s="674" t="s">
        <v>663</v>
      </c>
      <c r="C11" s="674"/>
      <c r="D11" s="674"/>
      <c r="E11" s="674"/>
      <c r="F11" s="674"/>
      <c r="G11" s="674"/>
      <c r="H11" s="674"/>
      <c r="I11" s="674"/>
      <c r="J11" s="674"/>
      <c r="K11" s="674"/>
      <c r="L11" s="674"/>
      <c r="M11" s="673"/>
      <c r="N11" s="673"/>
      <c r="O11" s="673"/>
      <c r="P11" s="673"/>
      <c r="Q11" s="673"/>
      <c r="R11" s="670"/>
      <c r="S11" s="672"/>
      <c r="T11" s="672"/>
      <c r="U11" s="672"/>
      <c r="V11" s="672"/>
      <c r="W11" s="672"/>
      <c r="X11" s="672"/>
      <c r="Y11" s="683"/>
    </row>
    <row r="12" spans="1:25" ht="18" customHeight="1">
      <c r="A12" s="671"/>
      <c r="B12" s="674" t="s">
        <v>294</v>
      </c>
      <c r="C12" s="674"/>
      <c r="D12" s="674"/>
      <c r="E12" s="674"/>
      <c r="F12" s="674"/>
      <c r="G12" s="674"/>
      <c r="H12" s="674"/>
      <c r="I12" s="674"/>
      <c r="J12" s="674"/>
      <c r="K12" s="674"/>
      <c r="L12" s="674"/>
      <c r="M12" s="673"/>
      <c r="N12" s="673"/>
      <c r="O12" s="673"/>
      <c r="P12" s="673"/>
      <c r="Q12" s="673"/>
      <c r="R12" s="670"/>
      <c r="S12" s="672"/>
      <c r="T12" s="672"/>
      <c r="U12" s="672"/>
      <c r="V12" s="672"/>
      <c r="W12" s="672"/>
      <c r="X12" s="672"/>
      <c r="Y12" s="683"/>
    </row>
    <row r="13" spans="1:25" ht="18" customHeight="1">
      <c r="A13" s="671"/>
      <c r="B13" s="674" t="s">
        <v>687</v>
      </c>
      <c r="C13" s="674"/>
      <c r="D13" s="674"/>
      <c r="E13" s="674"/>
      <c r="F13" s="674"/>
      <c r="G13" s="674"/>
      <c r="H13" s="674"/>
      <c r="I13" s="674"/>
      <c r="J13" s="674"/>
      <c r="K13" s="674"/>
      <c r="L13" s="674"/>
      <c r="M13" s="673"/>
      <c r="N13" s="673"/>
      <c r="O13" s="673"/>
      <c r="P13" s="673"/>
      <c r="Q13" s="673"/>
      <c r="R13" s="670"/>
      <c r="S13" s="672"/>
      <c r="T13" s="672"/>
      <c r="U13" s="672"/>
      <c r="V13" s="672"/>
      <c r="W13" s="672"/>
      <c r="X13" s="672"/>
      <c r="Y13" s="683"/>
    </row>
    <row r="14" spans="1:25" ht="18" customHeight="1">
      <c r="A14" s="671"/>
      <c r="B14" s="675" t="s">
        <v>362</v>
      </c>
      <c r="C14" s="679"/>
      <c r="D14" s="679"/>
      <c r="E14" s="679"/>
      <c r="F14" s="679"/>
      <c r="G14" s="679"/>
      <c r="H14" s="679"/>
      <c r="I14" s="679"/>
      <c r="J14" s="679"/>
      <c r="K14" s="679"/>
      <c r="L14" s="684"/>
      <c r="M14" s="670"/>
      <c r="N14" s="672"/>
      <c r="O14" s="672"/>
      <c r="P14" s="672"/>
      <c r="Q14" s="683"/>
      <c r="R14" s="670"/>
      <c r="S14" s="672"/>
      <c r="T14" s="672"/>
      <c r="U14" s="672"/>
      <c r="V14" s="672"/>
      <c r="W14" s="672"/>
      <c r="X14" s="672"/>
      <c r="Y14" s="683"/>
    </row>
    <row r="15" spans="1:25" ht="18" customHeight="1">
      <c r="A15" s="671"/>
      <c r="B15" s="674" t="s">
        <v>689</v>
      </c>
      <c r="C15" s="674"/>
      <c r="D15" s="674"/>
      <c r="E15" s="674"/>
      <c r="F15" s="674"/>
      <c r="G15" s="674"/>
      <c r="H15" s="674"/>
      <c r="I15" s="674"/>
      <c r="J15" s="674"/>
      <c r="K15" s="674"/>
      <c r="L15" s="674"/>
      <c r="M15" s="670"/>
      <c r="N15" s="672"/>
      <c r="O15" s="672"/>
      <c r="P15" s="672"/>
      <c r="Q15" s="683"/>
      <c r="R15" s="670"/>
      <c r="S15" s="672"/>
      <c r="T15" s="672"/>
      <c r="U15" s="672"/>
      <c r="V15" s="672"/>
      <c r="W15" s="672"/>
      <c r="X15" s="672"/>
      <c r="Y15" s="683"/>
    </row>
    <row r="16" spans="1:25" ht="18" customHeight="1">
      <c r="A16" s="671"/>
      <c r="B16" s="674" t="s">
        <v>115</v>
      </c>
      <c r="C16" s="674"/>
      <c r="D16" s="674"/>
      <c r="E16" s="674"/>
      <c r="F16" s="674"/>
      <c r="G16" s="674"/>
      <c r="H16" s="674"/>
      <c r="I16" s="674"/>
      <c r="J16" s="674"/>
      <c r="K16" s="674"/>
      <c r="L16" s="674"/>
      <c r="M16" s="673"/>
      <c r="N16" s="673"/>
      <c r="O16" s="673"/>
      <c r="P16" s="673"/>
      <c r="Q16" s="673"/>
      <c r="R16" s="670"/>
      <c r="S16" s="672"/>
      <c r="T16" s="672"/>
      <c r="U16" s="672"/>
      <c r="V16" s="672"/>
      <c r="W16" s="672"/>
      <c r="X16" s="672"/>
      <c r="Y16" s="683"/>
    </row>
    <row r="17" spans="1:25" ht="18" customHeight="1">
      <c r="A17" s="671"/>
      <c r="B17" s="674" t="s">
        <v>690</v>
      </c>
      <c r="C17" s="674"/>
      <c r="D17" s="674"/>
      <c r="E17" s="674"/>
      <c r="F17" s="674"/>
      <c r="G17" s="674"/>
      <c r="H17" s="674"/>
      <c r="I17" s="674"/>
      <c r="J17" s="674"/>
      <c r="K17" s="674"/>
      <c r="L17" s="674"/>
      <c r="M17" s="670"/>
      <c r="N17" s="672"/>
      <c r="O17" s="672"/>
      <c r="P17" s="672"/>
      <c r="Q17" s="683"/>
      <c r="R17" s="670"/>
      <c r="S17" s="672"/>
      <c r="T17" s="672"/>
      <c r="U17" s="672"/>
      <c r="V17" s="672"/>
      <c r="W17" s="672"/>
      <c r="X17" s="672"/>
      <c r="Y17" s="683"/>
    </row>
    <row r="18" spans="1:25" ht="18" customHeight="1">
      <c r="A18" s="671"/>
      <c r="B18" s="674" t="s">
        <v>691</v>
      </c>
      <c r="C18" s="674"/>
      <c r="D18" s="674"/>
      <c r="E18" s="674"/>
      <c r="F18" s="674"/>
      <c r="G18" s="674"/>
      <c r="H18" s="674"/>
      <c r="I18" s="674"/>
      <c r="J18" s="674"/>
      <c r="K18" s="674"/>
      <c r="L18" s="674"/>
      <c r="M18" s="673"/>
      <c r="N18" s="673"/>
      <c r="O18" s="673"/>
      <c r="P18" s="673"/>
      <c r="Q18" s="673"/>
      <c r="R18" s="670"/>
      <c r="S18" s="672"/>
      <c r="T18" s="672"/>
      <c r="U18" s="672"/>
      <c r="V18" s="672"/>
      <c r="W18" s="672"/>
      <c r="X18" s="672"/>
      <c r="Y18" s="683"/>
    </row>
    <row r="19" spans="1:25" ht="18" customHeight="1">
      <c r="A19" s="671"/>
      <c r="B19" s="674" t="s">
        <v>179</v>
      </c>
      <c r="C19" s="674"/>
      <c r="D19" s="674"/>
      <c r="E19" s="674"/>
      <c r="F19" s="674"/>
      <c r="G19" s="674"/>
      <c r="H19" s="674"/>
      <c r="I19" s="674"/>
      <c r="J19" s="674"/>
      <c r="K19" s="674"/>
      <c r="L19" s="674"/>
      <c r="M19" s="673"/>
      <c r="N19" s="673"/>
      <c r="O19" s="673"/>
      <c r="P19" s="673"/>
      <c r="Q19" s="673"/>
      <c r="R19" s="670"/>
      <c r="S19" s="672"/>
      <c r="T19" s="672"/>
      <c r="U19" s="672"/>
      <c r="V19" s="672"/>
      <c r="W19" s="672"/>
      <c r="X19" s="672"/>
      <c r="Y19" s="683"/>
    </row>
    <row r="20" spans="1:25" ht="18" customHeight="1">
      <c r="A20" s="671"/>
      <c r="B20" s="674" t="s">
        <v>693</v>
      </c>
      <c r="C20" s="674"/>
      <c r="D20" s="674"/>
      <c r="E20" s="674"/>
      <c r="F20" s="674"/>
      <c r="G20" s="674"/>
      <c r="H20" s="674"/>
      <c r="I20" s="674"/>
      <c r="J20" s="674"/>
      <c r="K20" s="674"/>
      <c r="L20" s="674"/>
      <c r="M20" s="673"/>
      <c r="N20" s="673"/>
      <c r="O20" s="673"/>
      <c r="P20" s="673"/>
      <c r="Q20" s="673"/>
      <c r="R20" s="670"/>
      <c r="S20" s="672"/>
      <c r="T20" s="672"/>
      <c r="U20" s="672"/>
      <c r="V20" s="672"/>
      <c r="W20" s="672"/>
      <c r="X20" s="672"/>
      <c r="Y20" s="683"/>
    </row>
    <row r="21" spans="1:25" ht="18" customHeight="1">
      <c r="A21" s="671"/>
      <c r="B21" s="674" t="s">
        <v>253</v>
      </c>
      <c r="C21" s="674"/>
      <c r="D21" s="674"/>
      <c r="E21" s="674"/>
      <c r="F21" s="674"/>
      <c r="G21" s="674"/>
      <c r="H21" s="674"/>
      <c r="I21" s="674"/>
      <c r="J21" s="674"/>
      <c r="K21" s="674"/>
      <c r="L21" s="674"/>
      <c r="M21" s="673"/>
      <c r="N21" s="673"/>
      <c r="O21" s="673"/>
      <c r="P21" s="673"/>
      <c r="Q21" s="673"/>
      <c r="R21" s="670"/>
      <c r="S21" s="672"/>
      <c r="T21" s="672"/>
      <c r="U21" s="672"/>
      <c r="V21" s="672"/>
      <c r="W21" s="672"/>
      <c r="X21" s="672"/>
      <c r="Y21" s="683"/>
    </row>
    <row r="22" spans="1:25" ht="18" customHeight="1">
      <c r="A22" s="671"/>
      <c r="B22" s="674" t="s">
        <v>697</v>
      </c>
      <c r="C22" s="674"/>
      <c r="D22" s="674"/>
      <c r="E22" s="674"/>
      <c r="F22" s="674"/>
      <c r="G22" s="674"/>
      <c r="H22" s="674"/>
      <c r="I22" s="674"/>
      <c r="J22" s="674"/>
      <c r="K22" s="674"/>
      <c r="L22" s="674"/>
      <c r="M22" s="673"/>
      <c r="N22" s="673"/>
      <c r="O22" s="673"/>
      <c r="P22" s="673"/>
      <c r="Q22" s="673"/>
      <c r="R22" s="670"/>
      <c r="S22" s="672"/>
      <c r="T22" s="672"/>
      <c r="U22" s="672"/>
      <c r="V22" s="672"/>
      <c r="W22" s="672"/>
      <c r="X22" s="672"/>
      <c r="Y22" s="683"/>
    </row>
    <row r="23" spans="1:25" ht="18" customHeight="1">
      <c r="A23" s="671"/>
      <c r="B23" s="674" t="s">
        <v>700</v>
      </c>
      <c r="C23" s="674"/>
      <c r="D23" s="674"/>
      <c r="E23" s="674"/>
      <c r="F23" s="674"/>
      <c r="G23" s="674"/>
      <c r="H23" s="674"/>
      <c r="I23" s="674"/>
      <c r="J23" s="674"/>
      <c r="K23" s="674"/>
      <c r="L23" s="674"/>
      <c r="M23" s="673"/>
      <c r="N23" s="673"/>
      <c r="O23" s="673"/>
      <c r="P23" s="673"/>
      <c r="Q23" s="673"/>
      <c r="R23" s="670"/>
      <c r="S23" s="672"/>
      <c r="T23" s="672"/>
      <c r="U23" s="672"/>
      <c r="V23" s="672"/>
      <c r="W23" s="672"/>
      <c r="X23" s="672"/>
      <c r="Y23" s="683"/>
    </row>
    <row r="24" spans="1:25" ht="18" customHeight="1">
      <c r="A24" s="671"/>
      <c r="B24" s="674" t="s">
        <v>145</v>
      </c>
      <c r="C24" s="674"/>
      <c r="D24" s="674"/>
      <c r="E24" s="674"/>
      <c r="F24" s="674"/>
      <c r="G24" s="674"/>
      <c r="H24" s="674"/>
      <c r="I24" s="674"/>
      <c r="J24" s="674"/>
      <c r="K24" s="674"/>
      <c r="L24" s="674"/>
      <c r="M24" s="673"/>
      <c r="N24" s="673"/>
      <c r="O24" s="673"/>
      <c r="P24" s="673"/>
      <c r="Q24" s="673"/>
      <c r="R24" s="670"/>
      <c r="S24" s="672"/>
      <c r="T24" s="672"/>
      <c r="U24" s="672"/>
      <c r="V24" s="672"/>
      <c r="W24" s="672"/>
      <c r="X24" s="672"/>
      <c r="Y24" s="683"/>
    </row>
    <row r="25" spans="1:25" ht="18" customHeight="1">
      <c r="A25" s="671"/>
      <c r="B25" s="675" t="s">
        <v>422</v>
      </c>
      <c r="C25" s="679"/>
      <c r="D25" s="679"/>
      <c r="E25" s="679"/>
      <c r="F25" s="679"/>
      <c r="G25" s="679"/>
      <c r="H25" s="679"/>
      <c r="I25" s="679"/>
      <c r="J25" s="679"/>
      <c r="K25" s="679"/>
      <c r="L25" s="684"/>
      <c r="M25" s="670"/>
      <c r="N25" s="672"/>
      <c r="O25" s="672"/>
      <c r="P25" s="672"/>
      <c r="Q25" s="683"/>
      <c r="R25" s="670"/>
      <c r="S25" s="672"/>
      <c r="T25" s="672"/>
      <c r="U25" s="672"/>
      <c r="V25" s="672"/>
      <c r="W25" s="672"/>
      <c r="X25" s="672"/>
      <c r="Y25" s="683"/>
    </row>
    <row r="26" spans="1:25" ht="18" customHeight="1">
      <c r="A26" s="671"/>
      <c r="B26" s="674" t="s">
        <v>528</v>
      </c>
      <c r="C26" s="674"/>
      <c r="D26" s="674"/>
      <c r="E26" s="674"/>
      <c r="F26" s="674"/>
      <c r="G26" s="674"/>
      <c r="H26" s="674"/>
      <c r="I26" s="674"/>
      <c r="J26" s="674"/>
      <c r="K26" s="674"/>
      <c r="L26" s="674"/>
      <c r="M26" s="673"/>
      <c r="N26" s="673"/>
      <c r="O26" s="673"/>
      <c r="P26" s="673"/>
      <c r="Q26" s="673"/>
      <c r="R26" s="670"/>
      <c r="S26" s="672"/>
      <c r="T26" s="672"/>
      <c r="U26" s="672"/>
      <c r="V26" s="672"/>
      <c r="W26" s="672"/>
      <c r="X26" s="672"/>
      <c r="Y26" s="683"/>
    </row>
    <row r="27" spans="1:25" ht="18" customHeight="1">
      <c r="A27" s="671"/>
      <c r="B27" s="674" t="s">
        <v>701</v>
      </c>
      <c r="C27" s="674"/>
      <c r="D27" s="674"/>
      <c r="E27" s="674"/>
      <c r="F27" s="674"/>
      <c r="G27" s="674"/>
      <c r="H27" s="674"/>
      <c r="I27" s="674"/>
      <c r="J27" s="674"/>
      <c r="K27" s="674"/>
      <c r="L27" s="674"/>
      <c r="M27" s="673"/>
      <c r="N27" s="673"/>
      <c r="O27" s="673"/>
      <c r="P27" s="673"/>
      <c r="Q27" s="673"/>
      <c r="R27" s="670"/>
      <c r="S27" s="672"/>
      <c r="T27" s="672"/>
      <c r="U27" s="672"/>
      <c r="V27" s="672"/>
      <c r="W27" s="672"/>
      <c r="X27" s="672"/>
      <c r="Y27" s="683"/>
    </row>
    <row r="28" spans="1:25" ht="18" customHeight="1">
      <c r="A28" s="671"/>
      <c r="B28" s="674" t="s">
        <v>702</v>
      </c>
      <c r="C28" s="674"/>
      <c r="D28" s="674"/>
      <c r="E28" s="674"/>
      <c r="F28" s="674"/>
      <c r="G28" s="674"/>
      <c r="H28" s="674"/>
      <c r="I28" s="674"/>
      <c r="J28" s="674"/>
      <c r="K28" s="674"/>
      <c r="L28" s="674"/>
      <c r="M28" s="673"/>
      <c r="N28" s="673"/>
      <c r="O28" s="673"/>
      <c r="P28" s="673"/>
      <c r="Q28" s="673"/>
      <c r="R28" s="670"/>
      <c r="S28" s="672"/>
      <c r="T28" s="672"/>
      <c r="U28" s="672"/>
      <c r="V28" s="672"/>
      <c r="W28" s="672"/>
      <c r="X28" s="672"/>
      <c r="Y28" s="683"/>
    </row>
    <row r="29" spans="1:25" ht="18" customHeight="1">
      <c r="A29" s="671"/>
      <c r="B29" s="674" t="s">
        <v>703</v>
      </c>
      <c r="C29" s="674"/>
      <c r="D29" s="674"/>
      <c r="E29" s="674"/>
      <c r="F29" s="674"/>
      <c r="G29" s="674"/>
      <c r="H29" s="674"/>
      <c r="I29" s="674"/>
      <c r="J29" s="674"/>
      <c r="K29" s="674"/>
      <c r="L29" s="674"/>
      <c r="M29" s="673"/>
      <c r="N29" s="673"/>
      <c r="O29" s="673"/>
      <c r="P29" s="673"/>
      <c r="Q29" s="673"/>
      <c r="R29" s="670"/>
      <c r="S29" s="672"/>
      <c r="T29" s="672"/>
      <c r="U29" s="672"/>
      <c r="V29" s="672"/>
      <c r="W29" s="672"/>
      <c r="X29" s="672"/>
      <c r="Y29" s="683"/>
    </row>
    <row r="30" spans="1:25" ht="18" customHeight="1">
      <c r="A30" s="671"/>
      <c r="B30" s="674" t="s">
        <v>273</v>
      </c>
      <c r="C30" s="674"/>
      <c r="D30" s="674"/>
      <c r="E30" s="674"/>
      <c r="F30" s="674"/>
      <c r="G30" s="674"/>
      <c r="H30" s="674"/>
      <c r="I30" s="674"/>
      <c r="J30" s="674"/>
      <c r="K30" s="674"/>
      <c r="L30" s="674"/>
      <c r="M30" s="673"/>
      <c r="N30" s="673"/>
      <c r="O30" s="673"/>
      <c r="P30" s="673"/>
      <c r="Q30" s="673"/>
      <c r="R30" s="670"/>
      <c r="S30" s="672"/>
      <c r="T30" s="672"/>
      <c r="U30" s="672"/>
      <c r="V30" s="672"/>
      <c r="W30" s="672"/>
      <c r="X30" s="672"/>
      <c r="Y30" s="683"/>
    </row>
    <row r="31" spans="1:25" ht="18" customHeight="1">
      <c r="A31" s="671"/>
      <c r="B31" s="674" t="s">
        <v>704</v>
      </c>
      <c r="C31" s="674"/>
      <c r="D31" s="674"/>
      <c r="E31" s="674"/>
      <c r="F31" s="674"/>
      <c r="G31" s="674"/>
      <c r="H31" s="674"/>
      <c r="I31" s="674"/>
      <c r="J31" s="674"/>
      <c r="K31" s="674"/>
      <c r="L31" s="674"/>
      <c r="M31" s="673"/>
      <c r="N31" s="673"/>
      <c r="O31" s="673"/>
      <c r="P31" s="673"/>
      <c r="Q31" s="673"/>
      <c r="R31" s="670"/>
      <c r="S31" s="672"/>
      <c r="T31" s="672"/>
      <c r="U31" s="672"/>
      <c r="V31" s="672"/>
      <c r="W31" s="672"/>
      <c r="X31" s="672"/>
      <c r="Y31" s="683"/>
    </row>
    <row r="32" spans="1:25" ht="18" customHeight="1">
      <c r="A32" s="671"/>
      <c r="B32" s="674" t="s">
        <v>275</v>
      </c>
      <c r="C32" s="674"/>
      <c r="D32" s="674"/>
      <c r="E32" s="674"/>
      <c r="F32" s="674"/>
      <c r="G32" s="674"/>
      <c r="H32" s="674"/>
      <c r="I32" s="674"/>
      <c r="J32" s="674"/>
      <c r="K32" s="674"/>
      <c r="L32" s="674"/>
      <c r="M32" s="673"/>
      <c r="N32" s="673"/>
      <c r="O32" s="673"/>
      <c r="P32" s="673"/>
      <c r="Q32" s="673"/>
      <c r="R32" s="670"/>
      <c r="S32" s="672"/>
      <c r="T32" s="672"/>
      <c r="U32" s="672"/>
      <c r="V32" s="672"/>
      <c r="W32" s="672"/>
      <c r="X32" s="672"/>
      <c r="Y32" s="683"/>
    </row>
    <row r="33" spans="1:25">
      <c r="A33" s="671"/>
      <c r="B33" s="671"/>
      <c r="C33" s="671"/>
      <c r="D33" s="671"/>
      <c r="E33" s="671"/>
      <c r="F33" s="671"/>
      <c r="G33" s="671"/>
      <c r="H33" s="671"/>
      <c r="I33" s="671"/>
      <c r="J33" s="671"/>
      <c r="K33" s="671"/>
      <c r="L33" s="671"/>
      <c r="M33" s="671"/>
      <c r="N33" s="671"/>
      <c r="O33" s="671"/>
      <c r="P33" s="671"/>
      <c r="Q33" s="671"/>
      <c r="R33" s="671"/>
      <c r="S33" s="671"/>
      <c r="T33" s="671"/>
      <c r="U33" s="671"/>
      <c r="V33" s="671"/>
      <c r="W33" s="671"/>
      <c r="X33" s="671"/>
      <c r="Y33" s="671"/>
    </row>
    <row r="34" spans="1:25" ht="13.5" customHeight="1">
      <c r="A34" s="671"/>
      <c r="B34" s="676" t="s">
        <v>707</v>
      </c>
      <c r="C34" s="680"/>
      <c r="D34" s="680"/>
      <c r="E34" s="680"/>
      <c r="F34" s="680"/>
      <c r="G34" s="680"/>
      <c r="H34" s="680"/>
      <c r="I34" s="680"/>
      <c r="J34" s="680"/>
      <c r="K34" s="680"/>
      <c r="L34" s="680"/>
      <c r="M34" s="680"/>
      <c r="N34" s="680"/>
      <c r="O34" s="680"/>
      <c r="P34" s="680"/>
      <c r="Q34" s="680"/>
      <c r="R34" s="680"/>
      <c r="S34" s="680"/>
      <c r="T34" s="680"/>
      <c r="U34" s="673" t="s">
        <v>708</v>
      </c>
      <c r="V34" s="673"/>
      <c r="W34" s="673"/>
      <c r="X34" s="673"/>
      <c r="Y34" s="673"/>
    </row>
    <row r="35" spans="1:25">
      <c r="A35" s="671"/>
      <c r="B35" s="677"/>
      <c r="C35" s="681"/>
      <c r="D35" s="681"/>
      <c r="E35" s="681"/>
      <c r="F35" s="681"/>
      <c r="G35" s="681"/>
      <c r="H35" s="681"/>
      <c r="I35" s="681"/>
      <c r="J35" s="681"/>
      <c r="K35" s="681"/>
      <c r="L35" s="681"/>
      <c r="M35" s="681"/>
      <c r="N35" s="681"/>
      <c r="O35" s="681"/>
      <c r="P35" s="681"/>
      <c r="Q35" s="681"/>
      <c r="R35" s="681"/>
      <c r="S35" s="681"/>
      <c r="T35" s="681"/>
      <c r="U35" s="673"/>
      <c r="V35" s="673"/>
      <c r="W35" s="673"/>
      <c r="X35" s="673"/>
      <c r="Y35" s="673"/>
    </row>
    <row r="36" spans="1:25">
      <c r="A36" s="671"/>
      <c r="B36" s="678"/>
      <c r="C36" s="682"/>
      <c r="D36" s="682"/>
      <c r="E36" s="682"/>
      <c r="F36" s="682"/>
      <c r="G36" s="682"/>
      <c r="H36" s="682"/>
      <c r="I36" s="682"/>
      <c r="J36" s="682"/>
      <c r="K36" s="682"/>
      <c r="L36" s="682"/>
      <c r="M36" s="682"/>
      <c r="N36" s="682"/>
      <c r="O36" s="682"/>
      <c r="P36" s="682"/>
      <c r="Q36" s="682"/>
      <c r="R36" s="682"/>
      <c r="S36" s="682"/>
      <c r="T36" s="682"/>
      <c r="U36" s="673"/>
      <c r="V36" s="673"/>
      <c r="W36" s="673"/>
      <c r="X36" s="673"/>
      <c r="Y36" s="673"/>
    </row>
    <row r="37" spans="1:25">
      <c r="A37" s="671"/>
      <c r="B37" s="671"/>
      <c r="C37" s="671"/>
      <c r="D37" s="671"/>
      <c r="E37" s="671"/>
      <c r="F37" s="671"/>
      <c r="G37" s="671"/>
      <c r="H37" s="671"/>
      <c r="I37" s="671"/>
      <c r="J37" s="671"/>
      <c r="K37" s="671"/>
      <c r="L37" s="671"/>
      <c r="M37" s="671"/>
      <c r="N37" s="671"/>
      <c r="O37" s="671"/>
      <c r="P37" s="671"/>
      <c r="Q37" s="671"/>
      <c r="R37" s="671"/>
      <c r="S37" s="671"/>
      <c r="T37" s="671"/>
      <c r="U37" s="671"/>
      <c r="V37" s="671"/>
      <c r="W37" s="671"/>
      <c r="X37" s="671"/>
      <c r="Y37" s="671"/>
    </row>
    <row r="38" spans="1:25">
      <c r="A38" s="671"/>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row>
  </sheetData>
  <mergeCells count="79">
    <mergeCell ref="A2:D2"/>
    <mergeCell ref="E2:K2"/>
    <mergeCell ref="M2:Q2"/>
    <mergeCell ref="R2:Y2"/>
    <mergeCell ref="A5:Y5"/>
    <mergeCell ref="B9:L9"/>
    <mergeCell ref="M9:Q9"/>
    <mergeCell ref="R9:Y9"/>
    <mergeCell ref="B10:L10"/>
    <mergeCell ref="M10:Q10"/>
    <mergeCell ref="R10:Y10"/>
    <mergeCell ref="B11:L11"/>
    <mergeCell ref="M11:Q11"/>
    <mergeCell ref="R11:Y11"/>
    <mergeCell ref="B12:L12"/>
    <mergeCell ref="M12:Q12"/>
    <mergeCell ref="R12:Y12"/>
    <mergeCell ref="B13:L13"/>
    <mergeCell ref="M13:Q13"/>
    <mergeCell ref="R13:Y13"/>
    <mergeCell ref="B14:L14"/>
    <mergeCell ref="M14:Q14"/>
    <mergeCell ref="R14:Y14"/>
    <mergeCell ref="B15:L15"/>
    <mergeCell ref="M15:Q15"/>
    <mergeCell ref="R15:Y15"/>
    <mergeCell ref="B16:L16"/>
    <mergeCell ref="M16:Q16"/>
    <mergeCell ref="R16:Y16"/>
    <mergeCell ref="B17:L17"/>
    <mergeCell ref="M17:Q17"/>
    <mergeCell ref="R17:Y17"/>
    <mergeCell ref="B18:L18"/>
    <mergeCell ref="M18:Q18"/>
    <mergeCell ref="R18:Y18"/>
    <mergeCell ref="B19:L19"/>
    <mergeCell ref="M19:Q19"/>
    <mergeCell ref="R19:Y19"/>
    <mergeCell ref="B20:L20"/>
    <mergeCell ref="M20:Q20"/>
    <mergeCell ref="R20:Y20"/>
    <mergeCell ref="B21:L21"/>
    <mergeCell ref="M21:Q21"/>
    <mergeCell ref="R21:Y21"/>
    <mergeCell ref="B22:L22"/>
    <mergeCell ref="M22:Q22"/>
    <mergeCell ref="R22:Y22"/>
    <mergeCell ref="B23:L23"/>
    <mergeCell ref="M23:Q23"/>
    <mergeCell ref="R23:Y23"/>
    <mergeCell ref="B24:L24"/>
    <mergeCell ref="M24:Q24"/>
    <mergeCell ref="R24:Y24"/>
    <mergeCell ref="B25:L25"/>
    <mergeCell ref="M25:Q25"/>
    <mergeCell ref="R25:Y25"/>
    <mergeCell ref="B26:L26"/>
    <mergeCell ref="M26:Q26"/>
    <mergeCell ref="R26:Y26"/>
    <mergeCell ref="B27:L27"/>
    <mergeCell ref="M27:Q27"/>
    <mergeCell ref="R27:Y27"/>
    <mergeCell ref="B28:L28"/>
    <mergeCell ref="M28:Q28"/>
    <mergeCell ref="R28:Y28"/>
    <mergeCell ref="B29:L29"/>
    <mergeCell ref="M29:Q29"/>
    <mergeCell ref="R29:Y29"/>
    <mergeCell ref="B30:L30"/>
    <mergeCell ref="M30:Q30"/>
    <mergeCell ref="R30:Y30"/>
    <mergeCell ref="B31:L31"/>
    <mergeCell ref="M31:Q31"/>
    <mergeCell ref="R31:Y31"/>
    <mergeCell ref="B32:L32"/>
    <mergeCell ref="M32:Q32"/>
    <mergeCell ref="R32:Y32"/>
    <mergeCell ref="B34:T36"/>
    <mergeCell ref="U34:Y36"/>
  </mergeCells>
  <phoneticPr fontId="21"/>
  <printOptions horizontalCentered="1" verticalCentered="1"/>
  <pageMargins left="0.39370078740157483" right="0.39370078740157483" top="0.59055118110236227" bottom="0.39370078740157483" header="0.27559055118110237" footer="0.43307086614173229"/>
  <pageSetup paperSize="9" scale="92" fitToWidth="1" fitToHeight="1" orientation="portrait" usePrinterDefaults="1" blackAndWhite="1" r:id="rId1"/>
  <headerFooter alignWithMargins="0">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dimension ref="A1:O59"/>
  <sheetViews>
    <sheetView view="pageBreakPreview" topLeftCell="A3" zoomScaleSheetLayoutView="100" workbookViewId="0">
      <selection activeCell="A4" sqref="A4:N4"/>
    </sheetView>
  </sheetViews>
  <sheetFormatPr defaultColWidth="9.375" defaultRowHeight="13.5"/>
  <cols>
    <col min="1" max="14" width="7.875" style="668" customWidth="1"/>
    <col min="15" max="15" width="1.625" style="668" customWidth="1"/>
    <col min="16" max="16384" width="9.375" style="668"/>
  </cols>
  <sheetData>
    <row r="1" spans="1:15" ht="15.4" customHeight="1">
      <c r="N1" s="752"/>
    </row>
    <row r="2" spans="1:15" ht="15.4" customHeight="1"/>
    <row r="3" spans="1:15" ht="18" customHeight="1">
      <c r="A3" s="689" t="s">
        <v>709</v>
      </c>
      <c r="B3" s="689"/>
      <c r="C3" s="689"/>
      <c r="D3" s="689"/>
      <c r="E3" s="689"/>
      <c r="F3" s="689"/>
      <c r="G3" s="689"/>
      <c r="H3" s="689"/>
      <c r="I3" s="689"/>
      <c r="J3" s="689"/>
      <c r="K3" s="689"/>
      <c r="L3" s="689"/>
      <c r="M3" s="689"/>
      <c r="N3" s="689"/>
    </row>
    <row r="4" spans="1:15" ht="18" customHeight="1">
      <c r="A4" s="690" t="s">
        <v>388</v>
      </c>
      <c r="B4" s="690"/>
      <c r="C4" s="690"/>
      <c r="D4" s="690"/>
      <c r="E4" s="690"/>
      <c r="F4" s="690"/>
      <c r="G4" s="690"/>
      <c r="H4" s="690"/>
      <c r="I4" s="690"/>
      <c r="J4" s="690"/>
      <c r="K4" s="690"/>
      <c r="L4" s="690"/>
      <c r="M4" s="690"/>
      <c r="N4" s="690"/>
    </row>
    <row r="5" spans="1:15">
      <c r="O5" s="690"/>
    </row>
    <row r="6" spans="1:15" ht="22.5" customHeight="1">
      <c r="A6" s="691" t="s">
        <v>141</v>
      </c>
      <c r="B6" s="691"/>
      <c r="C6" s="714"/>
      <c r="D6" s="714"/>
      <c r="E6" s="714"/>
      <c r="F6" s="714"/>
      <c r="G6" s="714"/>
      <c r="H6" s="690"/>
      <c r="I6" s="729" t="s">
        <v>392</v>
      </c>
      <c r="J6" s="734"/>
      <c r="K6" s="737"/>
      <c r="L6" s="741"/>
      <c r="M6" s="747"/>
      <c r="N6" s="753"/>
      <c r="O6" s="690"/>
    </row>
    <row r="7" spans="1:15">
      <c r="A7" s="690"/>
      <c r="B7" s="690"/>
      <c r="C7" s="690"/>
      <c r="D7" s="690"/>
      <c r="E7" s="690"/>
      <c r="F7" s="690"/>
      <c r="G7" s="690"/>
      <c r="H7" s="690"/>
      <c r="I7" s="690"/>
      <c r="J7" s="690"/>
      <c r="K7" s="690"/>
      <c r="L7" s="690"/>
      <c r="M7" s="690"/>
      <c r="N7" s="690"/>
      <c r="O7" s="690"/>
    </row>
    <row r="8" spans="1:15" ht="15.4" customHeight="1">
      <c r="A8" s="692" t="s">
        <v>937</v>
      </c>
      <c r="B8" s="692"/>
      <c r="C8" s="692"/>
      <c r="D8" s="692"/>
      <c r="E8" s="692"/>
      <c r="F8" s="692"/>
      <c r="G8" s="692"/>
      <c r="H8" s="692"/>
      <c r="I8" s="692"/>
      <c r="J8" s="692"/>
      <c r="K8" s="692"/>
      <c r="L8" s="692"/>
      <c r="M8" s="692"/>
      <c r="N8" s="692"/>
    </row>
    <row r="9" spans="1:15" ht="22.5" customHeight="1">
      <c r="A9" s="693" t="s">
        <v>710</v>
      </c>
      <c r="B9" s="705"/>
      <c r="C9" s="715"/>
      <c r="D9" s="718"/>
      <c r="E9" s="722"/>
      <c r="F9" s="725" t="s">
        <v>711</v>
      </c>
      <c r="G9" s="726"/>
      <c r="H9" s="722"/>
      <c r="I9" s="725" t="s">
        <v>711</v>
      </c>
      <c r="J9" s="726"/>
      <c r="K9" s="722"/>
      <c r="L9" s="742" t="s">
        <v>711</v>
      </c>
      <c r="M9" s="748" t="s">
        <v>467</v>
      </c>
      <c r="N9" s="754"/>
    </row>
    <row r="10" spans="1:15" ht="22.5" customHeight="1">
      <c r="A10" s="694" t="s">
        <v>451</v>
      </c>
      <c r="B10" s="706"/>
      <c r="C10" s="716"/>
      <c r="D10" s="694"/>
      <c r="E10" s="706"/>
      <c r="F10" s="706"/>
      <c r="G10" s="706"/>
      <c r="H10" s="706"/>
      <c r="I10" s="706"/>
      <c r="J10" s="706"/>
      <c r="K10" s="706"/>
      <c r="L10" s="716"/>
      <c r="M10" s="749"/>
      <c r="N10" s="755"/>
    </row>
    <row r="12" spans="1:15" ht="15.4" customHeight="1">
      <c r="A12" s="692" t="s">
        <v>938</v>
      </c>
      <c r="B12" s="692"/>
      <c r="C12" s="692"/>
      <c r="D12" s="692"/>
      <c r="E12" s="692"/>
      <c r="F12" s="692"/>
      <c r="G12" s="692"/>
      <c r="H12" s="692"/>
      <c r="I12" s="692"/>
      <c r="J12" s="692"/>
      <c r="K12" s="692"/>
      <c r="L12" s="692"/>
      <c r="M12" s="692"/>
      <c r="N12" s="692"/>
    </row>
    <row r="13" spans="1:15" ht="15.4" customHeight="1">
      <c r="A13" s="695" t="s">
        <v>710</v>
      </c>
      <c r="B13" s="707" t="s">
        <v>712</v>
      </c>
      <c r="C13" s="707"/>
      <c r="D13" s="707"/>
      <c r="E13" s="707" t="s">
        <v>5</v>
      </c>
      <c r="F13" s="707"/>
      <c r="G13" s="707"/>
      <c r="H13" s="707"/>
      <c r="I13" s="707" t="s">
        <v>715</v>
      </c>
      <c r="J13" s="707"/>
      <c r="K13" s="707"/>
      <c r="L13" s="707" t="s">
        <v>360</v>
      </c>
      <c r="M13" s="707"/>
      <c r="N13" s="756"/>
    </row>
    <row r="14" spans="1:15" ht="14.25" customHeight="1">
      <c r="A14" s="696"/>
      <c r="B14" s="708" t="s">
        <v>716</v>
      </c>
      <c r="C14" s="708"/>
      <c r="D14" s="708"/>
      <c r="E14" s="723"/>
      <c r="F14" s="723"/>
      <c r="G14" s="723"/>
      <c r="H14" s="723"/>
      <c r="I14" s="723"/>
      <c r="J14" s="723"/>
      <c r="K14" s="723"/>
      <c r="L14" s="723"/>
      <c r="M14" s="723"/>
      <c r="N14" s="757"/>
    </row>
    <row r="15" spans="1:15" ht="14.25" customHeight="1">
      <c r="A15" s="697"/>
      <c r="B15" s="691" t="s">
        <v>716</v>
      </c>
      <c r="C15" s="691"/>
      <c r="D15" s="691"/>
      <c r="E15" s="714"/>
      <c r="F15" s="714"/>
      <c r="G15" s="714"/>
      <c r="H15" s="714"/>
      <c r="I15" s="714"/>
      <c r="J15" s="714"/>
      <c r="K15" s="714"/>
      <c r="L15" s="714"/>
      <c r="M15" s="714"/>
      <c r="N15" s="758"/>
    </row>
    <row r="16" spans="1:15" ht="14.25" customHeight="1">
      <c r="A16" s="697"/>
      <c r="B16" s="691" t="s">
        <v>716</v>
      </c>
      <c r="C16" s="691"/>
      <c r="D16" s="691"/>
      <c r="E16" s="714"/>
      <c r="F16" s="714"/>
      <c r="G16" s="714"/>
      <c r="H16" s="714"/>
      <c r="I16" s="714"/>
      <c r="J16" s="714"/>
      <c r="K16" s="714"/>
      <c r="L16" s="714"/>
      <c r="M16" s="714"/>
      <c r="N16" s="758"/>
    </row>
    <row r="17" spans="1:14" ht="14.25" customHeight="1">
      <c r="A17" s="698"/>
      <c r="B17" s="691" t="s">
        <v>716</v>
      </c>
      <c r="C17" s="691"/>
      <c r="D17" s="691"/>
      <c r="E17" s="714"/>
      <c r="F17" s="714"/>
      <c r="G17" s="714"/>
      <c r="H17" s="714"/>
      <c r="I17" s="714"/>
      <c r="J17" s="714"/>
      <c r="K17" s="714"/>
      <c r="L17" s="714"/>
      <c r="M17" s="714"/>
      <c r="N17" s="758"/>
    </row>
    <row r="18" spans="1:14" ht="14.25" customHeight="1">
      <c r="A18" s="698"/>
      <c r="B18" s="691" t="s">
        <v>716</v>
      </c>
      <c r="C18" s="691"/>
      <c r="D18" s="691"/>
      <c r="E18" s="714"/>
      <c r="F18" s="714"/>
      <c r="G18" s="714"/>
      <c r="H18" s="714"/>
      <c r="I18" s="714"/>
      <c r="J18" s="714"/>
      <c r="K18" s="714"/>
      <c r="L18" s="714"/>
      <c r="M18" s="714"/>
      <c r="N18" s="758"/>
    </row>
    <row r="19" spans="1:14" ht="14.25" customHeight="1">
      <c r="A19" s="698"/>
      <c r="B19" s="691" t="s">
        <v>716</v>
      </c>
      <c r="C19" s="691"/>
      <c r="D19" s="691"/>
      <c r="E19" s="714"/>
      <c r="F19" s="714"/>
      <c r="G19" s="714"/>
      <c r="H19" s="714"/>
      <c r="I19" s="714"/>
      <c r="J19" s="714"/>
      <c r="K19" s="714"/>
      <c r="L19" s="714"/>
      <c r="M19" s="714"/>
      <c r="N19" s="758"/>
    </row>
    <row r="20" spans="1:14" ht="14.25" customHeight="1">
      <c r="A20" s="699" t="s">
        <v>711</v>
      </c>
      <c r="B20" s="691" t="s">
        <v>716</v>
      </c>
      <c r="C20" s="691"/>
      <c r="D20" s="691"/>
      <c r="E20" s="714"/>
      <c r="F20" s="714"/>
      <c r="G20" s="714"/>
      <c r="H20" s="714"/>
      <c r="I20" s="714"/>
      <c r="J20" s="714"/>
      <c r="K20" s="714"/>
      <c r="L20" s="714"/>
      <c r="M20" s="714"/>
      <c r="N20" s="758"/>
    </row>
    <row r="21" spans="1:14" ht="14.25" customHeight="1">
      <c r="A21" s="697"/>
      <c r="B21" s="707" t="s">
        <v>716</v>
      </c>
      <c r="C21" s="707"/>
      <c r="D21" s="707"/>
      <c r="E21" s="724"/>
      <c r="F21" s="724"/>
      <c r="G21" s="724"/>
      <c r="H21" s="724"/>
      <c r="I21" s="714"/>
      <c r="J21" s="714"/>
      <c r="K21" s="714"/>
      <c r="L21" s="714"/>
      <c r="M21" s="714"/>
      <c r="N21" s="758"/>
    </row>
    <row r="22" spans="1:14" ht="15.4" customHeight="1">
      <c r="A22" s="700"/>
      <c r="B22" s="709"/>
      <c r="C22" s="717"/>
      <c r="D22" s="717"/>
      <c r="E22" s="717"/>
      <c r="F22" s="717"/>
      <c r="G22" s="717"/>
      <c r="H22" s="727"/>
      <c r="I22" s="730" t="s">
        <v>717</v>
      </c>
      <c r="J22" s="730"/>
      <c r="K22" s="738"/>
      <c r="L22" s="743"/>
      <c r="M22" s="744"/>
      <c r="N22" s="759"/>
    </row>
    <row r="23" spans="1:14" ht="14.25" customHeight="1">
      <c r="A23" s="696"/>
      <c r="B23" s="708" t="s">
        <v>716</v>
      </c>
      <c r="C23" s="708"/>
      <c r="D23" s="708"/>
      <c r="E23" s="723"/>
      <c r="F23" s="723"/>
      <c r="G23" s="723"/>
      <c r="H23" s="723"/>
      <c r="I23" s="723"/>
      <c r="J23" s="723"/>
      <c r="K23" s="723"/>
      <c r="L23" s="723"/>
      <c r="M23" s="723"/>
      <c r="N23" s="757"/>
    </row>
    <row r="24" spans="1:14" ht="14.25" customHeight="1">
      <c r="A24" s="697"/>
      <c r="B24" s="691" t="s">
        <v>716</v>
      </c>
      <c r="C24" s="691"/>
      <c r="D24" s="691"/>
      <c r="E24" s="714"/>
      <c r="F24" s="714"/>
      <c r="G24" s="714"/>
      <c r="H24" s="714"/>
      <c r="I24" s="714"/>
      <c r="J24" s="714"/>
      <c r="K24" s="714"/>
      <c r="L24" s="714"/>
      <c r="M24" s="714"/>
      <c r="N24" s="758"/>
    </row>
    <row r="25" spans="1:14" ht="14.25" customHeight="1">
      <c r="A25" s="697"/>
      <c r="B25" s="691" t="s">
        <v>716</v>
      </c>
      <c r="C25" s="691"/>
      <c r="D25" s="691"/>
      <c r="E25" s="714"/>
      <c r="F25" s="714"/>
      <c r="G25" s="714"/>
      <c r="H25" s="714"/>
      <c r="I25" s="714"/>
      <c r="J25" s="714"/>
      <c r="K25" s="714"/>
      <c r="L25" s="714"/>
      <c r="M25" s="714"/>
      <c r="N25" s="758"/>
    </row>
    <row r="26" spans="1:14" ht="14.25" customHeight="1">
      <c r="A26" s="698"/>
      <c r="B26" s="691" t="s">
        <v>716</v>
      </c>
      <c r="C26" s="691"/>
      <c r="D26" s="691"/>
      <c r="E26" s="714"/>
      <c r="F26" s="714"/>
      <c r="G26" s="714"/>
      <c r="H26" s="714"/>
      <c r="I26" s="714"/>
      <c r="J26" s="714"/>
      <c r="K26" s="714"/>
      <c r="L26" s="714"/>
      <c r="M26" s="714"/>
      <c r="N26" s="758"/>
    </row>
    <row r="27" spans="1:14" ht="14.25" customHeight="1">
      <c r="A27" s="698"/>
      <c r="B27" s="691" t="s">
        <v>716</v>
      </c>
      <c r="C27" s="691"/>
      <c r="D27" s="691"/>
      <c r="E27" s="714"/>
      <c r="F27" s="714"/>
      <c r="G27" s="714"/>
      <c r="H27" s="714"/>
      <c r="I27" s="714"/>
      <c r="J27" s="714"/>
      <c r="K27" s="714"/>
      <c r="L27" s="714"/>
      <c r="M27" s="714"/>
      <c r="N27" s="758"/>
    </row>
    <row r="28" spans="1:14" ht="14.25" customHeight="1">
      <c r="A28" s="698"/>
      <c r="B28" s="691" t="s">
        <v>716</v>
      </c>
      <c r="C28" s="691"/>
      <c r="D28" s="691"/>
      <c r="E28" s="714"/>
      <c r="F28" s="714"/>
      <c r="G28" s="714"/>
      <c r="H28" s="714"/>
      <c r="I28" s="714"/>
      <c r="J28" s="714"/>
      <c r="K28" s="714"/>
      <c r="L28" s="714"/>
      <c r="M28" s="714"/>
      <c r="N28" s="758"/>
    </row>
    <row r="29" spans="1:14" ht="14.25" customHeight="1">
      <c r="A29" s="699" t="s">
        <v>711</v>
      </c>
      <c r="B29" s="691" t="s">
        <v>716</v>
      </c>
      <c r="C29" s="691"/>
      <c r="D29" s="691"/>
      <c r="E29" s="714"/>
      <c r="F29" s="714"/>
      <c r="G29" s="714"/>
      <c r="H29" s="714"/>
      <c r="I29" s="714"/>
      <c r="J29" s="714"/>
      <c r="K29" s="714"/>
      <c r="L29" s="714"/>
      <c r="M29" s="714"/>
      <c r="N29" s="758"/>
    </row>
    <row r="30" spans="1:14" ht="14.25" customHeight="1">
      <c r="A30" s="697"/>
      <c r="B30" s="707" t="s">
        <v>716</v>
      </c>
      <c r="C30" s="707"/>
      <c r="D30" s="707"/>
      <c r="E30" s="724"/>
      <c r="F30" s="724"/>
      <c r="G30" s="724"/>
      <c r="H30" s="724"/>
      <c r="I30" s="714"/>
      <c r="J30" s="714"/>
      <c r="K30" s="714"/>
      <c r="L30" s="714"/>
      <c r="M30" s="714"/>
      <c r="N30" s="758"/>
    </row>
    <row r="31" spans="1:14" ht="15.4" customHeight="1">
      <c r="A31" s="700"/>
      <c r="B31" s="709"/>
      <c r="C31" s="717"/>
      <c r="D31" s="717"/>
      <c r="E31" s="717"/>
      <c r="F31" s="717"/>
      <c r="G31" s="717"/>
      <c r="H31" s="727"/>
      <c r="I31" s="730" t="s">
        <v>717</v>
      </c>
      <c r="J31" s="730"/>
      <c r="K31" s="738"/>
      <c r="L31" s="743"/>
      <c r="M31" s="744"/>
      <c r="N31" s="759"/>
    </row>
    <row r="32" spans="1:14" ht="14.25" customHeight="1">
      <c r="A32" s="696"/>
      <c r="B32" s="708" t="s">
        <v>716</v>
      </c>
      <c r="C32" s="708"/>
      <c r="D32" s="708"/>
      <c r="E32" s="723"/>
      <c r="F32" s="723"/>
      <c r="G32" s="723"/>
      <c r="H32" s="723"/>
      <c r="I32" s="723"/>
      <c r="J32" s="723"/>
      <c r="K32" s="723"/>
      <c r="L32" s="723"/>
      <c r="M32" s="723"/>
      <c r="N32" s="757"/>
    </row>
    <row r="33" spans="1:14" ht="14.25" customHeight="1">
      <c r="A33" s="697"/>
      <c r="B33" s="691" t="s">
        <v>716</v>
      </c>
      <c r="C33" s="691"/>
      <c r="D33" s="691"/>
      <c r="E33" s="714"/>
      <c r="F33" s="714"/>
      <c r="G33" s="714"/>
      <c r="H33" s="714"/>
      <c r="I33" s="714"/>
      <c r="J33" s="714"/>
      <c r="K33" s="714"/>
      <c r="L33" s="714"/>
      <c r="M33" s="714"/>
      <c r="N33" s="758"/>
    </row>
    <row r="34" spans="1:14" ht="14.25" customHeight="1">
      <c r="A34" s="697"/>
      <c r="B34" s="691" t="s">
        <v>716</v>
      </c>
      <c r="C34" s="691"/>
      <c r="D34" s="691"/>
      <c r="E34" s="714"/>
      <c r="F34" s="714"/>
      <c r="G34" s="714"/>
      <c r="H34" s="714"/>
      <c r="I34" s="714"/>
      <c r="J34" s="714"/>
      <c r="K34" s="714"/>
      <c r="L34" s="714"/>
      <c r="M34" s="714"/>
      <c r="N34" s="758"/>
    </row>
    <row r="35" spans="1:14" ht="14.25" customHeight="1">
      <c r="A35" s="698"/>
      <c r="B35" s="691" t="s">
        <v>716</v>
      </c>
      <c r="C35" s="691"/>
      <c r="D35" s="691"/>
      <c r="E35" s="714"/>
      <c r="F35" s="714"/>
      <c r="G35" s="714"/>
      <c r="H35" s="714"/>
      <c r="I35" s="714"/>
      <c r="J35" s="714"/>
      <c r="K35" s="714"/>
      <c r="L35" s="714"/>
      <c r="M35" s="714"/>
      <c r="N35" s="758"/>
    </row>
    <row r="36" spans="1:14" ht="14.25" customHeight="1">
      <c r="A36" s="698"/>
      <c r="B36" s="691" t="s">
        <v>716</v>
      </c>
      <c r="C36" s="691"/>
      <c r="D36" s="691"/>
      <c r="E36" s="714"/>
      <c r="F36" s="714"/>
      <c r="G36" s="714"/>
      <c r="H36" s="714"/>
      <c r="I36" s="714"/>
      <c r="J36" s="714"/>
      <c r="K36" s="714"/>
      <c r="L36" s="714"/>
      <c r="M36" s="714"/>
      <c r="N36" s="758"/>
    </row>
    <row r="37" spans="1:14" ht="14.25" customHeight="1">
      <c r="A37" s="698"/>
      <c r="B37" s="691" t="s">
        <v>716</v>
      </c>
      <c r="C37" s="691"/>
      <c r="D37" s="691"/>
      <c r="E37" s="714"/>
      <c r="F37" s="714"/>
      <c r="G37" s="714"/>
      <c r="H37" s="714"/>
      <c r="I37" s="714"/>
      <c r="J37" s="714"/>
      <c r="K37" s="714"/>
      <c r="L37" s="714"/>
      <c r="M37" s="714"/>
      <c r="N37" s="758"/>
    </row>
    <row r="38" spans="1:14" ht="14.25" customHeight="1">
      <c r="A38" s="699" t="s">
        <v>711</v>
      </c>
      <c r="B38" s="691" t="s">
        <v>716</v>
      </c>
      <c r="C38" s="691"/>
      <c r="D38" s="691"/>
      <c r="E38" s="714"/>
      <c r="F38" s="714"/>
      <c r="G38" s="714"/>
      <c r="H38" s="714"/>
      <c r="I38" s="714"/>
      <c r="J38" s="714"/>
      <c r="K38" s="714"/>
      <c r="L38" s="714"/>
      <c r="M38" s="714"/>
      <c r="N38" s="758"/>
    </row>
    <row r="39" spans="1:14" ht="14.25" customHeight="1">
      <c r="A39" s="697"/>
      <c r="B39" s="707" t="s">
        <v>716</v>
      </c>
      <c r="C39" s="707"/>
      <c r="D39" s="707"/>
      <c r="E39" s="724"/>
      <c r="F39" s="724"/>
      <c r="G39" s="724"/>
      <c r="H39" s="724"/>
      <c r="I39" s="714"/>
      <c r="J39" s="714"/>
      <c r="K39" s="714"/>
      <c r="L39" s="714"/>
      <c r="M39" s="714"/>
      <c r="N39" s="758"/>
    </row>
    <row r="40" spans="1:14" ht="15.4" customHeight="1">
      <c r="A40" s="700"/>
      <c r="B40" s="709"/>
      <c r="C40" s="717"/>
      <c r="D40" s="717"/>
      <c r="E40" s="717"/>
      <c r="F40" s="717"/>
      <c r="G40" s="717"/>
      <c r="H40" s="727"/>
      <c r="I40" s="730" t="s">
        <v>717</v>
      </c>
      <c r="J40" s="730"/>
      <c r="K40" s="738"/>
      <c r="L40" s="744"/>
      <c r="M40" s="744"/>
      <c r="N40" s="759"/>
    </row>
    <row r="41" spans="1:14" ht="15.4" customHeight="1">
      <c r="I41" s="731" t="s">
        <v>719</v>
      </c>
      <c r="J41" s="735"/>
      <c r="K41" s="739"/>
      <c r="L41" s="745"/>
      <c r="M41" s="750"/>
      <c r="N41" s="760"/>
    </row>
    <row r="42" spans="1:14" ht="15.4" customHeight="1">
      <c r="I42" s="732"/>
      <c r="J42" s="736"/>
      <c r="K42" s="740"/>
      <c r="L42" s="746"/>
      <c r="M42" s="751"/>
      <c r="N42" s="761"/>
    </row>
    <row r="43" spans="1:14" s="686" customFormat="1" ht="12" customHeight="1">
      <c r="A43" s="701" t="s">
        <v>229</v>
      </c>
      <c r="B43" s="710" t="s">
        <v>286</v>
      </c>
      <c r="C43" s="710"/>
      <c r="D43" s="710"/>
      <c r="E43" s="710"/>
      <c r="F43" s="710"/>
      <c r="G43" s="710"/>
      <c r="H43" s="710"/>
      <c r="I43" s="710"/>
      <c r="J43" s="710"/>
      <c r="K43" s="710"/>
      <c r="L43" s="710"/>
      <c r="M43" s="710"/>
      <c r="N43" s="710"/>
    </row>
    <row r="44" spans="1:14" s="686" customFormat="1" ht="12" customHeight="1">
      <c r="A44" s="701" t="s">
        <v>229</v>
      </c>
      <c r="B44" s="710" t="s">
        <v>639</v>
      </c>
      <c r="C44" s="710"/>
      <c r="D44" s="710"/>
      <c r="E44" s="710"/>
      <c r="F44" s="710"/>
      <c r="G44" s="710"/>
      <c r="H44" s="710"/>
      <c r="I44" s="710"/>
      <c r="J44" s="710"/>
      <c r="K44" s="710"/>
      <c r="L44" s="710"/>
      <c r="M44" s="710"/>
      <c r="N44" s="710"/>
    </row>
    <row r="45" spans="1:14" s="687" customFormat="1"/>
    <row r="46" spans="1:14" ht="15.4" customHeight="1">
      <c r="A46" s="668" t="s">
        <v>536</v>
      </c>
    </row>
    <row r="47" spans="1:14" ht="15.4" customHeight="1">
      <c r="A47" s="702" t="s">
        <v>720</v>
      </c>
      <c r="B47" s="711"/>
      <c r="C47" s="711"/>
      <c r="D47" s="719"/>
    </row>
    <row r="48" spans="1:14" ht="15.4" customHeight="1">
      <c r="A48" s="703"/>
      <c r="B48" s="712"/>
      <c r="C48" s="712"/>
      <c r="D48" s="720"/>
    </row>
    <row r="49" spans="1:14" ht="15.4" customHeight="1">
      <c r="A49" s="704"/>
      <c r="B49" s="690"/>
      <c r="C49" s="690"/>
      <c r="D49" s="721" t="s">
        <v>327</v>
      </c>
      <c r="E49" s="702" t="s">
        <v>192</v>
      </c>
      <c r="F49" s="711"/>
      <c r="G49" s="719"/>
      <c r="H49" s="728"/>
      <c r="I49" s="733" t="s">
        <v>721</v>
      </c>
      <c r="J49" s="733"/>
      <c r="K49" s="733"/>
      <c r="L49" s="733"/>
      <c r="M49" s="733"/>
      <c r="N49" s="733"/>
    </row>
    <row r="50" spans="1:14" ht="15.4" customHeight="1">
      <c r="A50" s="703"/>
      <c r="B50" s="712"/>
      <c r="C50" s="712"/>
      <c r="D50" s="720"/>
      <c r="E50" s="703"/>
      <c r="F50" s="712"/>
      <c r="G50" s="720"/>
      <c r="H50" s="704" t="s">
        <v>723</v>
      </c>
      <c r="I50" s="733"/>
      <c r="J50" s="733"/>
      <c r="K50" s="733"/>
      <c r="L50" s="733"/>
      <c r="M50" s="733"/>
      <c r="N50" s="733"/>
    </row>
    <row r="51" spans="1:14" s="688" customFormat="1" ht="7.5" customHeight="1">
      <c r="I51" s="733"/>
      <c r="J51" s="733"/>
      <c r="K51" s="733"/>
      <c r="L51" s="733"/>
      <c r="M51" s="733"/>
      <c r="N51" s="733"/>
    </row>
    <row r="52" spans="1:14" s="686" customFormat="1" ht="12" customHeight="1">
      <c r="A52" s="686" t="s">
        <v>696</v>
      </c>
      <c r="I52" s="733"/>
      <c r="J52" s="733"/>
      <c r="K52" s="733"/>
      <c r="L52" s="733"/>
      <c r="M52" s="733"/>
      <c r="N52" s="733"/>
    </row>
    <row r="53" spans="1:14" s="686" customFormat="1" ht="12" customHeight="1">
      <c r="A53" s="701">
        <v>1</v>
      </c>
      <c r="B53" s="686" t="s">
        <v>724</v>
      </c>
    </row>
    <row r="54" spans="1:14" s="686" customFormat="1" ht="12" customHeight="1">
      <c r="A54" s="701">
        <v>2</v>
      </c>
      <c r="B54" s="713" t="s">
        <v>726</v>
      </c>
      <c r="C54" s="713"/>
      <c r="D54" s="713"/>
      <c r="E54" s="713"/>
      <c r="F54" s="713"/>
      <c r="G54" s="713"/>
      <c r="H54" s="713"/>
      <c r="I54" s="713"/>
      <c r="J54" s="713"/>
      <c r="K54" s="713"/>
      <c r="L54" s="713"/>
      <c r="M54" s="713"/>
      <c r="N54" s="713"/>
    </row>
    <row r="55" spans="1:14" s="686" customFormat="1" ht="12" customHeight="1">
      <c r="B55" s="713"/>
      <c r="C55" s="713"/>
      <c r="D55" s="713"/>
      <c r="E55" s="713"/>
      <c r="F55" s="713"/>
      <c r="G55" s="713"/>
      <c r="H55" s="713"/>
      <c r="I55" s="713"/>
      <c r="J55" s="713"/>
      <c r="K55" s="713"/>
      <c r="L55" s="713"/>
      <c r="M55" s="713"/>
      <c r="N55" s="713"/>
    </row>
    <row r="56" spans="1:14" s="687" customFormat="1" ht="15.4" customHeight="1"/>
    <row r="57" spans="1:14" s="687" customFormat="1" ht="15.4" customHeight="1"/>
    <row r="58" spans="1:14" s="687" customFormat="1" ht="15.4" customHeight="1"/>
    <row r="59" spans="1:14" s="687" customFormat="1" ht="15.4" customHeight="1"/>
    <row r="60" spans="1:14" ht="15.4" customHeight="1"/>
    <row r="61" spans="1:14" ht="15.4" customHeight="1"/>
    <row r="62" spans="1:14" ht="15.4" customHeight="1"/>
    <row r="63" spans="1:14" ht="15.4" customHeight="1"/>
  </sheetData>
  <mergeCells count="140">
    <mergeCell ref="A3:N3"/>
    <mergeCell ref="A4:N4"/>
    <mergeCell ref="A6:B6"/>
    <mergeCell ref="C6:G6"/>
    <mergeCell ref="I6:K6"/>
    <mergeCell ref="L6:N6"/>
    <mergeCell ref="A8:N8"/>
    <mergeCell ref="A9:C9"/>
    <mergeCell ref="D9:E9"/>
    <mergeCell ref="G9:H9"/>
    <mergeCell ref="J9:K9"/>
    <mergeCell ref="M9:N9"/>
    <mergeCell ref="A10:C10"/>
    <mergeCell ref="D10:F10"/>
    <mergeCell ref="G10:I10"/>
    <mergeCell ref="J10:L10"/>
    <mergeCell ref="M10:N10"/>
    <mergeCell ref="A12:N12"/>
    <mergeCell ref="B13:D13"/>
    <mergeCell ref="E13:H13"/>
    <mergeCell ref="I13:K13"/>
    <mergeCell ref="L13:N13"/>
    <mergeCell ref="B14:D14"/>
    <mergeCell ref="E14:H14"/>
    <mergeCell ref="I14:K14"/>
    <mergeCell ref="L14:N14"/>
    <mergeCell ref="B15:D15"/>
    <mergeCell ref="E15:H15"/>
    <mergeCell ref="I15:K15"/>
    <mergeCell ref="L15:N15"/>
    <mergeCell ref="B16:D16"/>
    <mergeCell ref="E16:H16"/>
    <mergeCell ref="I16:K16"/>
    <mergeCell ref="L16:N16"/>
    <mergeCell ref="B17:D17"/>
    <mergeCell ref="E17:H17"/>
    <mergeCell ref="I17:K17"/>
    <mergeCell ref="L17:N17"/>
    <mergeCell ref="B18:D18"/>
    <mergeCell ref="E18:H18"/>
    <mergeCell ref="I18:K18"/>
    <mergeCell ref="L18:N18"/>
    <mergeCell ref="B19:D19"/>
    <mergeCell ref="E19:H19"/>
    <mergeCell ref="I19:K19"/>
    <mergeCell ref="L19:N19"/>
    <mergeCell ref="B20:D20"/>
    <mergeCell ref="E20:H20"/>
    <mergeCell ref="I20:K20"/>
    <mergeCell ref="L20:N20"/>
    <mergeCell ref="B21:D21"/>
    <mergeCell ref="E21:H21"/>
    <mergeCell ref="I21:K21"/>
    <mergeCell ref="L21:N21"/>
    <mergeCell ref="B22:H22"/>
    <mergeCell ref="I22:K22"/>
    <mergeCell ref="L22:N22"/>
    <mergeCell ref="B23:D23"/>
    <mergeCell ref="E23:H23"/>
    <mergeCell ref="I23:K23"/>
    <mergeCell ref="L23:N23"/>
    <mergeCell ref="B24:D24"/>
    <mergeCell ref="E24:H24"/>
    <mergeCell ref="I24:K24"/>
    <mergeCell ref="L24:N24"/>
    <mergeCell ref="B25:D25"/>
    <mergeCell ref="E25:H25"/>
    <mergeCell ref="I25:K25"/>
    <mergeCell ref="L25:N25"/>
    <mergeCell ref="B26:D26"/>
    <mergeCell ref="E26:H26"/>
    <mergeCell ref="I26:K26"/>
    <mergeCell ref="L26:N26"/>
    <mergeCell ref="B27:D27"/>
    <mergeCell ref="E27:H27"/>
    <mergeCell ref="I27:K27"/>
    <mergeCell ref="L27:N27"/>
    <mergeCell ref="B28:D28"/>
    <mergeCell ref="E28:H28"/>
    <mergeCell ref="I28:K28"/>
    <mergeCell ref="L28:N28"/>
    <mergeCell ref="B29:D29"/>
    <mergeCell ref="E29:H29"/>
    <mergeCell ref="I29:K29"/>
    <mergeCell ref="L29:N29"/>
    <mergeCell ref="B30:D30"/>
    <mergeCell ref="E30:H30"/>
    <mergeCell ref="I30:K30"/>
    <mergeCell ref="L30:N30"/>
    <mergeCell ref="B31:H31"/>
    <mergeCell ref="I31:K31"/>
    <mergeCell ref="L31:N31"/>
    <mergeCell ref="B32:D32"/>
    <mergeCell ref="E32:H32"/>
    <mergeCell ref="I32:K32"/>
    <mergeCell ref="L32:N32"/>
    <mergeCell ref="B33:D33"/>
    <mergeCell ref="E33:H33"/>
    <mergeCell ref="I33:K33"/>
    <mergeCell ref="L33:N33"/>
    <mergeCell ref="B34:D34"/>
    <mergeCell ref="E34:H34"/>
    <mergeCell ref="I34:K34"/>
    <mergeCell ref="L34:N34"/>
    <mergeCell ref="B35:D35"/>
    <mergeCell ref="E35:H35"/>
    <mergeCell ref="I35:K35"/>
    <mergeCell ref="L35:N35"/>
    <mergeCell ref="B36:D36"/>
    <mergeCell ref="E36:H36"/>
    <mergeCell ref="I36:K36"/>
    <mergeCell ref="L36:N36"/>
    <mergeCell ref="B37:D37"/>
    <mergeCell ref="E37:H37"/>
    <mergeCell ref="I37:K37"/>
    <mergeCell ref="L37:N37"/>
    <mergeCell ref="B38:D38"/>
    <mergeCell ref="E38:H38"/>
    <mergeCell ref="I38:K38"/>
    <mergeCell ref="L38:N38"/>
    <mergeCell ref="B39:D39"/>
    <mergeCell ref="E39:H39"/>
    <mergeCell ref="I39:K39"/>
    <mergeCell ref="L39:N39"/>
    <mergeCell ref="B40:H40"/>
    <mergeCell ref="I40:K40"/>
    <mergeCell ref="L40:N40"/>
    <mergeCell ref="B43:N43"/>
    <mergeCell ref="B44:N44"/>
    <mergeCell ref="A17:A19"/>
    <mergeCell ref="A26:A28"/>
    <mergeCell ref="A35:A37"/>
    <mergeCell ref="I41:K42"/>
    <mergeCell ref="L41:N42"/>
    <mergeCell ref="A47:D48"/>
    <mergeCell ref="A49:C50"/>
    <mergeCell ref="D49:D50"/>
    <mergeCell ref="E49:G50"/>
    <mergeCell ref="I49:N52"/>
    <mergeCell ref="B54:N55"/>
  </mergeCells>
  <phoneticPr fontId="21"/>
  <printOptions horizontalCentered="1" verticalCentered="1"/>
  <pageMargins left="0.39370078740157483" right="0.39370078740157483" top="0.59055118110236227" bottom="0.39370078740157483" header="0.27559055118110237" footer="0.43307086614173229"/>
  <pageSetup paperSize="9" scale="87" fitToWidth="1" fitToHeight="1" orientation="portrait" usePrinterDefaults="1" blackAndWhite="1" r:id="rId1"/>
  <headerFooter alignWithMargins="0">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dimension ref="A1:N65"/>
  <sheetViews>
    <sheetView view="pageBreakPreview" topLeftCell="A3" zoomScaleSheetLayoutView="100" workbookViewId="0">
      <selection activeCell="K21" sqref="K21:M21"/>
    </sheetView>
  </sheetViews>
  <sheetFormatPr defaultColWidth="9.375" defaultRowHeight="13.5"/>
  <cols>
    <col min="1" max="13" width="7.875" style="668" customWidth="1"/>
    <col min="14" max="14" width="1.625" style="668" customWidth="1"/>
    <col min="15" max="16384" width="9.375" style="668"/>
  </cols>
  <sheetData>
    <row r="1" spans="1:14" ht="15.4" customHeight="1">
      <c r="M1" s="752"/>
    </row>
    <row r="2" spans="1:14" ht="15.4" customHeight="1"/>
    <row r="3" spans="1:14" ht="18" customHeight="1">
      <c r="A3" s="689" t="s">
        <v>441</v>
      </c>
      <c r="B3" s="689"/>
      <c r="C3" s="689"/>
      <c r="D3" s="689"/>
      <c r="E3" s="689"/>
      <c r="F3" s="689"/>
      <c r="G3" s="689"/>
      <c r="H3" s="689"/>
      <c r="I3" s="689"/>
      <c r="J3" s="689"/>
      <c r="K3" s="689"/>
      <c r="L3" s="689"/>
      <c r="M3" s="689"/>
    </row>
    <row r="4" spans="1:14" ht="18" customHeight="1">
      <c r="A4" s="690" t="s">
        <v>727</v>
      </c>
      <c r="B4" s="690"/>
      <c r="C4" s="690"/>
      <c r="D4" s="690"/>
      <c r="E4" s="690"/>
      <c r="F4" s="690"/>
      <c r="G4" s="690"/>
      <c r="H4" s="690"/>
      <c r="I4" s="690"/>
      <c r="J4" s="690"/>
      <c r="K4" s="690"/>
      <c r="L4" s="690"/>
      <c r="M4" s="690"/>
    </row>
    <row r="5" spans="1:14">
      <c r="N5" s="690"/>
    </row>
    <row r="6" spans="1:14" s="762" customFormat="1" ht="21.4" customHeight="1">
      <c r="A6" s="729" t="s">
        <v>141</v>
      </c>
      <c r="B6" s="737"/>
      <c r="C6" s="777"/>
      <c r="D6" s="782"/>
      <c r="E6" s="782"/>
      <c r="F6" s="782"/>
      <c r="G6" s="793"/>
      <c r="H6" s="729" t="s">
        <v>159</v>
      </c>
      <c r="I6" s="737"/>
      <c r="J6" s="777"/>
      <c r="K6" s="782"/>
      <c r="L6" s="782"/>
      <c r="M6" s="808"/>
      <c r="N6" s="817"/>
    </row>
    <row r="7" spans="1:14">
      <c r="N7" s="690"/>
    </row>
    <row r="8" spans="1:14" ht="15.4" customHeight="1">
      <c r="A8" s="692" t="s">
        <v>547</v>
      </c>
      <c r="B8" s="692"/>
      <c r="C8" s="692"/>
      <c r="D8" s="692"/>
      <c r="E8" s="692"/>
      <c r="F8" s="692"/>
      <c r="G8" s="692"/>
      <c r="H8" s="692"/>
      <c r="I8" s="692"/>
      <c r="J8" s="692"/>
      <c r="K8" s="692"/>
      <c r="L8" s="692"/>
      <c r="M8" s="692"/>
    </row>
    <row r="9" spans="1:14" s="668" customFormat="1" ht="22.5" customHeight="1">
      <c r="A9" s="763" t="s">
        <v>710</v>
      </c>
      <c r="B9" s="771"/>
      <c r="C9" s="778"/>
      <c r="D9" s="783"/>
      <c r="E9" s="787" t="s">
        <v>728</v>
      </c>
      <c r="F9" s="791"/>
      <c r="G9" s="794" t="s">
        <v>728</v>
      </c>
      <c r="H9" s="791"/>
      <c r="I9" s="787" t="s">
        <v>728</v>
      </c>
      <c r="J9" s="803" t="s">
        <v>467</v>
      </c>
      <c r="K9" s="806"/>
      <c r="L9" s="806"/>
      <c r="M9" s="809"/>
    </row>
    <row r="10" spans="1:14" s="668" customFormat="1" ht="22.5" customHeight="1">
      <c r="A10" s="764" t="s">
        <v>451</v>
      </c>
      <c r="B10" s="772"/>
      <c r="C10" s="779"/>
      <c r="D10" s="784"/>
      <c r="E10" s="788"/>
      <c r="F10" s="792"/>
      <c r="G10" s="795"/>
      <c r="H10" s="792"/>
      <c r="I10" s="801"/>
      <c r="J10" s="804"/>
      <c r="K10" s="788"/>
      <c r="L10" s="788"/>
      <c r="M10" s="810"/>
    </row>
    <row r="12" spans="1:14" ht="15.4" customHeight="1">
      <c r="A12" s="692" t="s">
        <v>692</v>
      </c>
      <c r="B12" s="692"/>
      <c r="C12" s="692"/>
      <c r="D12" s="692"/>
      <c r="E12" s="692"/>
      <c r="F12" s="692"/>
      <c r="G12" s="692"/>
      <c r="H12" s="692"/>
      <c r="I12" s="692"/>
      <c r="J12" s="692"/>
      <c r="K12" s="692"/>
      <c r="L12" s="692"/>
      <c r="M12" s="692"/>
    </row>
    <row r="13" spans="1:14" ht="15.4" customHeight="1">
      <c r="A13" s="765" t="s">
        <v>710</v>
      </c>
      <c r="B13" s="773" t="s">
        <v>731</v>
      </c>
      <c r="C13" s="773"/>
      <c r="D13" s="773"/>
      <c r="E13" s="773" t="s">
        <v>349</v>
      </c>
      <c r="F13" s="773"/>
      <c r="G13" s="796"/>
      <c r="H13" s="773" t="s">
        <v>731</v>
      </c>
      <c r="I13" s="773"/>
      <c r="J13" s="773"/>
      <c r="K13" s="773" t="s">
        <v>349</v>
      </c>
      <c r="L13" s="773"/>
      <c r="M13" s="811"/>
    </row>
    <row r="14" spans="1:14" ht="14.25" customHeight="1">
      <c r="A14" s="766"/>
      <c r="B14" s="774" t="s">
        <v>732</v>
      </c>
      <c r="C14" s="780"/>
      <c r="D14" s="785"/>
      <c r="E14" s="789"/>
      <c r="F14" s="789"/>
      <c r="G14" s="797"/>
      <c r="H14" s="774" t="s">
        <v>732</v>
      </c>
      <c r="I14" s="780"/>
      <c r="J14" s="785"/>
      <c r="K14" s="789"/>
      <c r="L14" s="789"/>
      <c r="M14" s="812"/>
    </row>
    <row r="15" spans="1:14" ht="14.25" customHeight="1">
      <c r="A15" s="767"/>
      <c r="B15" s="775" t="s">
        <v>732</v>
      </c>
      <c r="C15" s="781"/>
      <c r="D15" s="786"/>
      <c r="E15" s="790"/>
      <c r="F15" s="790"/>
      <c r="G15" s="798"/>
      <c r="H15" s="775" t="s">
        <v>732</v>
      </c>
      <c r="I15" s="781"/>
      <c r="J15" s="786"/>
      <c r="K15" s="790"/>
      <c r="L15" s="790"/>
      <c r="M15" s="813"/>
    </row>
    <row r="16" spans="1:14" ht="14.25" customHeight="1">
      <c r="A16" s="767"/>
      <c r="B16" s="775" t="s">
        <v>732</v>
      </c>
      <c r="C16" s="781"/>
      <c r="D16" s="786"/>
      <c r="E16" s="790"/>
      <c r="F16" s="790"/>
      <c r="G16" s="798"/>
      <c r="H16" s="775" t="s">
        <v>732</v>
      </c>
      <c r="I16" s="781"/>
      <c r="J16" s="786"/>
      <c r="K16" s="790"/>
      <c r="L16" s="790"/>
      <c r="M16" s="813"/>
    </row>
    <row r="17" spans="1:13" ht="14.25" customHeight="1">
      <c r="A17" s="767"/>
      <c r="B17" s="775" t="s">
        <v>732</v>
      </c>
      <c r="C17" s="781"/>
      <c r="D17" s="786"/>
      <c r="E17" s="790"/>
      <c r="F17" s="790"/>
      <c r="G17" s="798"/>
      <c r="H17" s="775" t="s">
        <v>732</v>
      </c>
      <c r="I17" s="781"/>
      <c r="J17" s="786"/>
      <c r="K17" s="790"/>
      <c r="L17" s="790"/>
      <c r="M17" s="813"/>
    </row>
    <row r="18" spans="1:13" ht="14.25" customHeight="1">
      <c r="A18" s="768"/>
      <c r="B18" s="775" t="s">
        <v>732</v>
      </c>
      <c r="C18" s="781"/>
      <c r="D18" s="786"/>
      <c r="E18" s="790"/>
      <c r="F18" s="790"/>
      <c r="G18" s="798"/>
      <c r="H18" s="775" t="s">
        <v>732</v>
      </c>
      <c r="I18" s="781"/>
      <c r="J18" s="786"/>
      <c r="K18" s="790"/>
      <c r="L18" s="790"/>
      <c r="M18" s="813"/>
    </row>
    <row r="19" spans="1:13" ht="14.25" customHeight="1">
      <c r="A19" s="768"/>
      <c r="B19" s="775" t="s">
        <v>732</v>
      </c>
      <c r="C19" s="781"/>
      <c r="D19" s="786"/>
      <c r="E19" s="790"/>
      <c r="F19" s="790"/>
      <c r="G19" s="798"/>
      <c r="H19" s="775" t="s">
        <v>732</v>
      </c>
      <c r="I19" s="781"/>
      <c r="J19" s="786"/>
      <c r="K19" s="790"/>
      <c r="L19" s="790"/>
      <c r="M19" s="813"/>
    </row>
    <row r="20" spans="1:13" ht="14.25" customHeight="1">
      <c r="A20" s="768"/>
      <c r="B20" s="775" t="s">
        <v>732</v>
      </c>
      <c r="C20" s="781"/>
      <c r="D20" s="786"/>
      <c r="E20" s="790"/>
      <c r="F20" s="790"/>
      <c r="G20" s="798"/>
      <c r="H20" s="775" t="s">
        <v>732</v>
      </c>
      <c r="I20" s="781"/>
      <c r="J20" s="786"/>
      <c r="K20" s="790"/>
      <c r="L20" s="790"/>
      <c r="M20" s="813"/>
    </row>
    <row r="21" spans="1:13" ht="14.25" customHeight="1">
      <c r="A21" s="769" t="s">
        <v>711</v>
      </c>
      <c r="B21" s="775" t="s">
        <v>732</v>
      </c>
      <c r="C21" s="781"/>
      <c r="D21" s="786"/>
      <c r="E21" s="790"/>
      <c r="F21" s="790"/>
      <c r="G21" s="798"/>
      <c r="H21" s="775" t="s">
        <v>732</v>
      </c>
      <c r="I21" s="781"/>
      <c r="J21" s="786"/>
      <c r="K21" s="790"/>
      <c r="L21" s="790"/>
      <c r="M21" s="813"/>
    </row>
    <row r="22" spans="1:13" ht="14.25" customHeight="1">
      <c r="A22" s="767"/>
      <c r="B22" s="775" t="s">
        <v>732</v>
      </c>
      <c r="C22" s="781"/>
      <c r="D22" s="786"/>
      <c r="E22" s="790"/>
      <c r="F22" s="790"/>
      <c r="G22" s="798"/>
      <c r="H22" s="775" t="s">
        <v>732</v>
      </c>
      <c r="I22" s="781"/>
      <c r="J22" s="786"/>
      <c r="K22" s="790"/>
      <c r="L22" s="790"/>
      <c r="M22" s="813"/>
    </row>
    <row r="23" spans="1:13" ht="14.25" customHeight="1">
      <c r="A23" s="767"/>
      <c r="B23" s="775" t="s">
        <v>732</v>
      </c>
      <c r="C23" s="781"/>
      <c r="D23" s="786"/>
      <c r="E23" s="790"/>
      <c r="F23" s="790"/>
      <c r="G23" s="798"/>
      <c r="H23" s="775" t="s">
        <v>732</v>
      </c>
      <c r="I23" s="781"/>
      <c r="J23" s="786"/>
      <c r="K23" s="790"/>
      <c r="L23" s="790"/>
      <c r="M23" s="813"/>
    </row>
    <row r="24" spans="1:13" ht="15.4" customHeight="1">
      <c r="A24" s="770"/>
      <c r="B24" s="776"/>
      <c r="C24" s="776"/>
      <c r="D24" s="776"/>
      <c r="E24" s="776"/>
      <c r="F24" s="776"/>
      <c r="G24" s="799"/>
      <c r="H24" s="800" t="s">
        <v>717</v>
      </c>
      <c r="I24" s="802"/>
      <c r="J24" s="805"/>
      <c r="K24" s="807"/>
      <c r="L24" s="730"/>
      <c r="M24" s="814"/>
    </row>
    <row r="25" spans="1:13" ht="14.25" customHeight="1">
      <c r="A25" s="766"/>
      <c r="B25" s="774" t="s">
        <v>732</v>
      </c>
      <c r="C25" s="780"/>
      <c r="D25" s="785"/>
      <c r="E25" s="789"/>
      <c r="F25" s="789"/>
      <c r="G25" s="797"/>
      <c r="H25" s="774" t="s">
        <v>732</v>
      </c>
      <c r="I25" s="780"/>
      <c r="J25" s="785"/>
      <c r="K25" s="789"/>
      <c r="L25" s="789"/>
      <c r="M25" s="812"/>
    </row>
    <row r="26" spans="1:13" ht="14.25" customHeight="1">
      <c r="A26" s="767"/>
      <c r="B26" s="775" t="s">
        <v>732</v>
      </c>
      <c r="C26" s="781"/>
      <c r="D26" s="786"/>
      <c r="E26" s="790"/>
      <c r="F26" s="790"/>
      <c r="G26" s="798"/>
      <c r="H26" s="775" t="s">
        <v>732</v>
      </c>
      <c r="I26" s="781"/>
      <c r="J26" s="786"/>
      <c r="K26" s="790"/>
      <c r="L26" s="790"/>
      <c r="M26" s="813"/>
    </row>
    <row r="27" spans="1:13" ht="14.25" customHeight="1">
      <c r="A27" s="767"/>
      <c r="B27" s="775" t="s">
        <v>732</v>
      </c>
      <c r="C27" s="781"/>
      <c r="D27" s="786"/>
      <c r="E27" s="790"/>
      <c r="F27" s="790"/>
      <c r="G27" s="798"/>
      <c r="H27" s="775" t="s">
        <v>732</v>
      </c>
      <c r="I27" s="781"/>
      <c r="J27" s="786"/>
      <c r="K27" s="790"/>
      <c r="L27" s="790"/>
      <c r="M27" s="813"/>
    </row>
    <row r="28" spans="1:13" ht="14.25" customHeight="1">
      <c r="A28" s="767"/>
      <c r="B28" s="775" t="s">
        <v>732</v>
      </c>
      <c r="C28" s="781"/>
      <c r="D28" s="786"/>
      <c r="E28" s="790"/>
      <c r="F28" s="790"/>
      <c r="G28" s="798"/>
      <c r="H28" s="775" t="s">
        <v>732</v>
      </c>
      <c r="I28" s="781"/>
      <c r="J28" s="786"/>
      <c r="K28" s="790"/>
      <c r="L28" s="790"/>
      <c r="M28" s="813"/>
    </row>
    <row r="29" spans="1:13" ht="14.25" customHeight="1">
      <c r="A29" s="768"/>
      <c r="B29" s="775" t="s">
        <v>732</v>
      </c>
      <c r="C29" s="781"/>
      <c r="D29" s="786"/>
      <c r="E29" s="790"/>
      <c r="F29" s="790"/>
      <c r="G29" s="798"/>
      <c r="H29" s="775" t="s">
        <v>732</v>
      </c>
      <c r="I29" s="781"/>
      <c r="J29" s="786"/>
      <c r="K29" s="790"/>
      <c r="L29" s="790"/>
      <c r="M29" s="813"/>
    </row>
    <row r="30" spans="1:13" ht="14.25" customHeight="1">
      <c r="A30" s="768"/>
      <c r="B30" s="775" t="s">
        <v>732</v>
      </c>
      <c r="C30" s="781"/>
      <c r="D30" s="786"/>
      <c r="E30" s="790"/>
      <c r="F30" s="790"/>
      <c r="G30" s="798"/>
      <c r="H30" s="775" t="s">
        <v>732</v>
      </c>
      <c r="I30" s="781"/>
      <c r="J30" s="786"/>
      <c r="K30" s="790"/>
      <c r="L30" s="790"/>
      <c r="M30" s="813"/>
    </row>
    <row r="31" spans="1:13" ht="14.25" customHeight="1">
      <c r="A31" s="768"/>
      <c r="B31" s="775" t="s">
        <v>732</v>
      </c>
      <c r="C31" s="781"/>
      <c r="D31" s="786"/>
      <c r="E31" s="790"/>
      <c r="F31" s="790"/>
      <c r="G31" s="798"/>
      <c r="H31" s="775" t="s">
        <v>732</v>
      </c>
      <c r="I31" s="781"/>
      <c r="J31" s="786"/>
      <c r="K31" s="790"/>
      <c r="L31" s="790"/>
      <c r="M31" s="813"/>
    </row>
    <row r="32" spans="1:13" ht="14.25" customHeight="1">
      <c r="A32" s="769" t="s">
        <v>711</v>
      </c>
      <c r="B32" s="775" t="s">
        <v>732</v>
      </c>
      <c r="C32" s="781"/>
      <c r="D32" s="786"/>
      <c r="E32" s="790"/>
      <c r="F32" s="790"/>
      <c r="G32" s="798"/>
      <c r="H32" s="775" t="s">
        <v>732</v>
      </c>
      <c r="I32" s="781"/>
      <c r="J32" s="786"/>
      <c r="K32" s="790"/>
      <c r="L32" s="790"/>
      <c r="M32" s="813"/>
    </row>
    <row r="33" spans="1:13" ht="14.25" customHeight="1">
      <c r="A33" s="767"/>
      <c r="B33" s="775" t="s">
        <v>732</v>
      </c>
      <c r="C33" s="781"/>
      <c r="D33" s="786"/>
      <c r="E33" s="790"/>
      <c r="F33" s="790"/>
      <c r="G33" s="798"/>
      <c r="H33" s="775" t="s">
        <v>732</v>
      </c>
      <c r="I33" s="781"/>
      <c r="J33" s="786"/>
      <c r="K33" s="790"/>
      <c r="L33" s="790"/>
      <c r="M33" s="813"/>
    </row>
    <row r="34" spans="1:13" ht="14.25" customHeight="1">
      <c r="A34" s="767"/>
      <c r="B34" s="775" t="s">
        <v>732</v>
      </c>
      <c r="C34" s="781"/>
      <c r="D34" s="786"/>
      <c r="E34" s="790"/>
      <c r="F34" s="790"/>
      <c r="G34" s="798"/>
      <c r="H34" s="775" t="s">
        <v>732</v>
      </c>
      <c r="I34" s="781"/>
      <c r="J34" s="786"/>
      <c r="K34" s="790"/>
      <c r="L34" s="790"/>
      <c r="M34" s="813"/>
    </row>
    <row r="35" spans="1:13" ht="15.4" customHeight="1">
      <c r="A35" s="770"/>
      <c r="B35" s="776"/>
      <c r="C35" s="776"/>
      <c r="D35" s="776"/>
      <c r="E35" s="776"/>
      <c r="F35" s="776"/>
      <c r="G35" s="799"/>
      <c r="H35" s="800" t="s">
        <v>717</v>
      </c>
      <c r="I35" s="802"/>
      <c r="J35" s="805"/>
      <c r="K35" s="807"/>
      <c r="L35" s="730"/>
      <c r="M35" s="814"/>
    </row>
    <row r="36" spans="1:13" ht="14.25" customHeight="1">
      <c r="A36" s="766"/>
      <c r="B36" s="774" t="s">
        <v>732</v>
      </c>
      <c r="C36" s="780"/>
      <c r="D36" s="785"/>
      <c r="E36" s="789"/>
      <c r="F36" s="789"/>
      <c r="G36" s="797"/>
      <c r="H36" s="774" t="s">
        <v>732</v>
      </c>
      <c r="I36" s="780"/>
      <c r="J36" s="785"/>
      <c r="K36" s="789"/>
      <c r="L36" s="789"/>
      <c r="M36" s="812"/>
    </row>
    <row r="37" spans="1:13" ht="14.25" customHeight="1">
      <c r="A37" s="767"/>
      <c r="B37" s="775" t="s">
        <v>732</v>
      </c>
      <c r="C37" s="781"/>
      <c r="D37" s="786"/>
      <c r="E37" s="790"/>
      <c r="F37" s="790"/>
      <c r="G37" s="798"/>
      <c r="H37" s="775" t="s">
        <v>732</v>
      </c>
      <c r="I37" s="781"/>
      <c r="J37" s="786"/>
      <c r="K37" s="790"/>
      <c r="L37" s="790"/>
      <c r="M37" s="813"/>
    </row>
    <row r="38" spans="1:13" ht="14.25" customHeight="1">
      <c r="A38" s="767"/>
      <c r="B38" s="775" t="s">
        <v>732</v>
      </c>
      <c r="C38" s="781"/>
      <c r="D38" s="786"/>
      <c r="E38" s="790"/>
      <c r="F38" s="790"/>
      <c r="G38" s="798"/>
      <c r="H38" s="775" t="s">
        <v>732</v>
      </c>
      <c r="I38" s="781"/>
      <c r="J38" s="786"/>
      <c r="K38" s="790"/>
      <c r="L38" s="790"/>
      <c r="M38" s="813"/>
    </row>
    <row r="39" spans="1:13" ht="14.25" customHeight="1">
      <c r="A39" s="767"/>
      <c r="B39" s="775" t="s">
        <v>732</v>
      </c>
      <c r="C39" s="781"/>
      <c r="D39" s="786"/>
      <c r="E39" s="790"/>
      <c r="F39" s="790"/>
      <c r="G39" s="798"/>
      <c r="H39" s="775" t="s">
        <v>732</v>
      </c>
      <c r="I39" s="781"/>
      <c r="J39" s="786"/>
      <c r="K39" s="790"/>
      <c r="L39" s="790"/>
      <c r="M39" s="813"/>
    </row>
    <row r="40" spans="1:13" ht="14.25" customHeight="1">
      <c r="A40" s="768"/>
      <c r="B40" s="775" t="s">
        <v>732</v>
      </c>
      <c r="C40" s="781"/>
      <c r="D40" s="786"/>
      <c r="E40" s="790"/>
      <c r="F40" s="790"/>
      <c r="G40" s="798"/>
      <c r="H40" s="775" t="s">
        <v>732</v>
      </c>
      <c r="I40" s="781"/>
      <c r="J40" s="786"/>
      <c r="K40" s="790"/>
      <c r="L40" s="790"/>
      <c r="M40" s="813"/>
    </row>
    <row r="41" spans="1:13" ht="14.25" customHeight="1">
      <c r="A41" s="768"/>
      <c r="B41" s="775" t="s">
        <v>732</v>
      </c>
      <c r="C41" s="781"/>
      <c r="D41" s="786"/>
      <c r="E41" s="790"/>
      <c r="F41" s="790"/>
      <c r="G41" s="798"/>
      <c r="H41" s="775" t="s">
        <v>732</v>
      </c>
      <c r="I41" s="781"/>
      <c r="J41" s="786"/>
      <c r="K41" s="790"/>
      <c r="L41" s="790"/>
      <c r="M41" s="813"/>
    </row>
    <row r="42" spans="1:13" ht="14.25" customHeight="1">
      <c r="A42" s="768"/>
      <c r="B42" s="775" t="s">
        <v>732</v>
      </c>
      <c r="C42" s="781"/>
      <c r="D42" s="786"/>
      <c r="E42" s="790"/>
      <c r="F42" s="790"/>
      <c r="G42" s="798"/>
      <c r="H42" s="775" t="s">
        <v>732</v>
      </c>
      <c r="I42" s="781"/>
      <c r="J42" s="786"/>
      <c r="K42" s="790"/>
      <c r="L42" s="790"/>
      <c r="M42" s="813"/>
    </row>
    <row r="43" spans="1:13" ht="14.25" customHeight="1">
      <c r="A43" s="769" t="s">
        <v>711</v>
      </c>
      <c r="B43" s="775" t="s">
        <v>732</v>
      </c>
      <c r="C43" s="781"/>
      <c r="D43" s="786"/>
      <c r="E43" s="790"/>
      <c r="F43" s="790"/>
      <c r="G43" s="798"/>
      <c r="H43" s="775" t="s">
        <v>732</v>
      </c>
      <c r="I43" s="781"/>
      <c r="J43" s="786"/>
      <c r="K43" s="790"/>
      <c r="L43" s="790"/>
      <c r="M43" s="813"/>
    </row>
    <row r="44" spans="1:13" ht="14.25" customHeight="1">
      <c r="A44" s="767"/>
      <c r="B44" s="775" t="s">
        <v>732</v>
      </c>
      <c r="C44" s="781"/>
      <c r="D44" s="786"/>
      <c r="E44" s="790"/>
      <c r="F44" s="790"/>
      <c r="G44" s="798"/>
      <c r="H44" s="775" t="s">
        <v>732</v>
      </c>
      <c r="I44" s="781"/>
      <c r="J44" s="786"/>
      <c r="K44" s="790"/>
      <c r="L44" s="790"/>
      <c r="M44" s="813"/>
    </row>
    <row r="45" spans="1:13" ht="14.25" customHeight="1">
      <c r="A45" s="767"/>
      <c r="B45" s="775" t="s">
        <v>732</v>
      </c>
      <c r="C45" s="781"/>
      <c r="D45" s="786"/>
      <c r="E45" s="790"/>
      <c r="F45" s="790"/>
      <c r="G45" s="798"/>
      <c r="H45" s="775" t="s">
        <v>732</v>
      </c>
      <c r="I45" s="781"/>
      <c r="J45" s="786"/>
      <c r="K45" s="790"/>
      <c r="L45" s="790"/>
      <c r="M45" s="813"/>
    </row>
    <row r="46" spans="1:13" ht="15.4" customHeight="1">
      <c r="A46" s="770"/>
      <c r="B46" s="776"/>
      <c r="C46" s="776"/>
      <c r="D46" s="776"/>
      <c r="E46" s="776"/>
      <c r="F46" s="776"/>
      <c r="G46" s="799"/>
      <c r="H46" s="800" t="s">
        <v>717</v>
      </c>
      <c r="I46" s="802"/>
      <c r="J46" s="805"/>
      <c r="K46" s="807"/>
      <c r="L46" s="730"/>
      <c r="M46" s="814"/>
    </row>
    <row r="47" spans="1:13" ht="15.4" customHeight="1">
      <c r="A47" s="668"/>
      <c r="B47" s="668"/>
      <c r="C47" s="668"/>
      <c r="D47" s="668"/>
      <c r="E47" s="668"/>
      <c r="F47" s="668"/>
      <c r="G47" s="668"/>
      <c r="H47" s="731" t="s">
        <v>719</v>
      </c>
      <c r="I47" s="735"/>
      <c r="J47" s="739"/>
      <c r="K47" s="731"/>
      <c r="L47" s="735"/>
      <c r="M47" s="815"/>
    </row>
    <row r="48" spans="1:13" ht="15.4" customHeight="1">
      <c r="A48" s="668"/>
      <c r="B48" s="668"/>
      <c r="C48" s="668"/>
      <c r="D48" s="668"/>
      <c r="E48" s="668"/>
      <c r="F48" s="668"/>
      <c r="G48" s="668"/>
      <c r="H48" s="732"/>
      <c r="I48" s="736"/>
      <c r="J48" s="740"/>
      <c r="K48" s="732"/>
      <c r="L48" s="736"/>
      <c r="M48" s="816"/>
    </row>
    <row r="49" spans="1:13" s="686" customFormat="1" ht="12" customHeight="1">
      <c r="A49" s="701" t="s">
        <v>229</v>
      </c>
      <c r="B49" s="710" t="s">
        <v>347</v>
      </c>
      <c r="C49" s="710"/>
      <c r="D49" s="710"/>
      <c r="E49" s="710"/>
      <c r="F49" s="710"/>
      <c r="G49" s="710"/>
      <c r="H49" s="710"/>
      <c r="I49" s="710"/>
      <c r="J49" s="710"/>
      <c r="K49" s="710"/>
      <c r="L49" s="710"/>
      <c r="M49" s="710"/>
    </row>
    <row r="50" spans="1:13" s="686" customFormat="1" ht="12" customHeight="1">
      <c r="A50" s="701" t="s">
        <v>229</v>
      </c>
      <c r="B50" s="710" t="s">
        <v>639</v>
      </c>
      <c r="C50" s="710"/>
      <c r="D50" s="710"/>
      <c r="E50" s="710"/>
      <c r="F50" s="710"/>
      <c r="G50" s="710"/>
      <c r="H50" s="710"/>
      <c r="I50" s="710"/>
      <c r="J50" s="710"/>
      <c r="K50" s="710"/>
      <c r="L50" s="710"/>
      <c r="M50" s="710"/>
    </row>
    <row r="51" spans="1:13" s="687" customFormat="1" ht="15.4" customHeight="1"/>
    <row r="52" spans="1:13" ht="15.4" customHeight="1">
      <c r="A52" s="668" t="s">
        <v>496</v>
      </c>
    </row>
    <row r="53" spans="1:13" ht="15.4" customHeight="1">
      <c r="A53" s="702" t="s">
        <v>720</v>
      </c>
      <c r="B53" s="711"/>
      <c r="C53" s="711"/>
      <c r="D53" s="719"/>
    </row>
    <row r="54" spans="1:13" ht="15.4" customHeight="1">
      <c r="A54" s="703"/>
      <c r="B54" s="712"/>
      <c r="C54" s="712"/>
      <c r="D54" s="720"/>
    </row>
    <row r="55" spans="1:13" ht="15.4" customHeight="1">
      <c r="A55" s="704"/>
      <c r="B55" s="690"/>
      <c r="C55" s="690"/>
      <c r="D55" s="721" t="s">
        <v>327</v>
      </c>
      <c r="E55" s="702" t="s">
        <v>192</v>
      </c>
      <c r="F55" s="711"/>
      <c r="G55" s="719"/>
      <c r="H55" s="704" t="s">
        <v>723</v>
      </c>
      <c r="I55" s="668" t="s">
        <v>733</v>
      </c>
      <c r="J55" s="668"/>
      <c r="K55" s="668"/>
      <c r="L55" s="668"/>
    </row>
    <row r="56" spans="1:13" ht="15.4" customHeight="1">
      <c r="A56" s="703"/>
      <c r="B56" s="712"/>
      <c r="C56" s="712"/>
      <c r="D56" s="720"/>
      <c r="E56" s="703"/>
      <c r="F56" s="712"/>
      <c r="G56" s="720"/>
      <c r="H56" s="704"/>
      <c r="I56" s="668"/>
      <c r="J56" s="668"/>
      <c r="K56" s="668"/>
      <c r="L56" s="668"/>
    </row>
    <row r="57" spans="1:13" s="688" customFormat="1" ht="13.5" customHeight="1"/>
    <row r="58" spans="1:13" s="686" customFormat="1" ht="12" customHeight="1">
      <c r="A58" s="686" t="s">
        <v>696</v>
      </c>
    </row>
    <row r="59" spans="1:13" s="686" customFormat="1" ht="12" customHeight="1">
      <c r="A59" s="701">
        <v>1</v>
      </c>
      <c r="B59" s="686" t="s">
        <v>724</v>
      </c>
    </row>
    <row r="60" spans="1:13" s="686" customFormat="1" ht="12" customHeight="1">
      <c r="A60" s="701">
        <v>2</v>
      </c>
      <c r="B60" s="713" t="s">
        <v>726</v>
      </c>
      <c r="C60" s="713"/>
      <c r="D60" s="713"/>
      <c r="E60" s="713"/>
      <c r="F60" s="713"/>
      <c r="G60" s="713"/>
      <c r="H60" s="713"/>
      <c r="I60" s="713"/>
      <c r="J60" s="713"/>
      <c r="K60" s="713"/>
      <c r="L60" s="713"/>
      <c r="M60" s="713"/>
    </row>
    <row r="61" spans="1:13" s="686" customFormat="1" ht="12" customHeight="1">
      <c r="B61" s="713"/>
      <c r="C61" s="713"/>
      <c r="D61" s="713"/>
      <c r="E61" s="713"/>
      <c r="F61" s="713"/>
      <c r="G61" s="713"/>
      <c r="H61" s="713"/>
      <c r="I61" s="713"/>
      <c r="J61" s="713"/>
      <c r="K61" s="713"/>
      <c r="L61" s="713"/>
      <c r="M61" s="713"/>
    </row>
    <row r="62" spans="1:13" s="687" customFormat="1" ht="15.4" customHeight="1"/>
    <row r="63" spans="1:13" s="687" customFormat="1" ht="15.4" customHeight="1"/>
    <row r="64" spans="1:13" s="687" customFormat="1" ht="15.4" customHeight="1"/>
    <row r="65" s="687" customFormat="1" ht="15.4" customHeight="1"/>
    <row r="66" ht="15.4" customHeight="1"/>
    <row r="67" ht="15.4" customHeight="1"/>
    <row r="68" ht="15.4" customHeight="1"/>
    <row r="69" ht="15.4" customHeight="1"/>
    <row r="70" ht="15.4" customHeight="1"/>
    <row r="71" ht="15.4" customHeight="1"/>
    <row r="72" ht="15.4" customHeight="1"/>
    <row r="73" ht="15.4" customHeight="1"/>
    <row r="74" ht="15.4" customHeight="1"/>
    <row r="75" ht="15.4" customHeight="1"/>
    <row r="76" ht="15.4" customHeight="1"/>
    <row r="77" ht="15.4" customHeight="1"/>
    <row r="78" ht="15.4" customHeight="1"/>
    <row r="79" ht="15.4" customHeight="1"/>
    <row r="80" ht="15.4" customHeight="1"/>
  </sheetData>
  <mergeCells count="160">
    <mergeCell ref="A3:M3"/>
    <mergeCell ref="A4:M4"/>
    <mergeCell ref="A6:B6"/>
    <mergeCell ref="C6:F6"/>
    <mergeCell ref="H6:I6"/>
    <mergeCell ref="J6:M6"/>
    <mergeCell ref="A8:M8"/>
    <mergeCell ref="A9:C9"/>
    <mergeCell ref="J9:M9"/>
    <mergeCell ref="A10:C10"/>
    <mergeCell ref="D10:E10"/>
    <mergeCell ref="J10:M10"/>
    <mergeCell ref="A12:M12"/>
    <mergeCell ref="B13:D13"/>
    <mergeCell ref="E13:G13"/>
    <mergeCell ref="H13:J13"/>
    <mergeCell ref="K13:M13"/>
    <mergeCell ref="B14:D14"/>
    <mergeCell ref="E14:G14"/>
    <mergeCell ref="H14:J14"/>
    <mergeCell ref="K14:M14"/>
    <mergeCell ref="B15:D15"/>
    <mergeCell ref="E15:G15"/>
    <mergeCell ref="H15:J15"/>
    <mergeCell ref="K15:M15"/>
    <mergeCell ref="B16:D16"/>
    <mergeCell ref="E16:G16"/>
    <mergeCell ref="H16:J16"/>
    <mergeCell ref="K16:M16"/>
    <mergeCell ref="B17:D17"/>
    <mergeCell ref="E17:G17"/>
    <mergeCell ref="H17:J17"/>
    <mergeCell ref="K17:M17"/>
    <mergeCell ref="B18:D18"/>
    <mergeCell ref="E18:G18"/>
    <mergeCell ref="H18:J18"/>
    <mergeCell ref="K18:M18"/>
    <mergeCell ref="B19:D19"/>
    <mergeCell ref="E19:G19"/>
    <mergeCell ref="H19:J19"/>
    <mergeCell ref="K19:M19"/>
    <mergeCell ref="B20:D20"/>
    <mergeCell ref="E20:G20"/>
    <mergeCell ref="H20:J20"/>
    <mergeCell ref="K20:M20"/>
    <mergeCell ref="B21:D21"/>
    <mergeCell ref="E21:G21"/>
    <mergeCell ref="H21:J21"/>
    <mergeCell ref="K21:M21"/>
    <mergeCell ref="B22:D22"/>
    <mergeCell ref="E22:G22"/>
    <mergeCell ref="H22:J22"/>
    <mergeCell ref="K22:M22"/>
    <mergeCell ref="B23:D23"/>
    <mergeCell ref="E23:G23"/>
    <mergeCell ref="H23:J23"/>
    <mergeCell ref="K23:M23"/>
    <mergeCell ref="B24:G24"/>
    <mergeCell ref="H24:J24"/>
    <mergeCell ref="K24:M24"/>
    <mergeCell ref="B25:D25"/>
    <mergeCell ref="E25:G25"/>
    <mergeCell ref="H25:J25"/>
    <mergeCell ref="K25:M25"/>
    <mergeCell ref="B26:D26"/>
    <mergeCell ref="E26:G26"/>
    <mergeCell ref="H26:J26"/>
    <mergeCell ref="K26:M26"/>
    <mergeCell ref="B27:D27"/>
    <mergeCell ref="E27:G27"/>
    <mergeCell ref="H27:J27"/>
    <mergeCell ref="K27:M27"/>
    <mergeCell ref="B28:D28"/>
    <mergeCell ref="E28:G28"/>
    <mergeCell ref="H28:J28"/>
    <mergeCell ref="K28:M28"/>
    <mergeCell ref="B29:D29"/>
    <mergeCell ref="E29:G29"/>
    <mergeCell ref="H29:J29"/>
    <mergeCell ref="K29:M29"/>
    <mergeCell ref="B30:D30"/>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G35"/>
    <mergeCell ref="H35:J35"/>
    <mergeCell ref="K35:M35"/>
    <mergeCell ref="B36:D36"/>
    <mergeCell ref="E36:G36"/>
    <mergeCell ref="H36:J36"/>
    <mergeCell ref="K36:M36"/>
    <mergeCell ref="B37:D37"/>
    <mergeCell ref="E37:G37"/>
    <mergeCell ref="H37:J37"/>
    <mergeCell ref="K37:M37"/>
    <mergeCell ref="B38:D38"/>
    <mergeCell ref="E38:G38"/>
    <mergeCell ref="H38:J38"/>
    <mergeCell ref="K38:M38"/>
    <mergeCell ref="B39:D39"/>
    <mergeCell ref="E39:G39"/>
    <mergeCell ref="H39:J39"/>
    <mergeCell ref="K39:M39"/>
    <mergeCell ref="B40:D40"/>
    <mergeCell ref="E40:G40"/>
    <mergeCell ref="H40:J40"/>
    <mergeCell ref="K40:M40"/>
    <mergeCell ref="B41:D41"/>
    <mergeCell ref="E41:G41"/>
    <mergeCell ref="H41:J41"/>
    <mergeCell ref="K41:M41"/>
    <mergeCell ref="B42:D42"/>
    <mergeCell ref="E42:G42"/>
    <mergeCell ref="H42:J42"/>
    <mergeCell ref="K42:M42"/>
    <mergeCell ref="B43:D43"/>
    <mergeCell ref="E43:G43"/>
    <mergeCell ref="H43:J43"/>
    <mergeCell ref="K43:M43"/>
    <mergeCell ref="B44:D44"/>
    <mergeCell ref="E44:G44"/>
    <mergeCell ref="H44:J44"/>
    <mergeCell ref="K44:M44"/>
    <mergeCell ref="B45:D45"/>
    <mergeCell ref="E45:G45"/>
    <mergeCell ref="H45:J45"/>
    <mergeCell ref="K45:M45"/>
    <mergeCell ref="B46:G46"/>
    <mergeCell ref="H46:J46"/>
    <mergeCell ref="K46:M46"/>
    <mergeCell ref="B49:M49"/>
    <mergeCell ref="B50:M50"/>
    <mergeCell ref="A18:A20"/>
    <mergeCell ref="A29:A31"/>
    <mergeCell ref="A40:A42"/>
    <mergeCell ref="H47:J48"/>
    <mergeCell ref="K47:M48"/>
    <mergeCell ref="A53:D54"/>
    <mergeCell ref="A55:C56"/>
    <mergeCell ref="D55:D56"/>
    <mergeCell ref="E55:G56"/>
    <mergeCell ref="H55:H56"/>
    <mergeCell ref="I55:L56"/>
    <mergeCell ref="B60:M61"/>
  </mergeCells>
  <phoneticPr fontId="21"/>
  <printOptions horizontalCentered="1" verticalCentered="1"/>
  <pageMargins left="0.39370078740157483" right="0.39370078740157483" top="0.59055118110236227" bottom="0.39370078740157483" header="0.27559055118110237" footer="0.43307086614173229"/>
  <pageSetup paperSize="9" scale="92" fitToWidth="1" fitToHeight="1" orientation="portrait" usePrinterDefaults="1" blackAndWhite="1" r:id="rId1"/>
  <headerFooter alignWithMargins="0">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dimension ref="A1:T60"/>
  <sheetViews>
    <sheetView view="pageBreakPreview" topLeftCell="A9" zoomScaleSheetLayoutView="100" workbookViewId="0">
      <selection activeCell="A12" sqref="A12:O45"/>
    </sheetView>
  </sheetViews>
  <sheetFormatPr defaultColWidth="9.375" defaultRowHeight="13.5"/>
  <cols>
    <col min="1" max="15" width="7.875" style="668" customWidth="1"/>
    <col min="16" max="16" width="1.625" style="668" customWidth="1"/>
    <col min="17" max="16384" width="9.375" style="668"/>
  </cols>
  <sheetData>
    <row r="1" spans="1:20" ht="15.4" customHeight="1">
      <c r="O1" s="752"/>
      <c r="P1" s="829"/>
      <c r="Q1" s="829"/>
      <c r="R1" s="829"/>
      <c r="S1" s="829"/>
      <c r="T1" s="829"/>
    </row>
    <row r="2" spans="1:20" ht="15.4" customHeight="1">
      <c r="P2" s="829"/>
      <c r="Q2" s="829"/>
      <c r="R2" s="829"/>
      <c r="S2" s="829"/>
      <c r="T2" s="829"/>
    </row>
    <row r="3" spans="1:20" ht="18" customHeight="1">
      <c r="A3" s="689" t="s">
        <v>735</v>
      </c>
      <c r="B3" s="689"/>
      <c r="C3" s="689"/>
      <c r="D3" s="689"/>
      <c r="E3" s="689"/>
      <c r="F3" s="689"/>
      <c r="G3" s="689"/>
      <c r="H3" s="689"/>
      <c r="I3" s="689"/>
      <c r="J3" s="689"/>
      <c r="K3" s="689"/>
      <c r="L3" s="689"/>
      <c r="M3" s="689"/>
      <c r="N3" s="689"/>
      <c r="O3" s="689"/>
      <c r="P3" s="830"/>
    </row>
    <row r="4" spans="1:20" ht="18" customHeight="1">
      <c r="A4" s="690" t="s">
        <v>388</v>
      </c>
      <c r="B4" s="690"/>
      <c r="C4" s="690"/>
      <c r="D4" s="690"/>
      <c r="E4" s="690"/>
      <c r="F4" s="690"/>
      <c r="G4" s="690"/>
      <c r="H4" s="690"/>
      <c r="I4" s="690"/>
      <c r="J4" s="690"/>
      <c r="K4" s="690"/>
      <c r="L4" s="690"/>
      <c r="M4" s="690"/>
      <c r="N4" s="690"/>
      <c r="O4" s="690"/>
      <c r="P4" s="830"/>
    </row>
    <row r="5" spans="1:20">
      <c r="P5" s="690"/>
    </row>
    <row r="6" spans="1:20" ht="19.5" customHeight="1">
      <c r="A6" s="691" t="s">
        <v>141</v>
      </c>
      <c r="B6" s="691"/>
      <c r="C6" s="714"/>
      <c r="D6" s="714"/>
      <c r="E6" s="714"/>
      <c r="F6" s="714"/>
      <c r="G6" s="714"/>
      <c r="H6" s="690"/>
      <c r="I6" s="729" t="s">
        <v>392</v>
      </c>
      <c r="J6" s="734"/>
      <c r="K6" s="737"/>
      <c r="L6" s="741"/>
      <c r="M6" s="747"/>
      <c r="N6" s="747"/>
      <c r="O6" s="753"/>
      <c r="P6" s="690"/>
    </row>
    <row r="7" spans="1:20">
      <c r="A7" s="690"/>
      <c r="B7" s="690"/>
      <c r="C7" s="690"/>
      <c r="D7" s="690"/>
      <c r="E7" s="690"/>
      <c r="F7" s="690"/>
      <c r="G7" s="690"/>
      <c r="H7" s="690"/>
      <c r="I7" s="690"/>
      <c r="J7" s="690"/>
      <c r="K7" s="690"/>
      <c r="L7" s="690"/>
      <c r="M7" s="690"/>
      <c r="N7" s="690"/>
      <c r="O7" s="690"/>
      <c r="P7" s="690"/>
    </row>
    <row r="8" spans="1:20" ht="15.4" customHeight="1">
      <c r="A8" s="692" t="s">
        <v>547</v>
      </c>
      <c r="B8" s="692"/>
      <c r="C8" s="692"/>
      <c r="D8" s="692"/>
      <c r="E8" s="692"/>
      <c r="F8" s="692"/>
      <c r="G8" s="692"/>
      <c r="H8" s="692"/>
      <c r="I8" s="692"/>
      <c r="J8" s="692"/>
      <c r="K8" s="692"/>
      <c r="L8" s="692"/>
      <c r="M8" s="692"/>
      <c r="N8" s="692"/>
      <c r="O8" s="692"/>
    </row>
    <row r="9" spans="1:20" s="668" customFormat="1" ht="21.4" customHeight="1">
      <c r="A9" s="763" t="s">
        <v>710</v>
      </c>
      <c r="B9" s="771"/>
      <c r="C9" s="778"/>
      <c r="D9" s="819"/>
      <c r="E9" s="820"/>
      <c r="F9" s="821" t="s">
        <v>711</v>
      </c>
      <c r="G9" s="822"/>
      <c r="H9" s="820"/>
      <c r="I9" s="821" t="s">
        <v>711</v>
      </c>
      <c r="J9" s="822"/>
      <c r="K9" s="820"/>
      <c r="L9" s="825" t="s">
        <v>711</v>
      </c>
      <c r="M9" s="826" t="s">
        <v>467</v>
      </c>
      <c r="N9" s="806"/>
      <c r="O9" s="809"/>
    </row>
    <row r="10" spans="1:20" s="668" customFormat="1" ht="21.4" customHeight="1">
      <c r="A10" s="764" t="s">
        <v>451</v>
      </c>
      <c r="B10" s="772"/>
      <c r="C10" s="779"/>
      <c r="D10" s="764"/>
      <c r="E10" s="772"/>
      <c r="F10" s="772"/>
      <c r="G10" s="772"/>
      <c r="H10" s="772"/>
      <c r="I10" s="772"/>
      <c r="J10" s="772"/>
      <c r="K10" s="772"/>
      <c r="L10" s="779"/>
      <c r="M10" s="827"/>
      <c r="N10" s="795"/>
      <c r="O10" s="828"/>
    </row>
    <row r="12" spans="1:20" ht="15.4" customHeight="1">
      <c r="A12" s="692" t="s">
        <v>939</v>
      </c>
      <c r="B12" s="692"/>
      <c r="C12" s="692"/>
      <c r="D12" s="692"/>
      <c r="E12" s="692"/>
      <c r="F12" s="692"/>
      <c r="G12" s="692"/>
      <c r="H12" s="692"/>
      <c r="I12" s="692"/>
      <c r="J12" s="692"/>
      <c r="K12" s="692"/>
      <c r="L12" s="692"/>
      <c r="M12" s="692"/>
      <c r="N12" s="692"/>
      <c r="O12" s="692"/>
    </row>
    <row r="13" spans="1:20" ht="15.4" customHeight="1">
      <c r="A13" s="765" t="s">
        <v>710</v>
      </c>
      <c r="B13" s="773" t="s">
        <v>731</v>
      </c>
      <c r="C13" s="773"/>
      <c r="D13" s="773"/>
      <c r="E13" s="773" t="s">
        <v>5</v>
      </c>
      <c r="F13" s="773"/>
      <c r="G13" s="773"/>
      <c r="H13" s="773"/>
      <c r="I13" s="796" t="s">
        <v>736</v>
      </c>
      <c r="J13" s="824"/>
      <c r="K13" s="824"/>
      <c r="L13" s="824"/>
      <c r="M13" s="824"/>
      <c r="N13" s="773" t="s">
        <v>490</v>
      </c>
      <c r="O13" s="811"/>
    </row>
    <row r="14" spans="1:20" ht="14.25" customHeight="1">
      <c r="A14" s="766"/>
      <c r="B14" s="789"/>
      <c r="C14" s="789"/>
      <c r="D14" s="789"/>
      <c r="E14" s="789"/>
      <c r="F14" s="789"/>
      <c r="G14" s="789"/>
      <c r="H14" s="789"/>
      <c r="I14" s="731"/>
      <c r="J14" s="735"/>
      <c r="K14" s="735" t="s">
        <v>662</v>
      </c>
      <c r="L14" s="735"/>
      <c r="M14" s="735"/>
      <c r="N14" s="789"/>
      <c r="O14" s="812"/>
    </row>
    <row r="15" spans="1:20" ht="14.25" customHeight="1">
      <c r="A15" s="767"/>
      <c r="B15" s="790"/>
      <c r="C15" s="790"/>
      <c r="D15" s="790"/>
      <c r="E15" s="790"/>
      <c r="F15" s="790"/>
      <c r="G15" s="790"/>
      <c r="H15" s="790"/>
      <c r="I15" s="798"/>
      <c r="J15" s="370"/>
      <c r="K15" s="370" t="s">
        <v>662</v>
      </c>
      <c r="L15" s="370"/>
      <c r="M15" s="370"/>
      <c r="N15" s="790"/>
      <c r="O15" s="813"/>
    </row>
    <row r="16" spans="1:20" ht="14.25" customHeight="1">
      <c r="A16" s="767"/>
      <c r="B16" s="790"/>
      <c r="C16" s="790"/>
      <c r="D16" s="790"/>
      <c r="E16" s="790"/>
      <c r="F16" s="790"/>
      <c r="G16" s="790"/>
      <c r="H16" s="790"/>
      <c r="I16" s="798"/>
      <c r="J16" s="370"/>
      <c r="K16" s="370" t="s">
        <v>662</v>
      </c>
      <c r="L16" s="370"/>
      <c r="M16" s="370"/>
      <c r="N16" s="790"/>
      <c r="O16" s="813"/>
    </row>
    <row r="17" spans="1:15" ht="14.25" customHeight="1">
      <c r="A17" s="768"/>
      <c r="B17" s="790"/>
      <c r="C17" s="790"/>
      <c r="D17" s="790"/>
      <c r="E17" s="790"/>
      <c r="F17" s="790"/>
      <c r="G17" s="790"/>
      <c r="H17" s="790"/>
      <c r="I17" s="798"/>
      <c r="J17" s="370"/>
      <c r="K17" s="370" t="s">
        <v>662</v>
      </c>
      <c r="L17" s="370"/>
      <c r="M17" s="370"/>
      <c r="N17" s="790"/>
      <c r="O17" s="813"/>
    </row>
    <row r="18" spans="1:15" ht="14.25" customHeight="1">
      <c r="A18" s="768"/>
      <c r="B18" s="790"/>
      <c r="C18" s="790"/>
      <c r="D18" s="790"/>
      <c r="E18" s="790"/>
      <c r="F18" s="790"/>
      <c r="G18" s="790"/>
      <c r="H18" s="790"/>
      <c r="I18" s="798"/>
      <c r="J18" s="370"/>
      <c r="K18" s="370" t="s">
        <v>662</v>
      </c>
      <c r="L18" s="370"/>
      <c r="M18" s="370"/>
      <c r="N18" s="790"/>
      <c r="O18" s="813"/>
    </row>
    <row r="19" spans="1:15" ht="14.25" customHeight="1">
      <c r="A19" s="768"/>
      <c r="B19" s="790"/>
      <c r="C19" s="790"/>
      <c r="D19" s="790"/>
      <c r="E19" s="790"/>
      <c r="F19" s="790"/>
      <c r="G19" s="790"/>
      <c r="H19" s="790"/>
      <c r="I19" s="798"/>
      <c r="J19" s="370"/>
      <c r="K19" s="370" t="s">
        <v>662</v>
      </c>
      <c r="L19" s="370"/>
      <c r="M19" s="370"/>
      <c r="N19" s="790"/>
      <c r="O19" s="813"/>
    </row>
    <row r="20" spans="1:15" ht="14.25" customHeight="1">
      <c r="A20" s="769" t="s">
        <v>711</v>
      </c>
      <c r="B20" s="790"/>
      <c r="C20" s="790"/>
      <c r="D20" s="790"/>
      <c r="E20" s="790"/>
      <c r="F20" s="790"/>
      <c r="G20" s="790"/>
      <c r="H20" s="790"/>
      <c r="I20" s="798"/>
      <c r="J20" s="370"/>
      <c r="K20" s="370" t="s">
        <v>662</v>
      </c>
      <c r="L20" s="370"/>
      <c r="M20" s="370"/>
      <c r="N20" s="790"/>
      <c r="O20" s="813"/>
    </row>
    <row r="21" spans="1:15" ht="14.25" customHeight="1">
      <c r="A21" s="767"/>
      <c r="B21" s="773"/>
      <c r="C21" s="773"/>
      <c r="D21" s="773"/>
      <c r="E21" s="773"/>
      <c r="F21" s="773"/>
      <c r="G21" s="773"/>
      <c r="H21" s="773"/>
      <c r="I21" s="798"/>
      <c r="J21" s="370"/>
      <c r="K21" s="370" t="s">
        <v>662</v>
      </c>
      <c r="L21" s="370"/>
      <c r="M21" s="370"/>
      <c r="N21" s="790"/>
      <c r="O21" s="813"/>
    </row>
    <row r="22" spans="1:15" ht="15.4" customHeight="1">
      <c r="A22" s="770"/>
      <c r="B22" s="799"/>
      <c r="C22" s="818"/>
      <c r="D22" s="818"/>
      <c r="E22" s="818"/>
      <c r="F22" s="818"/>
      <c r="G22" s="818"/>
      <c r="H22" s="823"/>
      <c r="I22" s="807" t="s">
        <v>717</v>
      </c>
      <c r="J22" s="730"/>
      <c r="K22" s="730"/>
      <c r="L22" s="730"/>
      <c r="M22" s="738"/>
      <c r="N22" s="807"/>
      <c r="O22" s="814"/>
    </row>
    <row r="23" spans="1:15" ht="14.25" customHeight="1">
      <c r="A23" s="766"/>
      <c r="B23" s="789"/>
      <c r="C23" s="789"/>
      <c r="D23" s="789"/>
      <c r="E23" s="789"/>
      <c r="F23" s="789"/>
      <c r="G23" s="789"/>
      <c r="H23" s="789"/>
      <c r="I23" s="731"/>
      <c r="J23" s="735"/>
      <c r="K23" s="735" t="s">
        <v>662</v>
      </c>
      <c r="L23" s="735"/>
      <c r="M23" s="735"/>
      <c r="N23" s="789"/>
      <c r="O23" s="812"/>
    </row>
    <row r="24" spans="1:15" ht="14.25" customHeight="1">
      <c r="A24" s="767"/>
      <c r="B24" s="790"/>
      <c r="C24" s="790"/>
      <c r="D24" s="790"/>
      <c r="E24" s="790"/>
      <c r="F24" s="790"/>
      <c r="G24" s="790"/>
      <c r="H24" s="790"/>
      <c r="I24" s="798"/>
      <c r="J24" s="370"/>
      <c r="K24" s="370" t="s">
        <v>662</v>
      </c>
      <c r="L24" s="370"/>
      <c r="M24" s="370"/>
      <c r="N24" s="790"/>
      <c r="O24" s="813"/>
    </row>
    <row r="25" spans="1:15" ht="14.25" customHeight="1">
      <c r="A25" s="767"/>
      <c r="B25" s="790"/>
      <c r="C25" s="790"/>
      <c r="D25" s="790"/>
      <c r="E25" s="790"/>
      <c r="F25" s="790"/>
      <c r="G25" s="790"/>
      <c r="H25" s="790"/>
      <c r="I25" s="798"/>
      <c r="J25" s="370"/>
      <c r="K25" s="370" t="s">
        <v>662</v>
      </c>
      <c r="L25" s="370"/>
      <c r="M25" s="370"/>
      <c r="N25" s="790"/>
      <c r="O25" s="813"/>
    </row>
    <row r="26" spans="1:15" ht="14.25" customHeight="1">
      <c r="A26" s="768"/>
      <c r="B26" s="790"/>
      <c r="C26" s="790"/>
      <c r="D26" s="790"/>
      <c r="E26" s="790"/>
      <c r="F26" s="790"/>
      <c r="G26" s="790"/>
      <c r="H26" s="790"/>
      <c r="I26" s="798"/>
      <c r="J26" s="370"/>
      <c r="K26" s="370" t="s">
        <v>662</v>
      </c>
      <c r="L26" s="370"/>
      <c r="M26" s="370"/>
      <c r="N26" s="790"/>
      <c r="O26" s="813"/>
    </row>
    <row r="27" spans="1:15" ht="14.25" customHeight="1">
      <c r="A27" s="768"/>
      <c r="B27" s="790"/>
      <c r="C27" s="790"/>
      <c r="D27" s="790"/>
      <c r="E27" s="790"/>
      <c r="F27" s="790"/>
      <c r="G27" s="790"/>
      <c r="H27" s="790"/>
      <c r="I27" s="798"/>
      <c r="J27" s="370"/>
      <c r="K27" s="370" t="s">
        <v>662</v>
      </c>
      <c r="L27" s="370"/>
      <c r="M27" s="370"/>
      <c r="N27" s="790"/>
      <c r="O27" s="813"/>
    </row>
    <row r="28" spans="1:15" ht="14.25" customHeight="1">
      <c r="A28" s="768"/>
      <c r="B28" s="790"/>
      <c r="C28" s="790"/>
      <c r="D28" s="790"/>
      <c r="E28" s="790"/>
      <c r="F28" s="790"/>
      <c r="G28" s="790"/>
      <c r="H28" s="790"/>
      <c r="I28" s="798"/>
      <c r="J28" s="370"/>
      <c r="K28" s="370" t="s">
        <v>662</v>
      </c>
      <c r="L28" s="370"/>
      <c r="M28" s="370"/>
      <c r="N28" s="790"/>
      <c r="O28" s="813"/>
    </row>
    <row r="29" spans="1:15" ht="14.25" customHeight="1">
      <c r="A29" s="769" t="s">
        <v>711</v>
      </c>
      <c r="B29" s="790"/>
      <c r="C29" s="790"/>
      <c r="D29" s="790"/>
      <c r="E29" s="790"/>
      <c r="F29" s="790"/>
      <c r="G29" s="790"/>
      <c r="H29" s="790"/>
      <c r="I29" s="798"/>
      <c r="J29" s="370"/>
      <c r="K29" s="370" t="s">
        <v>662</v>
      </c>
      <c r="L29" s="370"/>
      <c r="M29" s="370"/>
      <c r="N29" s="790"/>
      <c r="O29" s="813"/>
    </row>
    <row r="30" spans="1:15" ht="14.25" customHeight="1">
      <c r="A30" s="767"/>
      <c r="B30" s="773"/>
      <c r="C30" s="773"/>
      <c r="D30" s="773"/>
      <c r="E30" s="773"/>
      <c r="F30" s="773"/>
      <c r="G30" s="773"/>
      <c r="H30" s="773"/>
      <c r="I30" s="798"/>
      <c r="J30" s="370"/>
      <c r="K30" s="370" t="s">
        <v>662</v>
      </c>
      <c r="L30" s="370"/>
      <c r="M30" s="370"/>
      <c r="N30" s="790"/>
      <c r="O30" s="813"/>
    </row>
    <row r="31" spans="1:15" ht="15.4" customHeight="1">
      <c r="A31" s="770"/>
      <c r="B31" s="799"/>
      <c r="C31" s="818"/>
      <c r="D31" s="818"/>
      <c r="E31" s="818"/>
      <c r="F31" s="818"/>
      <c r="G31" s="818"/>
      <c r="H31" s="823"/>
      <c r="I31" s="807" t="s">
        <v>717</v>
      </c>
      <c r="J31" s="730"/>
      <c r="K31" s="730"/>
      <c r="L31" s="730"/>
      <c r="M31" s="738"/>
      <c r="N31" s="807"/>
      <c r="O31" s="814"/>
    </row>
    <row r="32" spans="1:15" ht="14.25" customHeight="1">
      <c r="A32" s="766"/>
      <c r="B32" s="789"/>
      <c r="C32" s="789"/>
      <c r="D32" s="789"/>
      <c r="E32" s="789"/>
      <c r="F32" s="789"/>
      <c r="G32" s="789"/>
      <c r="H32" s="789"/>
      <c r="I32" s="731"/>
      <c r="J32" s="735"/>
      <c r="K32" s="735" t="s">
        <v>662</v>
      </c>
      <c r="L32" s="735"/>
      <c r="M32" s="735"/>
      <c r="N32" s="789"/>
      <c r="O32" s="812"/>
    </row>
    <row r="33" spans="1:15" ht="14.25" customHeight="1">
      <c r="A33" s="767"/>
      <c r="B33" s="790"/>
      <c r="C33" s="790"/>
      <c r="D33" s="790"/>
      <c r="E33" s="790"/>
      <c r="F33" s="790"/>
      <c r="G33" s="790"/>
      <c r="H33" s="790"/>
      <c r="I33" s="798"/>
      <c r="J33" s="370"/>
      <c r="K33" s="370" t="s">
        <v>662</v>
      </c>
      <c r="L33" s="370"/>
      <c r="M33" s="370"/>
      <c r="N33" s="790"/>
      <c r="O33" s="813"/>
    </row>
    <row r="34" spans="1:15" ht="14.25" customHeight="1">
      <c r="A34" s="767"/>
      <c r="B34" s="790"/>
      <c r="C34" s="790"/>
      <c r="D34" s="790"/>
      <c r="E34" s="790"/>
      <c r="F34" s="790"/>
      <c r="G34" s="790"/>
      <c r="H34" s="790"/>
      <c r="I34" s="798"/>
      <c r="J34" s="370"/>
      <c r="K34" s="370" t="s">
        <v>662</v>
      </c>
      <c r="L34" s="370"/>
      <c r="M34" s="370"/>
      <c r="N34" s="790"/>
      <c r="O34" s="813"/>
    </row>
    <row r="35" spans="1:15" ht="14.25" customHeight="1">
      <c r="A35" s="768"/>
      <c r="B35" s="790"/>
      <c r="C35" s="790"/>
      <c r="D35" s="790"/>
      <c r="E35" s="790"/>
      <c r="F35" s="790"/>
      <c r="G35" s="790"/>
      <c r="H35" s="790"/>
      <c r="I35" s="798"/>
      <c r="J35" s="370"/>
      <c r="K35" s="370" t="s">
        <v>662</v>
      </c>
      <c r="L35" s="370"/>
      <c r="M35" s="370"/>
      <c r="N35" s="790"/>
      <c r="O35" s="813"/>
    </row>
    <row r="36" spans="1:15" ht="14.25" customHeight="1">
      <c r="A36" s="768"/>
      <c r="B36" s="790"/>
      <c r="C36" s="790"/>
      <c r="D36" s="790"/>
      <c r="E36" s="790"/>
      <c r="F36" s="790"/>
      <c r="G36" s="790"/>
      <c r="H36" s="790"/>
      <c r="I36" s="798"/>
      <c r="J36" s="370"/>
      <c r="K36" s="370" t="s">
        <v>662</v>
      </c>
      <c r="L36" s="370"/>
      <c r="M36" s="370"/>
      <c r="N36" s="790"/>
      <c r="O36" s="813"/>
    </row>
    <row r="37" spans="1:15" ht="14.25" customHeight="1">
      <c r="A37" s="768"/>
      <c r="B37" s="790"/>
      <c r="C37" s="790"/>
      <c r="D37" s="790"/>
      <c r="E37" s="790"/>
      <c r="F37" s="790"/>
      <c r="G37" s="790"/>
      <c r="H37" s="790"/>
      <c r="I37" s="798"/>
      <c r="J37" s="370"/>
      <c r="K37" s="370" t="s">
        <v>662</v>
      </c>
      <c r="L37" s="370"/>
      <c r="M37" s="370"/>
      <c r="N37" s="790"/>
      <c r="O37" s="813"/>
    </row>
    <row r="38" spans="1:15" ht="14.25" customHeight="1">
      <c r="A38" s="769" t="s">
        <v>711</v>
      </c>
      <c r="B38" s="790"/>
      <c r="C38" s="790"/>
      <c r="D38" s="790"/>
      <c r="E38" s="790"/>
      <c r="F38" s="790"/>
      <c r="G38" s="790"/>
      <c r="H38" s="790"/>
      <c r="I38" s="798"/>
      <c r="J38" s="370"/>
      <c r="K38" s="370" t="s">
        <v>662</v>
      </c>
      <c r="L38" s="370"/>
      <c r="M38" s="370"/>
      <c r="N38" s="790"/>
      <c r="O38" s="813"/>
    </row>
    <row r="39" spans="1:15" ht="14.25" customHeight="1">
      <c r="A39" s="767"/>
      <c r="B39" s="773"/>
      <c r="C39" s="773"/>
      <c r="D39" s="773"/>
      <c r="E39" s="773"/>
      <c r="F39" s="773"/>
      <c r="G39" s="773"/>
      <c r="H39" s="773"/>
      <c r="I39" s="798"/>
      <c r="J39" s="370"/>
      <c r="K39" s="370" t="s">
        <v>662</v>
      </c>
      <c r="L39" s="370"/>
      <c r="M39" s="370"/>
      <c r="N39" s="790"/>
      <c r="O39" s="813"/>
    </row>
    <row r="40" spans="1:15" ht="15.4" customHeight="1">
      <c r="A40" s="770"/>
      <c r="B40" s="799"/>
      <c r="C40" s="818"/>
      <c r="D40" s="818"/>
      <c r="E40" s="818"/>
      <c r="F40" s="818"/>
      <c r="G40" s="818"/>
      <c r="H40" s="823"/>
      <c r="I40" s="807" t="s">
        <v>717</v>
      </c>
      <c r="J40" s="730"/>
      <c r="K40" s="730"/>
      <c r="L40" s="730"/>
      <c r="M40" s="738"/>
      <c r="N40" s="807"/>
      <c r="O40" s="814"/>
    </row>
    <row r="41" spans="1:15" ht="11.25" customHeight="1">
      <c r="A41" s="668"/>
      <c r="B41" s="668"/>
      <c r="C41" s="668"/>
      <c r="D41" s="668"/>
      <c r="E41" s="668"/>
      <c r="F41" s="668"/>
      <c r="G41" s="668"/>
      <c r="H41" s="668"/>
      <c r="I41" s="731" t="s">
        <v>719</v>
      </c>
      <c r="J41" s="735"/>
      <c r="K41" s="735"/>
      <c r="L41" s="735"/>
      <c r="M41" s="739"/>
      <c r="N41" s="731"/>
      <c r="O41" s="815"/>
    </row>
    <row r="42" spans="1:15" ht="11.25" customHeight="1">
      <c r="A42" s="668"/>
      <c r="B42" s="668"/>
      <c r="C42" s="668"/>
      <c r="D42" s="668"/>
      <c r="E42" s="668"/>
      <c r="F42" s="668"/>
      <c r="G42" s="668"/>
      <c r="H42" s="668"/>
      <c r="I42" s="732"/>
      <c r="J42" s="736"/>
      <c r="K42" s="736"/>
      <c r="L42" s="736"/>
      <c r="M42" s="740"/>
      <c r="N42" s="732"/>
      <c r="O42" s="816"/>
    </row>
    <row r="43" spans="1:15" s="686" customFormat="1" ht="12" customHeight="1">
      <c r="A43" s="701" t="s">
        <v>229</v>
      </c>
      <c r="B43" s="710" t="s">
        <v>347</v>
      </c>
      <c r="C43" s="710"/>
      <c r="D43" s="710"/>
      <c r="E43" s="710"/>
      <c r="F43" s="710"/>
      <c r="G43" s="710"/>
      <c r="H43" s="710"/>
      <c r="I43" s="710"/>
      <c r="J43" s="710"/>
      <c r="K43" s="710"/>
      <c r="L43" s="710"/>
      <c r="M43" s="710"/>
      <c r="N43" s="710"/>
      <c r="O43" s="710"/>
    </row>
    <row r="44" spans="1:15" s="686" customFormat="1" ht="12" customHeight="1">
      <c r="A44" s="701" t="s">
        <v>229</v>
      </c>
      <c r="B44" s="710" t="s">
        <v>639</v>
      </c>
      <c r="C44" s="710"/>
      <c r="D44" s="710"/>
      <c r="E44" s="710"/>
      <c r="F44" s="710"/>
      <c r="G44" s="710"/>
      <c r="H44" s="710"/>
      <c r="I44" s="710"/>
      <c r="J44" s="710"/>
      <c r="K44" s="710"/>
      <c r="L44" s="710"/>
      <c r="M44" s="710"/>
      <c r="N44" s="710"/>
      <c r="O44" s="710"/>
    </row>
    <row r="45" spans="1:15" s="687" customFormat="1" ht="7.5" customHeight="1"/>
    <row r="46" spans="1:15" ht="15.4" customHeight="1">
      <c r="A46" s="668" t="s">
        <v>243</v>
      </c>
    </row>
    <row r="47" spans="1:15" ht="11.25" customHeight="1">
      <c r="A47" s="702" t="s">
        <v>720</v>
      </c>
      <c r="B47" s="711"/>
      <c r="C47" s="711"/>
      <c r="D47" s="719"/>
    </row>
    <row r="48" spans="1:15" ht="11.25" customHeight="1">
      <c r="A48" s="703"/>
      <c r="B48" s="712"/>
      <c r="C48" s="712"/>
      <c r="D48" s="720"/>
    </row>
    <row r="49" spans="1:15" ht="11.25" customHeight="1">
      <c r="A49" s="704"/>
      <c r="B49" s="690"/>
      <c r="C49" s="690"/>
      <c r="D49" s="721" t="s">
        <v>327</v>
      </c>
      <c r="E49" s="702" t="s">
        <v>192</v>
      </c>
      <c r="F49" s="711"/>
      <c r="G49" s="719"/>
      <c r="H49" s="704" t="s">
        <v>723</v>
      </c>
      <c r="I49" s="692" t="s">
        <v>737</v>
      </c>
      <c r="J49" s="692"/>
      <c r="K49" s="692"/>
      <c r="L49" s="692"/>
      <c r="M49" s="692"/>
      <c r="N49" s="692"/>
    </row>
    <row r="50" spans="1:15" ht="11.25" customHeight="1">
      <c r="A50" s="703"/>
      <c r="B50" s="712"/>
      <c r="C50" s="712"/>
      <c r="D50" s="720"/>
      <c r="E50" s="703"/>
      <c r="F50" s="712"/>
      <c r="G50" s="720"/>
      <c r="H50" s="704"/>
      <c r="I50" s="692"/>
      <c r="J50" s="692"/>
      <c r="K50" s="692"/>
      <c r="L50" s="692"/>
      <c r="M50" s="692"/>
      <c r="N50" s="692"/>
    </row>
    <row r="51" spans="1:15" s="688" customFormat="1" ht="7.5" customHeight="1"/>
    <row r="52" spans="1:15" s="686" customFormat="1" ht="12" customHeight="1">
      <c r="A52" s="686" t="s">
        <v>696</v>
      </c>
    </row>
    <row r="53" spans="1:15" s="686" customFormat="1" ht="12" customHeight="1">
      <c r="A53" s="701">
        <v>1</v>
      </c>
      <c r="B53" s="686" t="s">
        <v>724</v>
      </c>
    </row>
    <row r="54" spans="1:15" s="686" customFormat="1" ht="12" customHeight="1">
      <c r="A54" s="701">
        <v>2</v>
      </c>
      <c r="B54" s="713" t="s">
        <v>726</v>
      </c>
      <c r="C54" s="713"/>
      <c r="D54" s="713"/>
      <c r="E54" s="713"/>
      <c r="F54" s="713"/>
      <c r="G54" s="713"/>
      <c r="H54" s="713"/>
      <c r="I54" s="713"/>
      <c r="J54" s="713"/>
      <c r="K54" s="713"/>
      <c r="L54" s="713"/>
      <c r="M54" s="713"/>
      <c r="N54" s="713"/>
      <c r="O54" s="713"/>
    </row>
    <row r="55" spans="1:15" s="686" customFormat="1" ht="12" customHeight="1">
      <c r="B55" s="713"/>
      <c r="C55" s="713"/>
      <c r="D55" s="713"/>
      <c r="E55" s="713"/>
      <c r="F55" s="713"/>
      <c r="G55" s="713"/>
      <c r="H55" s="713"/>
      <c r="I55" s="713"/>
      <c r="J55" s="713"/>
      <c r="K55" s="713"/>
      <c r="L55" s="713"/>
      <c r="M55" s="713"/>
      <c r="N55" s="713"/>
      <c r="O55" s="713"/>
    </row>
    <row r="56" spans="1:15" s="686" customFormat="1" ht="12" customHeight="1">
      <c r="A56" s="701">
        <v>3</v>
      </c>
      <c r="B56" s="686" t="s">
        <v>739</v>
      </c>
    </row>
    <row r="57" spans="1:15" s="686" customFormat="1" ht="12" customHeight="1">
      <c r="B57" s="686" t="s">
        <v>621</v>
      </c>
    </row>
    <row r="58" spans="1:15" s="686" customFormat="1" ht="12" customHeight="1">
      <c r="A58" s="701">
        <v>4</v>
      </c>
      <c r="B58" s="713" t="s">
        <v>742</v>
      </c>
      <c r="C58" s="713"/>
      <c r="D58" s="713"/>
      <c r="E58" s="713"/>
      <c r="F58" s="713"/>
      <c r="G58" s="713"/>
      <c r="H58" s="713"/>
      <c r="I58" s="713"/>
      <c r="J58" s="713"/>
      <c r="K58" s="713"/>
      <c r="L58" s="713"/>
      <c r="M58" s="713"/>
      <c r="N58" s="713"/>
      <c r="O58" s="713"/>
    </row>
    <row r="59" spans="1:15" s="686" customFormat="1" ht="12" customHeight="1">
      <c r="B59" s="713"/>
      <c r="C59" s="713"/>
      <c r="D59" s="713"/>
      <c r="E59" s="713"/>
      <c r="F59" s="713"/>
      <c r="G59" s="713"/>
      <c r="H59" s="713"/>
      <c r="I59" s="713"/>
      <c r="J59" s="713"/>
      <c r="K59" s="713"/>
      <c r="L59" s="713"/>
      <c r="M59" s="713"/>
      <c r="N59" s="713"/>
      <c r="O59" s="713"/>
    </row>
    <row r="60" spans="1:15" s="687" customFormat="1" ht="15.4" customHeight="1"/>
    <row r="61" spans="1:15" ht="15.4" customHeight="1"/>
    <row r="62" spans="1:15" ht="15.4" customHeight="1"/>
    <row r="63" spans="1:15" ht="15.4" customHeight="1"/>
    <row r="64" spans="1:15" ht="15.4" customHeight="1"/>
    <row r="65" ht="15.4" customHeight="1"/>
    <row r="66" ht="15.4" customHeight="1"/>
    <row r="67" ht="15.4" customHeight="1"/>
  </sheetData>
  <mergeCells count="166">
    <mergeCell ref="A3:O3"/>
    <mergeCell ref="A4:O4"/>
    <mergeCell ref="A6:B6"/>
    <mergeCell ref="C6:G6"/>
    <mergeCell ref="I6:K6"/>
    <mergeCell ref="L6:O6"/>
    <mergeCell ref="A8:O8"/>
    <mergeCell ref="A9:C9"/>
    <mergeCell ref="D9:E9"/>
    <mergeCell ref="G9:H9"/>
    <mergeCell ref="J9:K9"/>
    <mergeCell ref="M9:O9"/>
    <mergeCell ref="A10:C10"/>
    <mergeCell ref="D10:F10"/>
    <mergeCell ref="G10:I10"/>
    <mergeCell ref="J10:L10"/>
    <mergeCell ref="M10:O10"/>
    <mergeCell ref="A12:O12"/>
    <mergeCell ref="B13:D13"/>
    <mergeCell ref="E13:H13"/>
    <mergeCell ref="I13:M13"/>
    <mergeCell ref="N13:O13"/>
    <mergeCell ref="B14:D14"/>
    <mergeCell ref="E14:H14"/>
    <mergeCell ref="I14:J14"/>
    <mergeCell ref="L14:M14"/>
    <mergeCell ref="N14:O14"/>
    <mergeCell ref="B15:D15"/>
    <mergeCell ref="E15:H15"/>
    <mergeCell ref="I15:J15"/>
    <mergeCell ref="L15:M15"/>
    <mergeCell ref="N15:O15"/>
    <mergeCell ref="B16:D16"/>
    <mergeCell ref="E16:H16"/>
    <mergeCell ref="I16:J16"/>
    <mergeCell ref="L16:M16"/>
    <mergeCell ref="N16:O16"/>
    <mergeCell ref="B17:D17"/>
    <mergeCell ref="E17:H17"/>
    <mergeCell ref="I17:J17"/>
    <mergeCell ref="L17:M17"/>
    <mergeCell ref="N17:O17"/>
    <mergeCell ref="B18:D18"/>
    <mergeCell ref="E18:H18"/>
    <mergeCell ref="I18:J18"/>
    <mergeCell ref="L18:M18"/>
    <mergeCell ref="N18:O18"/>
    <mergeCell ref="B19:D19"/>
    <mergeCell ref="E19:H19"/>
    <mergeCell ref="I19:J19"/>
    <mergeCell ref="L19:M19"/>
    <mergeCell ref="N19:O19"/>
    <mergeCell ref="B20:D20"/>
    <mergeCell ref="E20:H20"/>
    <mergeCell ref="I20:J20"/>
    <mergeCell ref="L20:M20"/>
    <mergeCell ref="N20:O20"/>
    <mergeCell ref="B21:D21"/>
    <mergeCell ref="E21:H21"/>
    <mergeCell ref="I21:J21"/>
    <mergeCell ref="L21:M21"/>
    <mergeCell ref="N21:O21"/>
    <mergeCell ref="B22:H22"/>
    <mergeCell ref="I22:M22"/>
    <mergeCell ref="N22:O22"/>
    <mergeCell ref="B23:D23"/>
    <mergeCell ref="E23:H23"/>
    <mergeCell ref="I23:J23"/>
    <mergeCell ref="L23:M23"/>
    <mergeCell ref="N23:O23"/>
    <mergeCell ref="B24:D24"/>
    <mergeCell ref="E24:H24"/>
    <mergeCell ref="I24:J24"/>
    <mergeCell ref="L24:M24"/>
    <mergeCell ref="N24:O24"/>
    <mergeCell ref="B25:D25"/>
    <mergeCell ref="E25:H25"/>
    <mergeCell ref="I25:J25"/>
    <mergeCell ref="L25:M25"/>
    <mergeCell ref="N25:O25"/>
    <mergeCell ref="B26:D26"/>
    <mergeCell ref="E26:H26"/>
    <mergeCell ref="I26:J26"/>
    <mergeCell ref="L26:M26"/>
    <mergeCell ref="N26:O26"/>
    <mergeCell ref="B27:D27"/>
    <mergeCell ref="E27:H27"/>
    <mergeCell ref="I27:J27"/>
    <mergeCell ref="L27:M27"/>
    <mergeCell ref="N27:O27"/>
    <mergeCell ref="B28:D28"/>
    <mergeCell ref="E28:H28"/>
    <mergeCell ref="I28:J28"/>
    <mergeCell ref="L28:M28"/>
    <mergeCell ref="N28:O28"/>
    <mergeCell ref="B29:D29"/>
    <mergeCell ref="E29:H29"/>
    <mergeCell ref="I29:J29"/>
    <mergeCell ref="L29:M29"/>
    <mergeCell ref="N29:O29"/>
    <mergeCell ref="B30:D30"/>
    <mergeCell ref="E30:H30"/>
    <mergeCell ref="I30:J30"/>
    <mergeCell ref="L30:M30"/>
    <mergeCell ref="N30:O30"/>
    <mergeCell ref="B31:H31"/>
    <mergeCell ref="I31:M31"/>
    <mergeCell ref="N31:O31"/>
    <mergeCell ref="B32:D32"/>
    <mergeCell ref="E32:H32"/>
    <mergeCell ref="I32:J32"/>
    <mergeCell ref="L32:M32"/>
    <mergeCell ref="N32:O32"/>
    <mergeCell ref="B33:D33"/>
    <mergeCell ref="E33:H33"/>
    <mergeCell ref="I33:J33"/>
    <mergeCell ref="L33:M33"/>
    <mergeCell ref="N33:O33"/>
    <mergeCell ref="B34:D34"/>
    <mergeCell ref="E34:H34"/>
    <mergeCell ref="I34:J34"/>
    <mergeCell ref="L34:M34"/>
    <mergeCell ref="N34:O34"/>
    <mergeCell ref="B35:D35"/>
    <mergeCell ref="E35:H35"/>
    <mergeCell ref="I35:J35"/>
    <mergeCell ref="L35:M35"/>
    <mergeCell ref="N35:O35"/>
    <mergeCell ref="B36:D36"/>
    <mergeCell ref="E36:H36"/>
    <mergeCell ref="I36:J36"/>
    <mergeCell ref="L36:M36"/>
    <mergeCell ref="N36:O36"/>
    <mergeCell ref="B37:D37"/>
    <mergeCell ref="E37:H37"/>
    <mergeCell ref="I37:J37"/>
    <mergeCell ref="L37:M37"/>
    <mergeCell ref="N37:O37"/>
    <mergeCell ref="B38:D38"/>
    <mergeCell ref="E38:H38"/>
    <mergeCell ref="I38:J38"/>
    <mergeCell ref="L38:M38"/>
    <mergeCell ref="N38:O38"/>
    <mergeCell ref="B39:D39"/>
    <mergeCell ref="E39:H39"/>
    <mergeCell ref="I39:J39"/>
    <mergeCell ref="L39:M39"/>
    <mergeCell ref="N39:O39"/>
    <mergeCell ref="B40:H40"/>
    <mergeCell ref="I40:M40"/>
    <mergeCell ref="N40:O40"/>
    <mergeCell ref="B43:O43"/>
    <mergeCell ref="B44:O44"/>
    <mergeCell ref="A17:A19"/>
    <mergeCell ref="A26:A28"/>
    <mergeCell ref="A35:A37"/>
    <mergeCell ref="I41:M42"/>
    <mergeCell ref="N41:O42"/>
    <mergeCell ref="A47:D48"/>
    <mergeCell ref="A49:C50"/>
    <mergeCell ref="D49:D50"/>
    <mergeCell ref="E49:G50"/>
    <mergeCell ref="H49:H50"/>
    <mergeCell ref="I49:N50"/>
    <mergeCell ref="B54:O55"/>
    <mergeCell ref="B58:O59"/>
  </mergeCells>
  <phoneticPr fontId="21"/>
  <printOptions horizontalCentered="1" verticalCentered="1"/>
  <pageMargins left="0.39370078740157483" right="0.39370078740157483" top="0.59055118110236227" bottom="0.39370078740157483" header="0.27559055118110237" footer="0.43307086614173229"/>
  <pageSetup paperSize="9" scale="81" fitToWidth="1" fitToHeight="1" orientation="portrait" usePrinterDefaults="1" blackAndWhite="1" r:id="rId1"/>
  <headerFooter alignWithMargins="0">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dimension ref="A1:O106"/>
  <sheetViews>
    <sheetView view="pageBreakPreview" topLeftCell="A3" zoomScaleSheetLayoutView="100" workbookViewId="0">
      <selection activeCell="A8" sqref="A8:N8"/>
    </sheetView>
  </sheetViews>
  <sheetFormatPr defaultColWidth="9.375" defaultRowHeight="13.5"/>
  <cols>
    <col min="1" max="13" width="7" style="668" customWidth="1"/>
    <col min="14" max="14" width="17.375" style="668" customWidth="1"/>
    <col min="15" max="15" width="1.625" style="668" customWidth="1"/>
    <col min="16" max="16" width="5.75" style="668" customWidth="1"/>
    <col min="17" max="16384" width="9.375" style="668"/>
  </cols>
  <sheetData>
    <row r="1" spans="1:15" ht="15.4" customHeight="1">
      <c r="N1" s="752"/>
    </row>
    <row r="2" spans="1:15" ht="7.5" customHeight="1"/>
    <row r="3" spans="1:15" ht="18" customHeight="1">
      <c r="A3" s="690" t="s">
        <v>745</v>
      </c>
      <c r="B3" s="690"/>
      <c r="C3" s="690"/>
      <c r="D3" s="690"/>
      <c r="E3" s="690"/>
      <c r="F3" s="690"/>
      <c r="G3" s="690"/>
      <c r="H3" s="690"/>
      <c r="I3" s="690"/>
      <c r="J3" s="690"/>
      <c r="K3" s="690"/>
      <c r="L3" s="690"/>
      <c r="M3" s="690"/>
      <c r="N3" s="690"/>
    </row>
    <row r="4" spans="1:15" ht="18" customHeight="1">
      <c r="A4" s="690" t="s">
        <v>746</v>
      </c>
      <c r="B4" s="690"/>
      <c r="C4" s="690"/>
      <c r="D4" s="690"/>
      <c r="E4" s="690"/>
      <c r="F4" s="690"/>
      <c r="G4" s="690"/>
      <c r="H4" s="690"/>
      <c r="I4" s="690"/>
      <c r="J4" s="690"/>
      <c r="K4" s="690"/>
      <c r="L4" s="690"/>
      <c r="M4" s="690"/>
      <c r="N4" s="690"/>
    </row>
    <row r="5" spans="1:15" ht="7.5" customHeight="1">
      <c r="A5" s="690"/>
      <c r="B5" s="690"/>
      <c r="C5" s="690"/>
      <c r="D5" s="690"/>
      <c r="E5" s="690"/>
      <c r="F5" s="690"/>
      <c r="G5" s="690"/>
      <c r="H5" s="690"/>
      <c r="I5" s="690"/>
      <c r="J5" s="690"/>
      <c r="K5" s="690"/>
      <c r="L5" s="690"/>
      <c r="M5" s="690"/>
      <c r="N5" s="690"/>
      <c r="O5" s="690"/>
    </row>
    <row r="6" spans="1:15" ht="18" customHeight="1">
      <c r="A6" s="691" t="s">
        <v>141</v>
      </c>
      <c r="B6" s="691"/>
      <c r="C6" s="714"/>
      <c r="D6" s="714"/>
      <c r="E6" s="714"/>
      <c r="F6" s="714"/>
      <c r="G6" s="714"/>
      <c r="H6" s="690"/>
      <c r="I6" s="729" t="s">
        <v>392</v>
      </c>
      <c r="J6" s="734"/>
      <c r="K6" s="737"/>
      <c r="L6" s="741"/>
      <c r="M6" s="747"/>
      <c r="N6" s="753"/>
      <c r="O6" s="690"/>
    </row>
    <row r="7" spans="1:15" ht="7.5" customHeight="1">
      <c r="A7" s="690"/>
      <c r="B7" s="690"/>
      <c r="C7" s="690"/>
      <c r="D7" s="690"/>
      <c r="E7" s="690"/>
      <c r="F7" s="690"/>
      <c r="G7" s="690"/>
      <c r="H7" s="690"/>
      <c r="I7" s="690"/>
      <c r="J7" s="690"/>
      <c r="K7" s="690"/>
      <c r="L7" s="690"/>
      <c r="M7" s="690"/>
      <c r="N7" s="690"/>
      <c r="O7" s="690"/>
    </row>
    <row r="8" spans="1:15" ht="13.5" customHeight="1">
      <c r="A8" s="831" t="s">
        <v>64</v>
      </c>
      <c r="B8" s="831"/>
      <c r="C8" s="831"/>
      <c r="D8" s="831"/>
      <c r="E8" s="831"/>
      <c r="F8" s="831"/>
      <c r="G8" s="831"/>
      <c r="H8" s="831"/>
      <c r="I8" s="831"/>
      <c r="J8" s="831"/>
      <c r="K8" s="831"/>
      <c r="L8" s="831"/>
      <c r="M8" s="831"/>
      <c r="N8" s="692"/>
    </row>
    <row r="9" spans="1:15" ht="15.4" customHeight="1">
      <c r="A9" s="691" t="s">
        <v>710</v>
      </c>
      <c r="B9" s="691"/>
      <c r="C9" s="691" t="s">
        <v>747</v>
      </c>
      <c r="D9" s="691" t="s">
        <v>218</v>
      </c>
      <c r="E9" s="691" t="s">
        <v>749</v>
      </c>
      <c r="F9" s="691" t="s">
        <v>750</v>
      </c>
      <c r="G9" s="691" t="s">
        <v>45</v>
      </c>
      <c r="H9" s="691" t="s">
        <v>752</v>
      </c>
      <c r="I9" s="691" t="s">
        <v>249</v>
      </c>
      <c r="J9" s="691" t="s">
        <v>754</v>
      </c>
      <c r="K9" s="691" t="s">
        <v>198</v>
      </c>
      <c r="L9" s="691" t="s">
        <v>730</v>
      </c>
      <c r="M9" s="729" t="s">
        <v>469</v>
      </c>
      <c r="N9" s="844" t="s">
        <v>499</v>
      </c>
    </row>
    <row r="10" spans="1:15" ht="18" customHeight="1">
      <c r="A10" s="691" t="s">
        <v>451</v>
      </c>
      <c r="B10" s="691"/>
      <c r="C10" s="839"/>
      <c r="D10" s="839"/>
      <c r="E10" s="839"/>
      <c r="F10" s="839"/>
      <c r="G10" s="839"/>
      <c r="H10" s="839"/>
      <c r="I10" s="839"/>
      <c r="J10" s="839"/>
      <c r="K10" s="839"/>
      <c r="L10" s="839"/>
      <c r="M10" s="843"/>
      <c r="N10" s="845"/>
    </row>
    <row r="11" spans="1:15" ht="7.5" customHeight="1"/>
    <row r="12" spans="1:15" ht="13.5" customHeight="1">
      <c r="A12" s="692" t="s">
        <v>404</v>
      </c>
      <c r="B12" s="692"/>
      <c r="C12" s="692"/>
      <c r="D12" s="692"/>
      <c r="E12" s="692"/>
      <c r="F12" s="692"/>
      <c r="G12" s="692"/>
      <c r="H12" s="692"/>
      <c r="I12" s="692"/>
      <c r="J12" s="692"/>
      <c r="K12" s="692"/>
      <c r="L12" s="692"/>
      <c r="M12" s="692"/>
      <c r="N12" s="692"/>
    </row>
    <row r="13" spans="1:15" ht="15.4" customHeight="1">
      <c r="A13" s="765" t="s">
        <v>710</v>
      </c>
      <c r="B13" s="773" t="s">
        <v>712</v>
      </c>
      <c r="C13" s="773"/>
      <c r="D13" s="773"/>
      <c r="E13" s="773" t="s">
        <v>5</v>
      </c>
      <c r="F13" s="773"/>
      <c r="G13" s="773"/>
      <c r="H13" s="773"/>
      <c r="I13" s="773" t="s">
        <v>715</v>
      </c>
      <c r="J13" s="773"/>
      <c r="K13" s="773"/>
      <c r="L13" s="773" t="s">
        <v>360</v>
      </c>
      <c r="M13" s="773"/>
      <c r="N13" s="811"/>
    </row>
    <row r="14" spans="1:15" ht="14.25" customHeight="1">
      <c r="A14" s="832" t="s">
        <v>747</v>
      </c>
      <c r="B14" s="789" t="s">
        <v>716</v>
      </c>
      <c r="C14" s="789"/>
      <c r="D14" s="789"/>
      <c r="E14" s="789"/>
      <c r="F14" s="789"/>
      <c r="G14" s="789"/>
      <c r="H14" s="789"/>
      <c r="I14" s="789"/>
      <c r="J14" s="789"/>
      <c r="K14" s="789"/>
      <c r="L14" s="789"/>
      <c r="M14" s="789"/>
      <c r="N14" s="812"/>
    </row>
    <row r="15" spans="1:15" ht="14.25" customHeight="1">
      <c r="A15" s="833"/>
      <c r="B15" s="790" t="s">
        <v>716</v>
      </c>
      <c r="C15" s="790"/>
      <c r="D15" s="790"/>
      <c r="E15" s="790"/>
      <c r="F15" s="790"/>
      <c r="G15" s="790"/>
      <c r="H15" s="790"/>
      <c r="I15" s="790"/>
      <c r="J15" s="790"/>
      <c r="K15" s="790"/>
      <c r="L15" s="790"/>
      <c r="M15" s="790"/>
      <c r="N15" s="813"/>
    </row>
    <row r="16" spans="1:15" ht="14.25" customHeight="1">
      <c r="A16" s="833"/>
      <c r="B16" s="790" t="s">
        <v>716</v>
      </c>
      <c r="C16" s="790"/>
      <c r="D16" s="790"/>
      <c r="E16" s="790"/>
      <c r="F16" s="790"/>
      <c r="G16" s="790"/>
      <c r="H16" s="790"/>
      <c r="I16" s="790"/>
      <c r="J16" s="790"/>
      <c r="K16" s="790"/>
      <c r="L16" s="790"/>
      <c r="M16" s="790"/>
      <c r="N16" s="813"/>
    </row>
    <row r="17" spans="1:14" ht="14.25" customHeight="1">
      <c r="A17" s="833"/>
      <c r="B17" s="790" t="s">
        <v>716</v>
      </c>
      <c r="C17" s="790"/>
      <c r="D17" s="790"/>
      <c r="E17" s="790"/>
      <c r="F17" s="790"/>
      <c r="G17" s="790"/>
      <c r="H17" s="790"/>
      <c r="I17" s="790"/>
      <c r="J17" s="790"/>
      <c r="K17" s="790"/>
      <c r="L17" s="790"/>
      <c r="M17" s="790"/>
      <c r="N17" s="813"/>
    </row>
    <row r="18" spans="1:14" ht="14.25" customHeight="1">
      <c r="A18" s="833"/>
      <c r="B18" s="790" t="s">
        <v>716</v>
      </c>
      <c r="C18" s="790"/>
      <c r="D18" s="790"/>
      <c r="E18" s="790"/>
      <c r="F18" s="790"/>
      <c r="G18" s="790"/>
      <c r="H18" s="790"/>
      <c r="I18" s="790"/>
      <c r="J18" s="790"/>
      <c r="K18" s="790"/>
      <c r="L18" s="790"/>
      <c r="M18" s="790"/>
      <c r="N18" s="813"/>
    </row>
    <row r="19" spans="1:14" ht="14.25" customHeight="1">
      <c r="A19" s="833"/>
      <c r="B19" s="773" t="s">
        <v>716</v>
      </c>
      <c r="C19" s="773"/>
      <c r="D19" s="773"/>
      <c r="E19" s="773"/>
      <c r="F19" s="773"/>
      <c r="G19" s="773"/>
      <c r="H19" s="773"/>
      <c r="I19" s="790"/>
      <c r="J19" s="790"/>
      <c r="K19" s="790"/>
      <c r="L19" s="790"/>
      <c r="M19" s="790"/>
      <c r="N19" s="813"/>
    </row>
    <row r="20" spans="1:14" ht="14.25" customHeight="1">
      <c r="A20" s="834"/>
      <c r="B20" s="836"/>
      <c r="C20" s="840"/>
      <c r="D20" s="840"/>
      <c r="E20" s="840"/>
      <c r="F20" s="840"/>
      <c r="G20" s="840"/>
      <c r="H20" s="841"/>
      <c r="I20" s="730" t="s">
        <v>301</v>
      </c>
      <c r="J20" s="730"/>
      <c r="K20" s="738"/>
      <c r="L20" s="807"/>
      <c r="M20" s="730"/>
      <c r="N20" s="814"/>
    </row>
    <row r="21" spans="1:14" ht="14.25" customHeight="1">
      <c r="A21" s="832" t="s">
        <v>688</v>
      </c>
      <c r="B21" s="789" t="s">
        <v>716</v>
      </c>
      <c r="C21" s="789"/>
      <c r="D21" s="789"/>
      <c r="E21" s="789"/>
      <c r="F21" s="789"/>
      <c r="G21" s="789"/>
      <c r="H21" s="789"/>
      <c r="I21" s="789"/>
      <c r="J21" s="789"/>
      <c r="K21" s="789"/>
      <c r="L21" s="789"/>
      <c r="M21" s="789"/>
      <c r="N21" s="812"/>
    </row>
    <row r="22" spans="1:14" ht="14.25" customHeight="1">
      <c r="A22" s="833"/>
      <c r="B22" s="790" t="s">
        <v>716</v>
      </c>
      <c r="C22" s="790"/>
      <c r="D22" s="790"/>
      <c r="E22" s="790"/>
      <c r="F22" s="790"/>
      <c r="G22" s="790"/>
      <c r="H22" s="790"/>
      <c r="I22" s="790"/>
      <c r="J22" s="790"/>
      <c r="K22" s="790"/>
      <c r="L22" s="790"/>
      <c r="M22" s="790"/>
      <c r="N22" s="813"/>
    </row>
    <row r="23" spans="1:14" ht="14.25" customHeight="1">
      <c r="A23" s="833"/>
      <c r="B23" s="790" t="s">
        <v>716</v>
      </c>
      <c r="C23" s="790"/>
      <c r="D23" s="790"/>
      <c r="E23" s="790"/>
      <c r="F23" s="790"/>
      <c r="G23" s="790"/>
      <c r="H23" s="790"/>
      <c r="I23" s="790"/>
      <c r="J23" s="790"/>
      <c r="K23" s="790"/>
      <c r="L23" s="790"/>
      <c r="M23" s="790"/>
      <c r="N23" s="813"/>
    </row>
    <row r="24" spans="1:14" ht="14.25" customHeight="1">
      <c r="A24" s="833"/>
      <c r="B24" s="790" t="s">
        <v>716</v>
      </c>
      <c r="C24" s="790"/>
      <c r="D24" s="790"/>
      <c r="E24" s="790"/>
      <c r="F24" s="790"/>
      <c r="G24" s="790"/>
      <c r="H24" s="790"/>
      <c r="I24" s="790"/>
      <c r="J24" s="790"/>
      <c r="K24" s="790"/>
      <c r="L24" s="790"/>
      <c r="M24" s="790"/>
      <c r="N24" s="813"/>
    </row>
    <row r="25" spans="1:14" ht="14.25" customHeight="1">
      <c r="A25" s="833"/>
      <c r="B25" s="790" t="s">
        <v>716</v>
      </c>
      <c r="C25" s="790"/>
      <c r="D25" s="790"/>
      <c r="E25" s="790"/>
      <c r="F25" s="790"/>
      <c r="G25" s="790"/>
      <c r="H25" s="790"/>
      <c r="I25" s="790"/>
      <c r="J25" s="790"/>
      <c r="K25" s="790"/>
      <c r="L25" s="790"/>
      <c r="M25" s="790"/>
      <c r="N25" s="813"/>
    </row>
    <row r="26" spans="1:14" ht="14.25" customHeight="1">
      <c r="A26" s="833"/>
      <c r="B26" s="773" t="s">
        <v>716</v>
      </c>
      <c r="C26" s="773"/>
      <c r="D26" s="773"/>
      <c r="E26" s="773"/>
      <c r="F26" s="773"/>
      <c r="G26" s="773"/>
      <c r="H26" s="773"/>
      <c r="I26" s="790"/>
      <c r="J26" s="790"/>
      <c r="K26" s="790"/>
      <c r="L26" s="790"/>
      <c r="M26" s="790"/>
      <c r="N26" s="813"/>
    </row>
    <row r="27" spans="1:14" ht="14.25" customHeight="1">
      <c r="A27" s="834"/>
      <c r="B27" s="836"/>
      <c r="C27" s="840"/>
      <c r="D27" s="840"/>
      <c r="E27" s="840"/>
      <c r="F27" s="840"/>
      <c r="G27" s="840"/>
      <c r="H27" s="841"/>
      <c r="I27" s="730" t="s">
        <v>755</v>
      </c>
      <c r="J27" s="730"/>
      <c r="K27" s="738"/>
      <c r="L27" s="807"/>
      <c r="M27" s="730"/>
      <c r="N27" s="814"/>
    </row>
    <row r="28" spans="1:14" ht="14.25" customHeight="1">
      <c r="A28" s="832" t="s">
        <v>757</v>
      </c>
      <c r="B28" s="789" t="s">
        <v>716</v>
      </c>
      <c r="C28" s="789"/>
      <c r="D28" s="789"/>
      <c r="E28" s="789"/>
      <c r="F28" s="789"/>
      <c r="G28" s="789"/>
      <c r="H28" s="789"/>
      <c r="I28" s="789"/>
      <c r="J28" s="789"/>
      <c r="K28" s="789"/>
      <c r="L28" s="789"/>
      <c r="M28" s="789"/>
      <c r="N28" s="812"/>
    </row>
    <row r="29" spans="1:14" ht="14.25" customHeight="1">
      <c r="A29" s="833"/>
      <c r="B29" s="790" t="s">
        <v>716</v>
      </c>
      <c r="C29" s="790"/>
      <c r="D29" s="790"/>
      <c r="E29" s="790"/>
      <c r="F29" s="790"/>
      <c r="G29" s="790"/>
      <c r="H29" s="790"/>
      <c r="I29" s="790"/>
      <c r="J29" s="790"/>
      <c r="K29" s="790"/>
      <c r="L29" s="790"/>
      <c r="M29" s="790"/>
      <c r="N29" s="813"/>
    </row>
    <row r="30" spans="1:14" ht="14.25" customHeight="1">
      <c r="A30" s="833"/>
      <c r="B30" s="790" t="s">
        <v>716</v>
      </c>
      <c r="C30" s="790"/>
      <c r="D30" s="790"/>
      <c r="E30" s="790"/>
      <c r="F30" s="790"/>
      <c r="G30" s="790"/>
      <c r="H30" s="790"/>
      <c r="I30" s="790"/>
      <c r="J30" s="790"/>
      <c r="K30" s="790"/>
      <c r="L30" s="790"/>
      <c r="M30" s="790"/>
      <c r="N30" s="813"/>
    </row>
    <row r="31" spans="1:14" ht="14.25" customHeight="1">
      <c r="A31" s="833"/>
      <c r="B31" s="790" t="s">
        <v>716</v>
      </c>
      <c r="C31" s="790"/>
      <c r="D31" s="790"/>
      <c r="E31" s="790"/>
      <c r="F31" s="790"/>
      <c r="G31" s="790"/>
      <c r="H31" s="790"/>
      <c r="I31" s="790"/>
      <c r="J31" s="790"/>
      <c r="K31" s="790"/>
      <c r="L31" s="790"/>
      <c r="M31" s="790"/>
      <c r="N31" s="813"/>
    </row>
    <row r="32" spans="1:14" ht="14.25" customHeight="1">
      <c r="A32" s="833"/>
      <c r="B32" s="790" t="s">
        <v>716</v>
      </c>
      <c r="C32" s="790"/>
      <c r="D32" s="790"/>
      <c r="E32" s="790"/>
      <c r="F32" s="790"/>
      <c r="G32" s="790"/>
      <c r="H32" s="790"/>
      <c r="I32" s="790"/>
      <c r="J32" s="790"/>
      <c r="K32" s="790"/>
      <c r="L32" s="790"/>
      <c r="M32" s="790"/>
      <c r="N32" s="813"/>
    </row>
    <row r="33" spans="1:14" ht="14.25" customHeight="1">
      <c r="A33" s="833"/>
      <c r="B33" s="773" t="s">
        <v>716</v>
      </c>
      <c r="C33" s="773"/>
      <c r="D33" s="773"/>
      <c r="E33" s="773"/>
      <c r="F33" s="773"/>
      <c r="G33" s="773"/>
      <c r="H33" s="773"/>
      <c r="I33" s="790"/>
      <c r="J33" s="790"/>
      <c r="K33" s="790"/>
      <c r="L33" s="790"/>
      <c r="M33" s="790"/>
      <c r="N33" s="813"/>
    </row>
    <row r="34" spans="1:14" ht="14.25" customHeight="1">
      <c r="A34" s="834"/>
      <c r="B34" s="836"/>
      <c r="C34" s="840"/>
      <c r="D34" s="840"/>
      <c r="E34" s="840"/>
      <c r="F34" s="840"/>
      <c r="G34" s="840"/>
      <c r="H34" s="841"/>
      <c r="I34" s="730" t="s">
        <v>352</v>
      </c>
      <c r="J34" s="730"/>
      <c r="K34" s="738"/>
      <c r="L34" s="807"/>
      <c r="M34" s="730"/>
      <c r="N34" s="814"/>
    </row>
    <row r="35" spans="1:14" ht="14.25" customHeight="1">
      <c r="A35" s="832" t="s">
        <v>758</v>
      </c>
      <c r="B35" s="789" t="s">
        <v>716</v>
      </c>
      <c r="C35" s="789"/>
      <c r="D35" s="789"/>
      <c r="E35" s="789"/>
      <c r="F35" s="789"/>
      <c r="G35" s="789"/>
      <c r="H35" s="789"/>
      <c r="I35" s="789"/>
      <c r="J35" s="789"/>
      <c r="K35" s="789"/>
      <c r="L35" s="789"/>
      <c r="M35" s="789"/>
      <c r="N35" s="812"/>
    </row>
    <row r="36" spans="1:14" ht="14.25" customHeight="1">
      <c r="A36" s="833"/>
      <c r="B36" s="790" t="s">
        <v>716</v>
      </c>
      <c r="C36" s="790"/>
      <c r="D36" s="790"/>
      <c r="E36" s="790"/>
      <c r="F36" s="790"/>
      <c r="G36" s="790"/>
      <c r="H36" s="790"/>
      <c r="I36" s="790"/>
      <c r="J36" s="790"/>
      <c r="K36" s="790"/>
      <c r="L36" s="790"/>
      <c r="M36" s="790"/>
      <c r="N36" s="813"/>
    </row>
    <row r="37" spans="1:14" ht="14.25" customHeight="1">
      <c r="A37" s="833"/>
      <c r="B37" s="790" t="s">
        <v>716</v>
      </c>
      <c r="C37" s="790"/>
      <c r="D37" s="790"/>
      <c r="E37" s="790"/>
      <c r="F37" s="790"/>
      <c r="G37" s="790"/>
      <c r="H37" s="790"/>
      <c r="I37" s="790"/>
      <c r="J37" s="790"/>
      <c r="K37" s="790"/>
      <c r="L37" s="790"/>
      <c r="M37" s="790"/>
      <c r="N37" s="813"/>
    </row>
    <row r="38" spans="1:14" ht="14.25" customHeight="1">
      <c r="A38" s="833"/>
      <c r="B38" s="790" t="s">
        <v>716</v>
      </c>
      <c r="C38" s="790"/>
      <c r="D38" s="790"/>
      <c r="E38" s="790"/>
      <c r="F38" s="790"/>
      <c r="G38" s="790"/>
      <c r="H38" s="790"/>
      <c r="I38" s="790"/>
      <c r="J38" s="790"/>
      <c r="K38" s="790"/>
      <c r="L38" s="790"/>
      <c r="M38" s="790"/>
      <c r="N38" s="813"/>
    </row>
    <row r="39" spans="1:14" ht="14.25" customHeight="1">
      <c r="A39" s="833"/>
      <c r="B39" s="790" t="s">
        <v>716</v>
      </c>
      <c r="C39" s="790"/>
      <c r="D39" s="790"/>
      <c r="E39" s="790"/>
      <c r="F39" s="790"/>
      <c r="G39" s="790"/>
      <c r="H39" s="790"/>
      <c r="I39" s="790"/>
      <c r="J39" s="790"/>
      <c r="K39" s="790"/>
      <c r="L39" s="790"/>
      <c r="M39" s="790"/>
      <c r="N39" s="813"/>
    </row>
    <row r="40" spans="1:14" ht="14.25" customHeight="1">
      <c r="A40" s="833"/>
      <c r="B40" s="773" t="s">
        <v>716</v>
      </c>
      <c r="C40" s="773"/>
      <c r="D40" s="773"/>
      <c r="E40" s="773"/>
      <c r="F40" s="773"/>
      <c r="G40" s="773"/>
      <c r="H40" s="773"/>
      <c r="I40" s="790"/>
      <c r="J40" s="790"/>
      <c r="K40" s="790"/>
      <c r="L40" s="790"/>
      <c r="M40" s="790"/>
      <c r="N40" s="813"/>
    </row>
    <row r="41" spans="1:14" ht="14.25" customHeight="1">
      <c r="A41" s="834"/>
      <c r="B41" s="836"/>
      <c r="C41" s="840"/>
      <c r="D41" s="840"/>
      <c r="E41" s="840"/>
      <c r="F41" s="840"/>
      <c r="G41" s="840"/>
      <c r="H41" s="841"/>
      <c r="I41" s="730" t="s">
        <v>44</v>
      </c>
      <c r="J41" s="730"/>
      <c r="K41" s="738"/>
      <c r="L41" s="807"/>
      <c r="M41" s="730"/>
      <c r="N41" s="814"/>
    </row>
    <row r="42" spans="1:14" ht="14.25" customHeight="1">
      <c r="A42" s="832" t="s">
        <v>39</v>
      </c>
      <c r="B42" s="789" t="s">
        <v>716</v>
      </c>
      <c r="C42" s="789"/>
      <c r="D42" s="789"/>
      <c r="E42" s="789"/>
      <c r="F42" s="789"/>
      <c r="G42" s="789"/>
      <c r="H42" s="789"/>
      <c r="I42" s="789"/>
      <c r="J42" s="789"/>
      <c r="K42" s="789"/>
      <c r="L42" s="789"/>
      <c r="M42" s="789"/>
      <c r="N42" s="812"/>
    </row>
    <row r="43" spans="1:14" ht="14.25" customHeight="1">
      <c r="A43" s="833"/>
      <c r="B43" s="790" t="s">
        <v>716</v>
      </c>
      <c r="C43" s="790"/>
      <c r="D43" s="790"/>
      <c r="E43" s="790"/>
      <c r="F43" s="790"/>
      <c r="G43" s="790"/>
      <c r="H43" s="790"/>
      <c r="I43" s="790"/>
      <c r="J43" s="790"/>
      <c r="K43" s="790"/>
      <c r="L43" s="790"/>
      <c r="M43" s="790"/>
      <c r="N43" s="813"/>
    </row>
    <row r="44" spans="1:14" ht="14.25" customHeight="1">
      <c r="A44" s="833"/>
      <c r="B44" s="790" t="s">
        <v>716</v>
      </c>
      <c r="C44" s="790"/>
      <c r="D44" s="790"/>
      <c r="E44" s="790"/>
      <c r="F44" s="790"/>
      <c r="G44" s="790"/>
      <c r="H44" s="790"/>
      <c r="I44" s="790"/>
      <c r="J44" s="790"/>
      <c r="K44" s="790"/>
      <c r="L44" s="790"/>
      <c r="M44" s="790"/>
      <c r="N44" s="813"/>
    </row>
    <row r="45" spans="1:14" ht="14.25" customHeight="1">
      <c r="A45" s="833"/>
      <c r="B45" s="790" t="s">
        <v>716</v>
      </c>
      <c r="C45" s="790"/>
      <c r="D45" s="790"/>
      <c r="E45" s="790"/>
      <c r="F45" s="790"/>
      <c r="G45" s="790"/>
      <c r="H45" s="790"/>
      <c r="I45" s="790"/>
      <c r="J45" s="790"/>
      <c r="K45" s="790"/>
      <c r="L45" s="790"/>
      <c r="M45" s="790"/>
      <c r="N45" s="813"/>
    </row>
    <row r="46" spans="1:14" ht="14.25" customHeight="1">
      <c r="A46" s="833"/>
      <c r="B46" s="790" t="s">
        <v>716</v>
      </c>
      <c r="C46" s="790"/>
      <c r="D46" s="790"/>
      <c r="E46" s="790"/>
      <c r="F46" s="790"/>
      <c r="G46" s="790"/>
      <c r="H46" s="790"/>
      <c r="I46" s="790"/>
      <c r="J46" s="790"/>
      <c r="K46" s="790"/>
      <c r="L46" s="790"/>
      <c r="M46" s="790"/>
      <c r="N46" s="813"/>
    </row>
    <row r="47" spans="1:14" ht="14.25" customHeight="1">
      <c r="A47" s="833"/>
      <c r="B47" s="773" t="s">
        <v>716</v>
      </c>
      <c r="C47" s="773"/>
      <c r="D47" s="773"/>
      <c r="E47" s="773"/>
      <c r="F47" s="773"/>
      <c r="G47" s="773"/>
      <c r="H47" s="773"/>
      <c r="I47" s="790"/>
      <c r="J47" s="790"/>
      <c r="K47" s="790"/>
      <c r="L47" s="790"/>
      <c r="M47" s="790"/>
      <c r="N47" s="813"/>
    </row>
    <row r="48" spans="1:14" ht="14.25" customHeight="1">
      <c r="A48" s="834"/>
      <c r="B48" s="836"/>
      <c r="C48" s="840"/>
      <c r="D48" s="840"/>
      <c r="E48" s="840"/>
      <c r="F48" s="840"/>
      <c r="G48" s="840"/>
      <c r="H48" s="841"/>
      <c r="I48" s="730" t="s">
        <v>615</v>
      </c>
      <c r="J48" s="730"/>
      <c r="K48" s="738"/>
      <c r="L48" s="807"/>
      <c r="M48" s="730"/>
      <c r="N48" s="814"/>
    </row>
    <row r="49" spans="1:14" ht="14.25" customHeight="1">
      <c r="A49" s="835" t="s">
        <v>233</v>
      </c>
      <c r="B49" s="837" t="s">
        <v>716</v>
      </c>
      <c r="C49" s="837"/>
      <c r="D49" s="837"/>
      <c r="E49" s="837"/>
      <c r="F49" s="837"/>
      <c r="G49" s="837"/>
      <c r="H49" s="837"/>
      <c r="I49" s="837"/>
      <c r="J49" s="837"/>
      <c r="K49" s="837"/>
      <c r="L49" s="837"/>
      <c r="M49" s="837"/>
      <c r="N49" s="846"/>
    </row>
    <row r="50" spans="1:14" ht="14.25" customHeight="1">
      <c r="A50" s="833"/>
      <c r="B50" s="790" t="s">
        <v>716</v>
      </c>
      <c r="C50" s="790"/>
      <c r="D50" s="790"/>
      <c r="E50" s="790"/>
      <c r="F50" s="790"/>
      <c r="G50" s="790"/>
      <c r="H50" s="790"/>
      <c r="I50" s="790"/>
      <c r="J50" s="790"/>
      <c r="K50" s="790"/>
      <c r="L50" s="790"/>
      <c r="M50" s="790"/>
      <c r="N50" s="813"/>
    </row>
    <row r="51" spans="1:14" ht="14.25" customHeight="1">
      <c r="A51" s="833"/>
      <c r="B51" s="790" t="s">
        <v>716</v>
      </c>
      <c r="C51" s="790"/>
      <c r="D51" s="790"/>
      <c r="E51" s="790"/>
      <c r="F51" s="790"/>
      <c r="G51" s="790"/>
      <c r="H51" s="790"/>
      <c r="I51" s="790"/>
      <c r="J51" s="790"/>
      <c r="K51" s="790"/>
      <c r="L51" s="790"/>
      <c r="M51" s="790"/>
      <c r="N51" s="813"/>
    </row>
    <row r="52" spans="1:14" ht="14.25" customHeight="1">
      <c r="A52" s="833"/>
      <c r="B52" s="790" t="s">
        <v>716</v>
      </c>
      <c r="C52" s="790"/>
      <c r="D52" s="790"/>
      <c r="E52" s="790"/>
      <c r="F52" s="790"/>
      <c r="G52" s="790"/>
      <c r="H52" s="790"/>
      <c r="I52" s="790"/>
      <c r="J52" s="790"/>
      <c r="K52" s="790"/>
      <c r="L52" s="790"/>
      <c r="M52" s="790"/>
      <c r="N52" s="813"/>
    </row>
    <row r="53" spans="1:14" ht="14.25" customHeight="1">
      <c r="A53" s="833"/>
      <c r="B53" s="790" t="s">
        <v>716</v>
      </c>
      <c r="C53" s="790"/>
      <c r="D53" s="790"/>
      <c r="E53" s="790"/>
      <c r="F53" s="790"/>
      <c r="G53" s="790"/>
      <c r="H53" s="790"/>
      <c r="I53" s="790"/>
      <c r="J53" s="790"/>
      <c r="K53" s="790"/>
      <c r="L53" s="790"/>
      <c r="M53" s="790"/>
      <c r="N53" s="813"/>
    </row>
    <row r="54" spans="1:14" ht="14.25" customHeight="1">
      <c r="A54" s="833"/>
      <c r="B54" s="773" t="s">
        <v>716</v>
      </c>
      <c r="C54" s="773"/>
      <c r="D54" s="773"/>
      <c r="E54" s="773"/>
      <c r="F54" s="773"/>
      <c r="G54" s="773"/>
      <c r="H54" s="773"/>
      <c r="I54" s="790"/>
      <c r="J54" s="790"/>
      <c r="K54" s="790"/>
      <c r="L54" s="790"/>
      <c r="M54" s="790"/>
      <c r="N54" s="813"/>
    </row>
    <row r="55" spans="1:14" ht="14.25" customHeight="1">
      <c r="A55" s="834"/>
      <c r="B55" s="836"/>
      <c r="C55" s="840"/>
      <c r="D55" s="840"/>
      <c r="E55" s="840"/>
      <c r="F55" s="840"/>
      <c r="G55" s="840"/>
      <c r="H55" s="841"/>
      <c r="I55" s="730" t="s">
        <v>759</v>
      </c>
      <c r="J55" s="730"/>
      <c r="K55" s="738"/>
      <c r="L55" s="807"/>
      <c r="M55" s="730"/>
      <c r="N55" s="814"/>
    </row>
    <row r="56" spans="1:14" ht="14.25">
      <c r="A56" s="668"/>
      <c r="B56" s="668"/>
      <c r="C56" s="668"/>
      <c r="D56" s="668"/>
      <c r="E56" s="668"/>
      <c r="F56" s="668"/>
      <c r="G56" s="668"/>
      <c r="H56" s="668"/>
      <c r="I56" s="668"/>
      <c r="J56" s="668"/>
      <c r="K56" s="668"/>
      <c r="L56" s="668"/>
      <c r="M56" s="668"/>
      <c r="N56" s="668"/>
    </row>
    <row r="57" spans="1:14" ht="15.4" customHeight="1">
      <c r="A57" s="765" t="s">
        <v>710</v>
      </c>
      <c r="B57" s="838" t="s">
        <v>712</v>
      </c>
      <c r="C57" s="838"/>
      <c r="D57" s="838"/>
      <c r="E57" s="773" t="s">
        <v>5</v>
      </c>
      <c r="F57" s="773"/>
      <c r="G57" s="773"/>
      <c r="H57" s="773"/>
      <c r="I57" s="773" t="s">
        <v>715</v>
      </c>
      <c r="J57" s="773"/>
      <c r="K57" s="773"/>
      <c r="L57" s="773" t="s">
        <v>360</v>
      </c>
      <c r="M57" s="773"/>
      <c r="N57" s="811"/>
    </row>
    <row r="58" spans="1:14" ht="14.25" customHeight="1">
      <c r="A58" s="832" t="s">
        <v>568</v>
      </c>
      <c r="B58" s="837" t="s">
        <v>716</v>
      </c>
      <c r="C58" s="837"/>
      <c r="D58" s="837"/>
      <c r="E58" s="789"/>
      <c r="F58" s="789"/>
      <c r="G58" s="789"/>
      <c r="H58" s="789"/>
      <c r="I58" s="789"/>
      <c r="J58" s="789"/>
      <c r="K58" s="789"/>
      <c r="L58" s="789"/>
      <c r="M58" s="789"/>
      <c r="N58" s="812"/>
    </row>
    <row r="59" spans="1:14" ht="14.25" customHeight="1">
      <c r="A59" s="833"/>
      <c r="B59" s="790" t="s">
        <v>716</v>
      </c>
      <c r="C59" s="790"/>
      <c r="D59" s="790"/>
      <c r="E59" s="790"/>
      <c r="F59" s="790"/>
      <c r="G59" s="790"/>
      <c r="H59" s="790"/>
      <c r="I59" s="790"/>
      <c r="J59" s="790"/>
      <c r="K59" s="790"/>
      <c r="L59" s="790"/>
      <c r="M59" s="790"/>
      <c r="N59" s="813"/>
    </row>
    <row r="60" spans="1:14" ht="14.25" customHeight="1">
      <c r="A60" s="833"/>
      <c r="B60" s="790" t="s">
        <v>716</v>
      </c>
      <c r="C60" s="790"/>
      <c r="D60" s="790"/>
      <c r="E60" s="790"/>
      <c r="F60" s="790"/>
      <c r="G60" s="790"/>
      <c r="H60" s="790"/>
      <c r="I60" s="790"/>
      <c r="J60" s="790"/>
      <c r="K60" s="790"/>
      <c r="L60" s="790"/>
      <c r="M60" s="790"/>
      <c r="N60" s="813"/>
    </row>
    <row r="61" spans="1:14" ht="14.25" customHeight="1">
      <c r="A61" s="833"/>
      <c r="B61" s="790" t="s">
        <v>716</v>
      </c>
      <c r="C61" s="790"/>
      <c r="D61" s="790"/>
      <c r="E61" s="790"/>
      <c r="F61" s="790"/>
      <c r="G61" s="790"/>
      <c r="H61" s="790"/>
      <c r="I61" s="790"/>
      <c r="J61" s="790"/>
      <c r="K61" s="790"/>
      <c r="L61" s="790"/>
      <c r="M61" s="790"/>
      <c r="N61" s="813"/>
    </row>
    <row r="62" spans="1:14" ht="14.25" customHeight="1">
      <c r="A62" s="833"/>
      <c r="B62" s="790" t="s">
        <v>716</v>
      </c>
      <c r="C62" s="790"/>
      <c r="D62" s="790"/>
      <c r="E62" s="790"/>
      <c r="F62" s="790"/>
      <c r="G62" s="790"/>
      <c r="H62" s="790"/>
      <c r="I62" s="790"/>
      <c r="J62" s="790"/>
      <c r="K62" s="790"/>
      <c r="L62" s="790"/>
      <c r="M62" s="790"/>
      <c r="N62" s="813"/>
    </row>
    <row r="63" spans="1:14" ht="14.25" customHeight="1">
      <c r="A63" s="833"/>
      <c r="B63" s="773" t="s">
        <v>716</v>
      </c>
      <c r="C63" s="773"/>
      <c r="D63" s="773"/>
      <c r="E63" s="773"/>
      <c r="F63" s="773"/>
      <c r="G63" s="773"/>
      <c r="H63" s="773"/>
      <c r="I63" s="790"/>
      <c r="J63" s="790"/>
      <c r="K63" s="790"/>
      <c r="L63" s="790"/>
      <c r="M63" s="790"/>
      <c r="N63" s="813"/>
    </row>
    <row r="64" spans="1:14" ht="14.25" customHeight="1">
      <c r="A64" s="834"/>
      <c r="B64" s="836"/>
      <c r="C64" s="840"/>
      <c r="D64" s="840"/>
      <c r="E64" s="840"/>
      <c r="F64" s="840"/>
      <c r="G64" s="840"/>
      <c r="H64" s="841"/>
      <c r="I64" s="730" t="s">
        <v>761</v>
      </c>
      <c r="J64" s="730"/>
      <c r="K64" s="738"/>
      <c r="L64" s="807"/>
      <c r="M64" s="730"/>
      <c r="N64" s="814"/>
    </row>
    <row r="65" spans="1:14" ht="14.25" customHeight="1">
      <c r="A65" s="832" t="s">
        <v>292</v>
      </c>
      <c r="B65" s="837" t="s">
        <v>716</v>
      </c>
      <c r="C65" s="837"/>
      <c r="D65" s="837"/>
      <c r="E65" s="789"/>
      <c r="F65" s="789"/>
      <c r="G65" s="789"/>
      <c r="H65" s="789"/>
      <c r="I65" s="789"/>
      <c r="J65" s="789"/>
      <c r="K65" s="789"/>
      <c r="L65" s="789"/>
      <c r="M65" s="789"/>
      <c r="N65" s="812"/>
    </row>
    <row r="66" spans="1:14" ht="14.25" customHeight="1">
      <c r="A66" s="833"/>
      <c r="B66" s="790" t="s">
        <v>716</v>
      </c>
      <c r="C66" s="790"/>
      <c r="D66" s="790"/>
      <c r="E66" s="790"/>
      <c r="F66" s="790"/>
      <c r="G66" s="790"/>
      <c r="H66" s="790"/>
      <c r="I66" s="790"/>
      <c r="J66" s="790"/>
      <c r="K66" s="790"/>
      <c r="L66" s="790"/>
      <c r="M66" s="790"/>
      <c r="N66" s="813"/>
    </row>
    <row r="67" spans="1:14" ht="14.25" customHeight="1">
      <c r="A67" s="833"/>
      <c r="B67" s="790" t="s">
        <v>716</v>
      </c>
      <c r="C67" s="790"/>
      <c r="D67" s="790"/>
      <c r="E67" s="790"/>
      <c r="F67" s="790"/>
      <c r="G67" s="790"/>
      <c r="H67" s="790"/>
      <c r="I67" s="790"/>
      <c r="J67" s="790"/>
      <c r="K67" s="790"/>
      <c r="L67" s="790"/>
      <c r="M67" s="790"/>
      <c r="N67" s="813"/>
    </row>
    <row r="68" spans="1:14" ht="14.25" customHeight="1">
      <c r="A68" s="833"/>
      <c r="B68" s="790" t="s">
        <v>716</v>
      </c>
      <c r="C68" s="790"/>
      <c r="D68" s="790"/>
      <c r="E68" s="790"/>
      <c r="F68" s="790"/>
      <c r="G68" s="790"/>
      <c r="H68" s="790"/>
      <c r="I68" s="790"/>
      <c r="J68" s="790"/>
      <c r="K68" s="790"/>
      <c r="L68" s="790"/>
      <c r="M68" s="790"/>
      <c r="N68" s="813"/>
    </row>
    <row r="69" spans="1:14" ht="14.25" customHeight="1">
      <c r="A69" s="833"/>
      <c r="B69" s="790" t="s">
        <v>716</v>
      </c>
      <c r="C69" s="790"/>
      <c r="D69" s="790"/>
      <c r="E69" s="790"/>
      <c r="F69" s="790"/>
      <c r="G69" s="790"/>
      <c r="H69" s="790"/>
      <c r="I69" s="790"/>
      <c r="J69" s="790"/>
      <c r="K69" s="790"/>
      <c r="L69" s="790"/>
      <c r="M69" s="790"/>
      <c r="N69" s="813"/>
    </row>
    <row r="70" spans="1:14" ht="14.25" customHeight="1">
      <c r="A70" s="833"/>
      <c r="B70" s="773" t="s">
        <v>716</v>
      </c>
      <c r="C70" s="773"/>
      <c r="D70" s="773"/>
      <c r="E70" s="773"/>
      <c r="F70" s="773"/>
      <c r="G70" s="773"/>
      <c r="H70" s="773"/>
      <c r="I70" s="790"/>
      <c r="J70" s="790"/>
      <c r="K70" s="790"/>
      <c r="L70" s="790"/>
      <c r="M70" s="790"/>
      <c r="N70" s="813"/>
    </row>
    <row r="71" spans="1:14" ht="14.25" customHeight="1">
      <c r="A71" s="834"/>
      <c r="B71" s="836"/>
      <c r="C71" s="840"/>
      <c r="D71" s="840"/>
      <c r="E71" s="840"/>
      <c r="F71" s="840"/>
      <c r="G71" s="840"/>
      <c r="H71" s="841"/>
      <c r="I71" s="730" t="s">
        <v>762</v>
      </c>
      <c r="J71" s="730"/>
      <c r="K71" s="738"/>
      <c r="L71" s="807"/>
      <c r="M71" s="730"/>
      <c r="N71" s="814"/>
    </row>
    <row r="72" spans="1:14" ht="14.25" customHeight="1">
      <c r="A72" s="832" t="s">
        <v>191</v>
      </c>
      <c r="B72" s="837" t="s">
        <v>716</v>
      </c>
      <c r="C72" s="837"/>
      <c r="D72" s="837"/>
      <c r="E72" s="789"/>
      <c r="F72" s="789"/>
      <c r="G72" s="789"/>
      <c r="H72" s="789"/>
      <c r="I72" s="789"/>
      <c r="J72" s="789"/>
      <c r="K72" s="789"/>
      <c r="L72" s="789"/>
      <c r="M72" s="789"/>
      <c r="N72" s="812"/>
    </row>
    <row r="73" spans="1:14" ht="14.25" customHeight="1">
      <c r="A73" s="833"/>
      <c r="B73" s="790" t="s">
        <v>716</v>
      </c>
      <c r="C73" s="790"/>
      <c r="D73" s="790"/>
      <c r="E73" s="790"/>
      <c r="F73" s="790"/>
      <c r="G73" s="790"/>
      <c r="H73" s="790"/>
      <c r="I73" s="790"/>
      <c r="J73" s="790"/>
      <c r="K73" s="790"/>
      <c r="L73" s="790"/>
      <c r="M73" s="790"/>
      <c r="N73" s="813"/>
    </row>
    <row r="74" spans="1:14" ht="14.25" customHeight="1">
      <c r="A74" s="833"/>
      <c r="B74" s="790" t="s">
        <v>716</v>
      </c>
      <c r="C74" s="790"/>
      <c r="D74" s="790"/>
      <c r="E74" s="790"/>
      <c r="F74" s="790"/>
      <c r="G74" s="790"/>
      <c r="H74" s="790"/>
      <c r="I74" s="790"/>
      <c r="J74" s="790"/>
      <c r="K74" s="790"/>
      <c r="L74" s="790"/>
      <c r="M74" s="790"/>
      <c r="N74" s="813"/>
    </row>
    <row r="75" spans="1:14" ht="14.25" customHeight="1">
      <c r="A75" s="833"/>
      <c r="B75" s="790" t="s">
        <v>716</v>
      </c>
      <c r="C75" s="790"/>
      <c r="D75" s="790"/>
      <c r="E75" s="790"/>
      <c r="F75" s="790"/>
      <c r="G75" s="790"/>
      <c r="H75" s="790"/>
      <c r="I75" s="790"/>
      <c r="J75" s="790"/>
      <c r="K75" s="790"/>
      <c r="L75" s="790"/>
      <c r="M75" s="790"/>
      <c r="N75" s="813"/>
    </row>
    <row r="76" spans="1:14" ht="14.25" customHeight="1">
      <c r="A76" s="833"/>
      <c r="B76" s="790" t="s">
        <v>716</v>
      </c>
      <c r="C76" s="790"/>
      <c r="D76" s="790"/>
      <c r="E76" s="790"/>
      <c r="F76" s="790"/>
      <c r="G76" s="790"/>
      <c r="H76" s="790"/>
      <c r="I76" s="790"/>
      <c r="J76" s="790"/>
      <c r="K76" s="790"/>
      <c r="L76" s="790"/>
      <c r="M76" s="790"/>
      <c r="N76" s="813"/>
    </row>
    <row r="77" spans="1:14" ht="14.25" customHeight="1">
      <c r="A77" s="833"/>
      <c r="B77" s="773" t="s">
        <v>716</v>
      </c>
      <c r="C77" s="773"/>
      <c r="D77" s="773"/>
      <c r="E77" s="773"/>
      <c r="F77" s="773"/>
      <c r="G77" s="773"/>
      <c r="H77" s="773"/>
      <c r="I77" s="790"/>
      <c r="J77" s="790"/>
      <c r="K77" s="790"/>
      <c r="L77" s="790"/>
      <c r="M77" s="790"/>
      <c r="N77" s="813"/>
    </row>
    <row r="78" spans="1:14" ht="14.25" customHeight="1">
      <c r="A78" s="834"/>
      <c r="B78" s="836"/>
      <c r="C78" s="840"/>
      <c r="D78" s="840"/>
      <c r="E78" s="840"/>
      <c r="F78" s="840"/>
      <c r="G78" s="840"/>
      <c r="H78" s="841"/>
      <c r="I78" s="730" t="s">
        <v>764</v>
      </c>
      <c r="J78" s="730"/>
      <c r="K78" s="738"/>
      <c r="L78" s="807"/>
      <c r="M78" s="730"/>
      <c r="N78" s="814"/>
    </row>
    <row r="79" spans="1:14" ht="14.25" customHeight="1">
      <c r="A79" s="832" t="s">
        <v>765</v>
      </c>
      <c r="B79" s="837" t="s">
        <v>716</v>
      </c>
      <c r="C79" s="837"/>
      <c r="D79" s="837"/>
      <c r="E79" s="789"/>
      <c r="F79" s="789"/>
      <c r="G79" s="789"/>
      <c r="H79" s="789"/>
      <c r="I79" s="789"/>
      <c r="J79" s="789"/>
      <c r="K79" s="789"/>
      <c r="L79" s="789"/>
      <c r="M79" s="789"/>
      <c r="N79" s="812"/>
    </row>
    <row r="80" spans="1:14" ht="14.25" customHeight="1">
      <c r="A80" s="833"/>
      <c r="B80" s="790" t="s">
        <v>716</v>
      </c>
      <c r="C80" s="790"/>
      <c r="D80" s="790"/>
      <c r="E80" s="790"/>
      <c r="F80" s="790"/>
      <c r="G80" s="790"/>
      <c r="H80" s="790"/>
      <c r="I80" s="790"/>
      <c r="J80" s="790"/>
      <c r="K80" s="790"/>
      <c r="L80" s="790"/>
      <c r="M80" s="790"/>
      <c r="N80" s="813"/>
    </row>
    <row r="81" spans="1:14" ht="14.25" customHeight="1">
      <c r="A81" s="833"/>
      <c r="B81" s="790" t="s">
        <v>716</v>
      </c>
      <c r="C81" s="790"/>
      <c r="D81" s="790"/>
      <c r="E81" s="790"/>
      <c r="F81" s="790"/>
      <c r="G81" s="790"/>
      <c r="H81" s="790"/>
      <c r="I81" s="790"/>
      <c r="J81" s="790"/>
      <c r="K81" s="790"/>
      <c r="L81" s="790"/>
      <c r="M81" s="790"/>
      <c r="N81" s="813"/>
    </row>
    <row r="82" spans="1:14" ht="14.25" customHeight="1">
      <c r="A82" s="833"/>
      <c r="B82" s="790" t="s">
        <v>716</v>
      </c>
      <c r="C82" s="790"/>
      <c r="D82" s="790"/>
      <c r="E82" s="790"/>
      <c r="F82" s="790"/>
      <c r="G82" s="790"/>
      <c r="H82" s="790"/>
      <c r="I82" s="790"/>
      <c r="J82" s="790"/>
      <c r="K82" s="790"/>
      <c r="L82" s="790"/>
      <c r="M82" s="790"/>
      <c r="N82" s="813"/>
    </row>
    <row r="83" spans="1:14" ht="14.25" customHeight="1">
      <c r="A83" s="833"/>
      <c r="B83" s="790" t="s">
        <v>716</v>
      </c>
      <c r="C83" s="790"/>
      <c r="D83" s="790"/>
      <c r="E83" s="790"/>
      <c r="F83" s="790"/>
      <c r="G83" s="790"/>
      <c r="H83" s="790"/>
      <c r="I83" s="790"/>
      <c r="J83" s="790"/>
      <c r="K83" s="790"/>
      <c r="L83" s="790"/>
      <c r="M83" s="790"/>
      <c r="N83" s="813"/>
    </row>
    <row r="84" spans="1:14" ht="14.25" customHeight="1">
      <c r="A84" s="833"/>
      <c r="B84" s="773" t="s">
        <v>716</v>
      </c>
      <c r="C84" s="773"/>
      <c r="D84" s="773"/>
      <c r="E84" s="773"/>
      <c r="F84" s="773"/>
      <c r="G84" s="773"/>
      <c r="H84" s="773"/>
      <c r="I84" s="790"/>
      <c r="J84" s="790"/>
      <c r="K84" s="790"/>
      <c r="L84" s="790"/>
      <c r="M84" s="790"/>
      <c r="N84" s="813"/>
    </row>
    <row r="85" spans="1:14" ht="14.25" customHeight="1">
      <c r="A85" s="834"/>
      <c r="B85" s="836"/>
      <c r="C85" s="840"/>
      <c r="D85" s="840"/>
      <c r="E85" s="840"/>
      <c r="F85" s="840"/>
      <c r="G85" s="840"/>
      <c r="H85" s="841"/>
      <c r="I85" s="730" t="s">
        <v>766</v>
      </c>
      <c r="J85" s="730"/>
      <c r="K85" s="738"/>
      <c r="L85" s="807"/>
      <c r="M85" s="730"/>
      <c r="N85" s="814"/>
    </row>
    <row r="86" spans="1:14" ht="14.25" customHeight="1">
      <c r="A86" s="835" t="s">
        <v>767</v>
      </c>
      <c r="B86" s="837" t="s">
        <v>716</v>
      </c>
      <c r="C86" s="837"/>
      <c r="D86" s="837"/>
      <c r="E86" s="837"/>
      <c r="F86" s="837"/>
      <c r="G86" s="837"/>
      <c r="H86" s="837"/>
      <c r="I86" s="837"/>
      <c r="J86" s="837"/>
      <c r="K86" s="837"/>
      <c r="L86" s="837"/>
      <c r="M86" s="837"/>
      <c r="N86" s="846"/>
    </row>
    <row r="87" spans="1:14" ht="14.25" customHeight="1">
      <c r="A87" s="833"/>
      <c r="B87" s="790" t="s">
        <v>716</v>
      </c>
      <c r="C87" s="790"/>
      <c r="D87" s="790"/>
      <c r="E87" s="790"/>
      <c r="F87" s="790"/>
      <c r="G87" s="790"/>
      <c r="H87" s="790"/>
      <c r="I87" s="790"/>
      <c r="J87" s="790"/>
      <c r="K87" s="790"/>
      <c r="L87" s="790"/>
      <c r="M87" s="790"/>
      <c r="N87" s="813"/>
    </row>
    <row r="88" spans="1:14" ht="14.25" customHeight="1">
      <c r="A88" s="833"/>
      <c r="B88" s="790" t="s">
        <v>716</v>
      </c>
      <c r="C88" s="790"/>
      <c r="D88" s="790"/>
      <c r="E88" s="790"/>
      <c r="F88" s="790"/>
      <c r="G88" s="790"/>
      <c r="H88" s="790"/>
      <c r="I88" s="790"/>
      <c r="J88" s="790"/>
      <c r="K88" s="790"/>
      <c r="L88" s="790"/>
      <c r="M88" s="790"/>
      <c r="N88" s="813"/>
    </row>
    <row r="89" spans="1:14" ht="14.25" customHeight="1">
      <c r="A89" s="833"/>
      <c r="B89" s="790" t="s">
        <v>716</v>
      </c>
      <c r="C89" s="790"/>
      <c r="D89" s="790"/>
      <c r="E89" s="790"/>
      <c r="F89" s="790"/>
      <c r="G89" s="790"/>
      <c r="H89" s="790"/>
      <c r="I89" s="790"/>
      <c r="J89" s="790"/>
      <c r="K89" s="790"/>
      <c r="L89" s="790"/>
      <c r="M89" s="790"/>
      <c r="N89" s="813"/>
    </row>
    <row r="90" spans="1:14" ht="14.25" customHeight="1">
      <c r="A90" s="833"/>
      <c r="B90" s="790" t="s">
        <v>716</v>
      </c>
      <c r="C90" s="790"/>
      <c r="D90" s="790"/>
      <c r="E90" s="790"/>
      <c r="F90" s="790"/>
      <c r="G90" s="790"/>
      <c r="H90" s="790"/>
      <c r="I90" s="790"/>
      <c r="J90" s="790"/>
      <c r="K90" s="790"/>
      <c r="L90" s="790"/>
      <c r="M90" s="790"/>
      <c r="N90" s="813"/>
    </row>
    <row r="91" spans="1:14" ht="14.25" customHeight="1">
      <c r="A91" s="833"/>
      <c r="B91" s="773" t="s">
        <v>716</v>
      </c>
      <c r="C91" s="773"/>
      <c r="D91" s="773"/>
      <c r="E91" s="773"/>
      <c r="F91" s="773"/>
      <c r="G91" s="773"/>
      <c r="H91" s="773"/>
      <c r="I91" s="790"/>
      <c r="J91" s="790"/>
      <c r="K91" s="790"/>
      <c r="L91" s="790"/>
      <c r="M91" s="790"/>
      <c r="N91" s="813"/>
    </row>
    <row r="92" spans="1:14" ht="14.25" customHeight="1">
      <c r="A92" s="834"/>
      <c r="B92" s="836"/>
      <c r="C92" s="840"/>
      <c r="D92" s="840"/>
      <c r="E92" s="840"/>
      <c r="F92" s="840"/>
      <c r="G92" s="840"/>
      <c r="H92" s="841"/>
      <c r="I92" s="730" t="s">
        <v>316</v>
      </c>
      <c r="J92" s="730"/>
      <c r="K92" s="738"/>
      <c r="L92" s="807"/>
      <c r="M92" s="730"/>
      <c r="N92" s="814"/>
    </row>
    <row r="93" spans="1:14" ht="15.4" customHeight="1">
      <c r="A93" s="668"/>
      <c r="B93" s="668"/>
      <c r="C93" s="668"/>
      <c r="D93" s="668"/>
      <c r="E93" s="668"/>
      <c r="F93" s="668"/>
      <c r="G93" s="668"/>
      <c r="H93" s="668"/>
      <c r="I93" s="842" t="s">
        <v>768</v>
      </c>
      <c r="J93" s="735"/>
      <c r="K93" s="739"/>
      <c r="L93" s="731"/>
      <c r="M93" s="735"/>
      <c r="N93" s="815"/>
    </row>
    <row r="94" spans="1:14" ht="15.4" customHeight="1">
      <c r="A94" s="668"/>
      <c r="B94" s="668"/>
      <c r="C94" s="668"/>
      <c r="D94" s="668"/>
      <c r="E94" s="668"/>
      <c r="F94" s="668"/>
      <c r="G94" s="668"/>
      <c r="H94" s="668"/>
      <c r="I94" s="732"/>
      <c r="J94" s="736"/>
      <c r="K94" s="740"/>
      <c r="L94" s="732"/>
      <c r="M94" s="736"/>
      <c r="N94" s="816"/>
    </row>
    <row r="95" spans="1:14" s="686" customFormat="1" ht="13.5" customHeight="1">
      <c r="A95" s="701" t="s">
        <v>229</v>
      </c>
      <c r="B95" s="710" t="s">
        <v>770</v>
      </c>
      <c r="C95" s="710"/>
      <c r="D95" s="710"/>
      <c r="E95" s="710"/>
      <c r="F95" s="710"/>
      <c r="G95" s="710"/>
      <c r="H95" s="710"/>
      <c r="I95" s="710"/>
      <c r="J95" s="710"/>
      <c r="K95" s="710"/>
      <c r="L95" s="710"/>
      <c r="M95" s="710"/>
      <c r="N95" s="710"/>
    </row>
    <row r="96" spans="1:14" s="686" customFormat="1" ht="13.5" customHeight="1">
      <c r="A96" s="701" t="s">
        <v>229</v>
      </c>
      <c r="B96" s="710" t="s">
        <v>347</v>
      </c>
      <c r="C96" s="710"/>
      <c r="D96" s="710"/>
      <c r="E96" s="710"/>
      <c r="F96" s="710"/>
      <c r="G96" s="710"/>
      <c r="H96" s="710"/>
      <c r="I96" s="710"/>
      <c r="J96" s="710"/>
      <c r="K96" s="710"/>
      <c r="L96" s="710"/>
      <c r="M96" s="710"/>
      <c r="N96" s="710"/>
    </row>
    <row r="97" spans="1:14" s="688" customFormat="1" ht="13.5" customHeight="1"/>
    <row r="98" spans="1:14" ht="15.4" customHeight="1">
      <c r="A98" s="668" t="s">
        <v>536</v>
      </c>
    </row>
    <row r="99" spans="1:14" ht="15.4" customHeight="1">
      <c r="A99" s="702" t="s">
        <v>720</v>
      </c>
      <c r="B99" s="711"/>
      <c r="C99" s="711"/>
      <c r="D99" s="719"/>
    </row>
    <row r="100" spans="1:14" ht="15.4" customHeight="1">
      <c r="A100" s="703"/>
      <c r="B100" s="712"/>
      <c r="C100" s="712"/>
      <c r="D100" s="720"/>
    </row>
    <row r="101" spans="1:14" ht="15.4" customHeight="1">
      <c r="A101" s="704"/>
      <c r="B101" s="690"/>
      <c r="C101" s="690"/>
      <c r="D101" s="721" t="s">
        <v>327</v>
      </c>
      <c r="E101" s="702" t="s">
        <v>192</v>
      </c>
      <c r="F101" s="711"/>
      <c r="G101" s="719"/>
      <c r="H101" s="728"/>
      <c r="I101" s="733" t="s">
        <v>721</v>
      </c>
      <c r="J101" s="733"/>
      <c r="K101" s="733"/>
      <c r="L101" s="733"/>
      <c r="M101" s="733"/>
      <c r="N101" s="733"/>
    </row>
    <row r="102" spans="1:14" ht="15.4" customHeight="1">
      <c r="A102" s="703"/>
      <c r="B102" s="712"/>
      <c r="C102" s="712"/>
      <c r="D102" s="720"/>
      <c r="E102" s="703"/>
      <c r="F102" s="712"/>
      <c r="G102" s="720"/>
      <c r="H102" s="704" t="s">
        <v>723</v>
      </c>
      <c r="I102" s="733"/>
      <c r="J102" s="733"/>
      <c r="K102" s="733"/>
      <c r="L102" s="733"/>
      <c r="M102" s="733"/>
      <c r="N102" s="733"/>
    </row>
    <row r="103" spans="1:14" s="688" customFormat="1" ht="13.5" customHeight="1">
      <c r="I103" s="733"/>
      <c r="J103" s="733"/>
      <c r="K103" s="733"/>
      <c r="L103" s="733"/>
      <c r="M103" s="733"/>
      <c r="N103" s="733"/>
    </row>
    <row r="104" spans="1:14" s="686" customFormat="1" ht="13.5" customHeight="1">
      <c r="A104" s="686" t="s">
        <v>696</v>
      </c>
      <c r="I104" s="733"/>
      <c r="J104" s="733"/>
      <c r="K104" s="733"/>
      <c r="L104" s="733"/>
      <c r="M104" s="733"/>
      <c r="N104" s="733"/>
    </row>
    <row r="105" spans="1:14" s="686" customFormat="1" ht="13.5" customHeight="1">
      <c r="A105" s="701">
        <v>1</v>
      </c>
      <c r="B105" s="686" t="s">
        <v>771</v>
      </c>
    </row>
    <row r="106" spans="1:14" s="686" customFormat="1" ht="13.5" customHeight="1">
      <c r="A106" s="701">
        <v>2</v>
      </c>
      <c r="B106" s="686" t="s">
        <v>772</v>
      </c>
    </row>
    <row r="107" spans="1:14" ht="15.4" customHeight="1"/>
    <row r="108" spans="1:14" ht="15.4" customHeight="1"/>
    <row r="109" spans="1:14" ht="15.4" customHeight="1"/>
    <row r="110" spans="1:14" ht="15.4" customHeight="1"/>
    <row r="111" spans="1:14" ht="15.4" customHeight="1"/>
    <row r="112" spans="1:14" ht="15.4" customHeight="1"/>
    <row r="113" ht="15.4" customHeight="1"/>
    <row r="114" ht="15.4" customHeight="1"/>
    <row r="115" ht="15.4" customHeight="1"/>
    <row r="116" ht="15.4" customHeight="1"/>
    <row r="117" ht="15.4" customHeight="1"/>
    <row r="118" ht="15.4" customHeight="1"/>
    <row r="119" ht="15.4" customHeight="1"/>
    <row r="120" ht="15.4" customHeight="1"/>
    <row r="121" ht="15.4" customHeight="1"/>
  </sheetData>
  <mergeCells count="335">
    <mergeCell ref="A3:N3"/>
    <mergeCell ref="A4:N4"/>
    <mergeCell ref="A6:B6"/>
    <mergeCell ref="C6:G6"/>
    <mergeCell ref="I6:K6"/>
    <mergeCell ref="L6:N6"/>
    <mergeCell ref="A8:N8"/>
    <mergeCell ref="A9:B9"/>
    <mergeCell ref="A10:B10"/>
    <mergeCell ref="A12:N12"/>
    <mergeCell ref="B13:D13"/>
    <mergeCell ref="E13:H13"/>
    <mergeCell ref="I13:K13"/>
    <mergeCell ref="L13:N13"/>
    <mergeCell ref="B14:D14"/>
    <mergeCell ref="E14:H14"/>
    <mergeCell ref="I14:K14"/>
    <mergeCell ref="L14:N14"/>
    <mergeCell ref="B15:D15"/>
    <mergeCell ref="E15:H15"/>
    <mergeCell ref="I15:K15"/>
    <mergeCell ref="L15:N15"/>
    <mergeCell ref="B16:D16"/>
    <mergeCell ref="E16:H16"/>
    <mergeCell ref="I16:K16"/>
    <mergeCell ref="L16:N16"/>
    <mergeCell ref="B17:D17"/>
    <mergeCell ref="E17:H17"/>
    <mergeCell ref="I17:K17"/>
    <mergeCell ref="L17:N17"/>
    <mergeCell ref="B18:D18"/>
    <mergeCell ref="E18:H18"/>
    <mergeCell ref="I18:K18"/>
    <mergeCell ref="L18:N18"/>
    <mergeCell ref="B19:D19"/>
    <mergeCell ref="E19:H19"/>
    <mergeCell ref="I19:K19"/>
    <mergeCell ref="L19:N19"/>
    <mergeCell ref="B20:H20"/>
    <mergeCell ref="I20:K20"/>
    <mergeCell ref="L20:N20"/>
    <mergeCell ref="B21:D21"/>
    <mergeCell ref="E21:H21"/>
    <mergeCell ref="I21:K21"/>
    <mergeCell ref="L21:N21"/>
    <mergeCell ref="B22:D22"/>
    <mergeCell ref="E22:H22"/>
    <mergeCell ref="I22:K22"/>
    <mergeCell ref="L22:N22"/>
    <mergeCell ref="B23:D23"/>
    <mergeCell ref="E23:H23"/>
    <mergeCell ref="I23:K23"/>
    <mergeCell ref="L23:N23"/>
    <mergeCell ref="B24:D24"/>
    <mergeCell ref="E24:H24"/>
    <mergeCell ref="I24:K24"/>
    <mergeCell ref="L24:N24"/>
    <mergeCell ref="B25:D25"/>
    <mergeCell ref="E25:H25"/>
    <mergeCell ref="I25:K25"/>
    <mergeCell ref="L25:N25"/>
    <mergeCell ref="B26:D26"/>
    <mergeCell ref="E26:H26"/>
    <mergeCell ref="I26:K26"/>
    <mergeCell ref="L26:N26"/>
    <mergeCell ref="B27:H27"/>
    <mergeCell ref="I27:K27"/>
    <mergeCell ref="L27:N27"/>
    <mergeCell ref="B28:D28"/>
    <mergeCell ref="E28:H28"/>
    <mergeCell ref="I28:K28"/>
    <mergeCell ref="L28:N28"/>
    <mergeCell ref="B29:D29"/>
    <mergeCell ref="E29:H29"/>
    <mergeCell ref="I29:K29"/>
    <mergeCell ref="L29:N29"/>
    <mergeCell ref="B30:D30"/>
    <mergeCell ref="E30:H30"/>
    <mergeCell ref="I30:K30"/>
    <mergeCell ref="L30:N30"/>
    <mergeCell ref="B31:D31"/>
    <mergeCell ref="E31:H31"/>
    <mergeCell ref="I31:K31"/>
    <mergeCell ref="L31:N31"/>
    <mergeCell ref="B32:D32"/>
    <mergeCell ref="E32:H32"/>
    <mergeCell ref="I32:K32"/>
    <mergeCell ref="L32:N32"/>
    <mergeCell ref="B33:D33"/>
    <mergeCell ref="E33:H33"/>
    <mergeCell ref="I33:K33"/>
    <mergeCell ref="L33:N33"/>
    <mergeCell ref="B34:H34"/>
    <mergeCell ref="I34:K34"/>
    <mergeCell ref="L34:N34"/>
    <mergeCell ref="B35:D35"/>
    <mergeCell ref="E35:H35"/>
    <mergeCell ref="I35:K35"/>
    <mergeCell ref="L35:N35"/>
    <mergeCell ref="B36:D36"/>
    <mergeCell ref="E36:H36"/>
    <mergeCell ref="I36:K36"/>
    <mergeCell ref="L36:N36"/>
    <mergeCell ref="B37:D37"/>
    <mergeCell ref="E37:H37"/>
    <mergeCell ref="I37:K37"/>
    <mergeCell ref="L37:N37"/>
    <mergeCell ref="B38:D38"/>
    <mergeCell ref="E38:H38"/>
    <mergeCell ref="I38:K38"/>
    <mergeCell ref="L38:N38"/>
    <mergeCell ref="B39:D39"/>
    <mergeCell ref="E39:H39"/>
    <mergeCell ref="I39:K39"/>
    <mergeCell ref="L39:N39"/>
    <mergeCell ref="B40:D40"/>
    <mergeCell ref="E40:H40"/>
    <mergeCell ref="I40:K40"/>
    <mergeCell ref="L40:N40"/>
    <mergeCell ref="B41:H41"/>
    <mergeCell ref="I41:K41"/>
    <mergeCell ref="L41:N41"/>
    <mergeCell ref="B42:D42"/>
    <mergeCell ref="E42:H42"/>
    <mergeCell ref="I42:K42"/>
    <mergeCell ref="L42:N42"/>
    <mergeCell ref="B43:D43"/>
    <mergeCell ref="E43:H43"/>
    <mergeCell ref="I43:K43"/>
    <mergeCell ref="L43:N43"/>
    <mergeCell ref="B44:D44"/>
    <mergeCell ref="E44:H44"/>
    <mergeCell ref="I44:K44"/>
    <mergeCell ref="L44:N44"/>
    <mergeCell ref="B45:D45"/>
    <mergeCell ref="E45:H45"/>
    <mergeCell ref="I45:K45"/>
    <mergeCell ref="L45:N45"/>
    <mergeCell ref="B46:D46"/>
    <mergeCell ref="E46:H46"/>
    <mergeCell ref="I46:K46"/>
    <mergeCell ref="L46:N46"/>
    <mergeCell ref="B47:D47"/>
    <mergeCell ref="E47:H47"/>
    <mergeCell ref="I47:K47"/>
    <mergeCell ref="L47:N47"/>
    <mergeCell ref="B48:H48"/>
    <mergeCell ref="I48:K48"/>
    <mergeCell ref="L48:N48"/>
    <mergeCell ref="B49:D49"/>
    <mergeCell ref="E49:H49"/>
    <mergeCell ref="I49:K49"/>
    <mergeCell ref="L49:N49"/>
    <mergeCell ref="B50:D50"/>
    <mergeCell ref="E50:H50"/>
    <mergeCell ref="I50:K50"/>
    <mergeCell ref="L50:N50"/>
    <mergeCell ref="B51:D51"/>
    <mergeCell ref="E51:H51"/>
    <mergeCell ref="I51:K51"/>
    <mergeCell ref="L51:N51"/>
    <mergeCell ref="B52:D52"/>
    <mergeCell ref="E52:H52"/>
    <mergeCell ref="I52:K52"/>
    <mergeCell ref="L52:N52"/>
    <mergeCell ref="B53:D53"/>
    <mergeCell ref="E53:H53"/>
    <mergeCell ref="I53:K53"/>
    <mergeCell ref="L53:N53"/>
    <mergeCell ref="B54:D54"/>
    <mergeCell ref="E54:H54"/>
    <mergeCell ref="I54:K54"/>
    <mergeCell ref="L54:N54"/>
    <mergeCell ref="B55:H55"/>
    <mergeCell ref="I55:K55"/>
    <mergeCell ref="L55:N55"/>
    <mergeCell ref="B57:D57"/>
    <mergeCell ref="E57:H57"/>
    <mergeCell ref="I57:K57"/>
    <mergeCell ref="L57:N57"/>
    <mergeCell ref="B58:D58"/>
    <mergeCell ref="E58:H58"/>
    <mergeCell ref="I58:K58"/>
    <mergeCell ref="L58:N58"/>
    <mergeCell ref="B59:D59"/>
    <mergeCell ref="E59:H59"/>
    <mergeCell ref="I59:K59"/>
    <mergeCell ref="L59:N59"/>
    <mergeCell ref="B60:D60"/>
    <mergeCell ref="E60:H60"/>
    <mergeCell ref="I60:K60"/>
    <mergeCell ref="L60:N60"/>
    <mergeCell ref="B61:D61"/>
    <mergeCell ref="E61:H61"/>
    <mergeCell ref="I61:K61"/>
    <mergeCell ref="L61:N61"/>
    <mergeCell ref="B62:D62"/>
    <mergeCell ref="E62:H62"/>
    <mergeCell ref="I62:K62"/>
    <mergeCell ref="L62:N62"/>
    <mergeCell ref="B63:D63"/>
    <mergeCell ref="E63:H63"/>
    <mergeCell ref="I63:K63"/>
    <mergeCell ref="L63:N63"/>
    <mergeCell ref="B64:H64"/>
    <mergeCell ref="I64:K64"/>
    <mergeCell ref="L64:N64"/>
    <mergeCell ref="B65:D65"/>
    <mergeCell ref="E65:H65"/>
    <mergeCell ref="I65:K65"/>
    <mergeCell ref="L65:N65"/>
    <mergeCell ref="B66:D66"/>
    <mergeCell ref="E66:H66"/>
    <mergeCell ref="I66:K66"/>
    <mergeCell ref="L66:N66"/>
    <mergeCell ref="B67:D67"/>
    <mergeCell ref="E67:H67"/>
    <mergeCell ref="I67:K67"/>
    <mergeCell ref="L67:N67"/>
    <mergeCell ref="B68:D68"/>
    <mergeCell ref="E68:H68"/>
    <mergeCell ref="I68:K68"/>
    <mergeCell ref="L68:N68"/>
    <mergeCell ref="B69:D69"/>
    <mergeCell ref="E69:H69"/>
    <mergeCell ref="I69:K69"/>
    <mergeCell ref="L69:N69"/>
    <mergeCell ref="B70:D70"/>
    <mergeCell ref="E70:H70"/>
    <mergeCell ref="I70:K70"/>
    <mergeCell ref="L70:N70"/>
    <mergeCell ref="B71:H71"/>
    <mergeCell ref="I71:K71"/>
    <mergeCell ref="L71:N71"/>
    <mergeCell ref="B72:D72"/>
    <mergeCell ref="E72:H72"/>
    <mergeCell ref="I72:K72"/>
    <mergeCell ref="L72:N72"/>
    <mergeCell ref="B73:D73"/>
    <mergeCell ref="E73:H73"/>
    <mergeCell ref="I73:K73"/>
    <mergeCell ref="L73:N73"/>
    <mergeCell ref="B74:D74"/>
    <mergeCell ref="E74:H74"/>
    <mergeCell ref="I74:K74"/>
    <mergeCell ref="L74:N74"/>
    <mergeCell ref="B75:D75"/>
    <mergeCell ref="E75:H75"/>
    <mergeCell ref="I75:K75"/>
    <mergeCell ref="L75:N75"/>
    <mergeCell ref="B76:D76"/>
    <mergeCell ref="E76:H76"/>
    <mergeCell ref="I76:K76"/>
    <mergeCell ref="L76:N76"/>
    <mergeCell ref="B77:D77"/>
    <mergeCell ref="E77:H77"/>
    <mergeCell ref="I77:K77"/>
    <mergeCell ref="L77:N77"/>
    <mergeCell ref="B78:H78"/>
    <mergeCell ref="I78:K78"/>
    <mergeCell ref="L78:N78"/>
    <mergeCell ref="B79:D79"/>
    <mergeCell ref="E79:H79"/>
    <mergeCell ref="I79:K79"/>
    <mergeCell ref="L79:N79"/>
    <mergeCell ref="B80:D80"/>
    <mergeCell ref="E80:H80"/>
    <mergeCell ref="I80:K80"/>
    <mergeCell ref="L80:N80"/>
    <mergeCell ref="B81:D81"/>
    <mergeCell ref="E81:H81"/>
    <mergeCell ref="I81:K81"/>
    <mergeCell ref="L81:N81"/>
    <mergeCell ref="B82:D82"/>
    <mergeCell ref="E82:H82"/>
    <mergeCell ref="I82:K82"/>
    <mergeCell ref="L82:N82"/>
    <mergeCell ref="B83:D83"/>
    <mergeCell ref="E83:H83"/>
    <mergeCell ref="I83:K83"/>
    <mergeCell ref="L83:N83"/>
    <mergeCell ref="B84:D84"/>
    <mergeCell ref="E84:H84"/>
    <mergeCell ref="I84:K84"/>
    <mergeCell ref="L84:N84"/>
    <mergeCell ref="B85:H85"/>
    <mergeCell ref="I85:K85"/>
    <mergeCell ref="L85:N85"/>
    <mergeCell ref="B86:D86"/>
    <mergeCell ref="E86:H86"/>
    <mergeCell ref="I86:K86"/>
    <mergeCell ref="L86:N86"/>
    <mergeCell ref="B87:D87"/>
    <mergeCell ref="E87:H87"/>
    <mergeCell ref="I87:K87"/>
    <mergeCell ref="L87:N87"/>
    <mergeCell ref="B88:D88"/>
    <mergeCell ref="E88:H88"/>
    <mergeCell ref="I88:K88"/>
    <mergeCell ref="L88:N88"/>
    <mergeCell ref="B89:D89"/>
    <mergeCell ref="E89:H89"/>
    <mergeCell ref="I89:K89"/>
    <mergeCell ref="L89:N89"/>
    <mergeCell ref="B90:D90"/>
    <mergeCell ref="E90:H90"/>
    <mergeCell ref="I90:K90"/>
    <mergeCell ref="L90:N90"/>
    <mergeCell ref="B91:D91"/>
    <mergeCell ref="E91:H91"/>
    <mergeCell ref="I91:K91"/>
    <mergeCell ref="L91:N91"/>
    <mergeCell ref="B92:H92"/>
    <mergeCell ref="I92:K92"/>
    <mergeCell ref="L92:N92"/>
    <mergeCell ref="B95:N95"/>
    <mergeCell ref="B96:N96"/>
    <mergeCell ref="I93:K94"/>
    <mergeCell ref="L93:N94"/>
    <mergeCell ref="A99:D100"/>
    <mergeCell ref="A101:C102"/>
    <mergeCell ref="D101:D102"/>
    <mergeCell ref="E101:G102"/>
    <mergeCell ref="I101:N104"/>
    <mergeCell ref="A14:A20"/>
    <mergeCell ref="A21:A27"/>
    <mergeCell ref="A28:A34"/>
    <mergeCell ref="A35:A41"/>
    <mergeCell ref="A42:A48"/>
    <mergeCell ref="A49:A55"/>
    <mergeCell ref="A58:A64"/>
    <mergeCell ref="A65:A71"/>
    <mergeCell ref="A72:A78"/>
    <mergeCell ref="A79:A85"/>
    <mergeCell ref="A86:A92"/>
  </mergeCells>
  <phoneticPr fontId="21"/>
  <printOptions horizontalCentered="1" verticalCentered="1"/>
  <pageMargins left="0.39370078740157483" right="0.39370078740157483" top="0.59055118110236227" bottom="0.39370078740157483" header="0.27559055118110237" footer="0.43307086614173229"/>
  <pageSetup paperSize="9" scale="81" fitToWidth="1" fitToHeight="1" orientation="portrait" usePrinterDefaults="1" blackAndWhite="1" r:id="rId1"/>
  <headerFooter alignWithMargins="0">
    <oddHeader>&amp;R&amp;A</oddHeader>
  </headerFooter>
  <rowBreaks count="1" manualBreakCount="1">
    <brk id="5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H52"/>
  <sheetViews>
    <sheetView view="pageBreakPreview" zoomScaleSheetLayoutView="100" workbookViewId="0">
      <selection activeCell="K25" sqref="K25"/>
    </sheetView>
  </sheetViews>
  <sheetFormatPr defaultColWidth="9.375" defaultRowHeight="11.25"/>
  <cols>
    <col min="1" max="1" width="1.625" style="104" customWidth="1"/>
    <col min="2" max="2" width="16.5" style="104" customWidth="1"/>
    <col min="3" max="4" width="4.5" style="104" customWidth="1"/>
    <col min="5" max="5" width="2.5" style="105" customWidth="1"/>
    <col min="6" max="6" width="2.5" style="106" customWidth="1"/>
    <col min="7" max="7" width="39.5" style="104" customWidth="1"/>
    <col min="8" max="8" width="29.5" style="107" customWidth="1"/>
    <col min="9" max="16384" width="9.375" style="104"/>
  </cols>
  <sheetData>
    <row r="1" spans="1:8" ht="30" customHeight="1">
      <c r="A1" s="109" t="s">
        <v>889</v>
      </c>
      <c r="B1" s="119"/>
      <c r="C1" s="119"/>
      <c r="D1" s="119"/>
      <c r="E1" s="119"/>
      <c r="F1" s="119"/>
      <c r="G1" s="119"/>
      <c r="H1" s="119"/>
    </row>
    <row r="2" spans="1:8" ht="30" customHeight="1">
      <c r="G2" s="194"/>
      <c r="H2" s="210"/>
    </row>
    <row r="3" spans="1:8" s="108" customFormat="1" ht="12" customHeight="1">
      <c r="A3" s="104" t="s">
        <v>201</v>
      </c>
      <c r="B3" s="104"/>
      <c r="C3" s="104"/>
      <c r="D3" s="104"/>
      <c r="E3" s="105"/>
      <c r="F3" s="106"/>
      <c r="G3" s="104"/>
      <c r="H3" s="107"/>
    </row>
    <row r="4" spans="1:8" s="108" customFormat="1" ht="60" customHeight="1">
      <c r="A4" s="110" t="s">
        <v>203</v>
      </c>
      <c r="B4" s="120"/>
      <c r="C4" s="140" t="s">
        <v>209</v>
      </c>
      <c r="D4" s="140" t="s">
        <v>212</v>
      </c>
      <c r="E4" s="110" t="s">
        <v>213</v>
      </c>
      <c r="F4" s="178"/>
      <c r="G4" s="120"/>
      <c r="H4" s="211" t="s">
        <v>27</v>
      </c>
    </row>
    <row r="5" spans="1:8" s="108" customFormat="1" ht="21.95" customHeight="1">
      <c r="A5" s="111" t="s">
        <v>217</v>
      </c>
      <c r="B5" s="121"/>
      <c r="C5" s="141" t="s">
        <v>78</v>
      </c>
      <c r="D5" s="159" t="s">
        <v>78</v>
      </c>
      <c r="E5" s="169" t="s">
        <v>221</v>
      </c>
      <c r="F5" s="179" t="s">
        <v>974</v>
      </c>
      <c r="G5" s="195"/>
      <c r="H5" s="212" t="s">
        <v>4</v>
      </c>
    </row>
    <row r="6" spans="1:8" s="108" customFormat="1" ht="21.95" customHeight="1">
      <c r="A6" s="112"/>
      <c r="B6" s="122"/>
      <c r="C6" s="141" t="s">
        <v>78</v>
      </c>
      <c r="D6" s="159" t="s">
        <v>78</v>
      </c>
      <c r="E6" s="169" t="s">
        <v>221</v>
      </c>
      <c r="F6" s="180" t="s">
        <v>47</v>
      </c>
      <c r="G6" s="196"/>
      <c r="H6" s="212" t="s">
        <v>70</v>
      </c>
    </row>
    <row r="7" spans="1:8" s="108" customFormat="1" ht="21.95" customHeight="1">
      <c r="A7" s="112"/>
      <c r="B7" s="122"/>
      <c r="C7" s="142" t="s">
        <v>78</v>
      </c>
      <c r="D7" s="160" t="s">
        <v>78</v>
      </c>
      <c r="E7" s="169" t="s">
        <v>221</v>
      </c>
      <c r="F7" s="180" t="s">
        <v>705</v>
      </c>
      <c r="G7" s="196"/>
      <c r="H7" s="212"/>
    </row>
    <row r="8" spans="1:8" s="108" customFormat="1" ht="21.95" customHeight="1">
      <c r="A8" s="112"/>
      <c r="B8" s="122"/>
      <c r="C8" s="143"/>
      <c r="D8" s="155" t="s">
        <v>78</v>
      </c>
      <c r="E8" s="116" t="s">
        <v>221</v>
      </c>
      <c r="F8" s="106" t="s">
        <v>225</v>
      </c>
      <c r="G8" s="104"/>
      <c r="H8" s="213" t="s">
        <v>226</v>
      </c>
    </row>
    <row r="9" spans="1:8" s="108" customFormat="1" ht="21.95" customHeight="1">
      <c r="A9" s="112"/>
      <c r="B9" s="122"/>
      <c r="C9" s="144"/>
      <c r="D9" s="161"/>
      <c r="E9" s="116"/>
      <c r="F9" s="181" t="s">
        <v>229</v>
      </c>
      <c r="G9" s="197" t="s">
        <v>231</v>
      </c>
      <c r="H9" s="214"/>
    </row>
    <row r="10" spans="1:8" s="108" customFormat="1" ht="30" customHeight="1">
      <c r="A10" s="113"/>
      <c r="B10" s="123" t="s">
        <v>235</v>
      </c>
      <c r="C10" s="141" t="s">
        <v>78</v>
      </c>
      <c r="D10" s="159" t="s">
        <v>78</v>
      </c>
      <c r="E10" s="169" t="s">
        <v>221</v>
      </c>
      <c r="F10" s="182" t="s">
        <v>237</v>
      </c>
      <c r="G10" s="198"/>
      <c r="H10" s="212"/>
    </row>
    <row r="11" spans="1:8" s="108" customFormat="1" ht="18" customHeight="1">
      <c r="A11" s="114"/>
      <c r="B11" s="124" t="s">
        <v>239</v>
      </c>
      <c r="C11" s="145"/>
      <c r="D11" s="145"/>
      <c r="E11" s="170"/>
      <c r="F11" s="183"/>
      <c r="G11" s="199"/>
      <c r="H11" s="214"/>
    </row>
    <row r="12" spans="1:8" s="108" customFormat="1" ht="21.95" customHeight="1">
      <c r="A12" s="115"/>
      <c r="B12" s="125" t="s">
        <v>95</v>
      </c>
      <c r="C12" s="146"/>
      <c r="D12" s="162" t="s">
        <v>78</v>
      </c>
      <c r="E12" s="169" t="s">
        <v>221</v>
      </c>
      <c r="F12" s="182" t="s">
        <v>242</v>
      </c>
      <c r="G12" s="198"/>
      <c r="H12" s="215" t="s">
        <v>244</v>
      </c>
    </row>
    <row r="13" spans="1:8" s="108" customFormat="1" ht="24" customHeight="1">
      <c r="A13" s="115"/>
      <c r="B13" s="126"/>
      <c r="C13" s="147"/>
      <c r="D13" s="162" t="s">
        <v>78</v>
      </c>
      <c r="E13" s="169" t="s">
        <v>221</v>
      </c>
      <c r="F13" s="182" t="s">
        <v>556</v>
      </c>
      <c r="G13" s="198"/>
      <c r="H13" s="215" t="s">
        <v>245</v>
      </c>
    </row>
    <row r="14" spans="1:8" s="108" customFormat="1" ht="21.95" customHeight="1">
      <c r="A14" s="115"/>
      <c r="B14" s="126"/>
      <c r="C14" s="147"/>
      <c r="D14" s="162" t="s">
        <v>78</v>
      </c>
      <c r="E14" s="169" t="s">
        <v>221</v>
      </c>
      <c r="F14" s="182" t="s">
        <v>247</v>
      </c>
      <c r="G14" s="198"/>
      <c r="H14" s="212" t="s">
        <v>244</v>
      </c>
    </row>
    <row r="15" spans="1:8" s="108" customFormat="1" ht="21.95" customHeight="1">
      <c r="A15" s="115"/>
      <c r="B15" s="127"/>
      <c r="C15" s="148"/>
      <c r="D15" s="163" t="s">
        <v>78</v>
      </c>
      <c r="E15" s="169" t="s">
        <v>221</v>
      </c>
      <c r="F15" s="182" t="s">
        <v>214</v>
      </c>
      <c r="G15" s="198"/>
      <c r="H15" s="212" t="s">
        <v>250</v>
      </c>
    </row>
    <row r="16" spans="1:8" s="108" customFormat="1" ht="26.45" customHeight="1">
      <c r="A16" s="116"/>
      <c r="B16" s="123" t="s">
        <v>252</v>
      </c>
      <c r="C16" s="149" t="s">
        <v>78</v>
      </c>
      <c r="D16" s="162" t="s">
        <v>78</v>
      </c>
      <c r="E16" s="171"/>
      <c r="F16" s="184"/>
      <c r="G16" s="164"/>
      <c r="H16" s="212"/>
    </row>
    <row r="17" spans="1:8" s="108" customFormat="1" ht="22.9" customHeight="1">
      <c r="A17" s="116"/>
      <c r="B17" s="128" t="s">
        <v>259</v>
      </c>
      <c r="C17" s="150" t="s">
        <v>78</v>
      </c>
      <c r="D17" s="163" t="s">
        <v>78</v>
      </c>
      <c r="E17" s="171"/>
      <c r="F17" s="184"/>
      <c r="G17" s="164"/>
      <c r="H17" s="212"/>
    </row>
    <row r="18" spans="1:8" s="108" customFormat="1" ht="21.95" customHeight="1">
      <c r="A18" s="116"/>
      <c r="B18" s="129" t="s">
        <v>261</v>
      </c>
      <c r="C18" s="141" t="s">
        <v>78</v>
      </c>
      <c r="D18" s="159" t="s">
        <v>78</v>
      </c>
      <c r="E18" s="169" t="s">
        <v>221</v>
      </c>
      <c r="F18" s="182" t="s">
        <v>148</v>
      </c>
      <c r="G18" s="198"/>
      <c r="H18" s="212"/>
    </row>
    <row r="19" spans="1:8" s="108" customFormat="1" ht="21.95" customHeight="1">
      <c r="A19" s="116"/>
      <c r="B19" s="130"/>
      <c r="C19" s="141" t="s">
        <v>78</v>
      </c>
      <c r="D19" s="159" t="s">
        <v>78</v>
      </c>
      <c r="E19" s="169" t="s">
        <v>221</v>
      </c>
      <c r="F19" s="182" t="s">
        <v>556</v>
      </c>
      <c r="G19" s="198"/>
      <c r="H19" s="212"/>
    </row>
    <row r="20" spans="1:8" s="108" customFormat="1" ht="21.95" customHeight="1">
      <c r="A20" s="116"/>
      <c r="B20" s="130" t="s">
        <v>262</v>
      </c>
      <c r="C20" s="141" t="s">
        <v>78</v>
      </c>
      <c r="D20" s="159" t="s">
        <v>78</v>
      </c>
      <c r="E20" s="169" t="s">
        <v>221</v>
      </c>
      <c r="F20" s="182" t="s">
        <v>148</v>
      </c>
      <c r="G20" s="198"/>
      <c r="H20" s="212"/>
    </row>
    <row r="21" spans="1:8" s="108" customFormat="1" ht="21.95" customHeight="1">
      <c r="A21" s="116"/>
      <c r="B21" s="130" t="s">
        <v>267</v>
      </c>
      <c r="C21" s="151"/>
      <c r="D21" s="164"/>
      <c r="E21" s="171"/>
      <c r="F21" s="185"/>
      <c r="G21" s="200"/>
      <c r="H21" s="212"/>
    </row>
    <row r="22" spans="1:8" s="108" customFormat="1" ht="40.15" customHeight="1">
      <c r="A22" s="116"/>
      <c r="B22" s="130" t="s">
        <v>268</v>
      </c>
      <c r="C22" s="151"/>
      <c r="D22" s="164"/>
      <c r="E22" s="171"/>
      <c r="F22" s="185"/>
      <c r="G22" s="200"/>
      <c r="H22" s="212"/>
    </row>
    <row r="23" spans="1:8" s="108" customFormat="1" ht="22.15" customHeight="1">
      <c r="A23" s="116"/>
      <c r="B23" s="129" t="s">
        <v>271</v>
      </c>
      <c r="C23" s="149" t="s">
        <v>78</v>
      </c>
      <c r="D23" s="162" t="s">
        <v>78</v>
      </c>
      <c r="E23" s="169" t="s">
        <v>221</v>
      </c>
      <c r="F23" s="182" t="s">
        <v>403</v>
      </c>
      <c r="G23" s="198"/>
      <c r="H23" s="212"/>
    </row>
    <row r="24" spans="1:8" s="108" customFormat="1" ht="22.15" customHeight="1">
      <c r="A24" s="116"/>
      <c r="B24" s="131"/>
      <c r="C24" s="149" t="s">
        <v>78</v>
      </c>
      <c r="D24" s="162" t="s">
        <v>78</v>
      </c>
      <c r="E24" s="169" t="s">
        <v>221</v>
      </c>
      <c r="F24" s="182" t="s">
        <v>706</v>
      </c>
      <c r="G24" s="198"/>
      <c r="H24" s="212"/>
    </row>
    <row r="25" spans="1:8" s="108" customFormat="1" ht="25.5" customHeight="1">
      <c r="A25" s="116"/>
      <c r="B25" s="132"/>
      <c r="C25" s="149" t="s">
        <v>78</v>
      </c>
      <c r="D25" s="162" t="s">
        <v>78</v>
      </c>
      <c r="E25" s="169" t="s">
        <v>221</v>
      </c>
      <c r="F25" s="182" t="s">
        <v>232</v>
      </c>
      <c r="G25" s="201"/>
      <c r="H25" s="212" t="s">
        <v>80</v>
      </c>
    </row>
    <row r="26" spans="1:8" s="108" customFormat="1" ht="28.35" customHeight="1">
      <c r="A26" s="116"/>
      <c r="B26" s="133" t="s">
        <v>272</v>
      </c>
      <c r="C26" s="149" t="s">
        <v>78</v>
      </c>
      <c r="D26" s="162" t="s">
        <v>78</v>
      </c>
      <c r="E26" s="169" t="s">
        <v>221</v>
      </c>
      <c r="F26" s="182" t="s">
        <v>274</v>
      </c>
      <c r="G26" s="198"/>
      <c r="H26" s="212"/>
    </row>
    <row r="27" spans="1:8" s="108" customFormat="1" ht="22.5" customHeight="1">
      <c r="A27" s="116"/>
      <c r="B27" s="133" t="s">
        <v>276</v>
      </c>
      <c r="C27" s="152"/>
      <c r="D27" s="152"/>
      <c r="E27" s="172"/>
      <c r="F27" s="186"/>
      <c r="G27" s="202"/>
      <c r="H27" s="216"/>
    </row>
    <row r="28" spans="1:8" s="108" customFormat="1" ht="22.5" customHeight="1">
      <c r="A28" s="116"/>
      <c r="B28" s="133" t="s">
        <v>278</v>
      </c>
      <c r="C28" s="153"/>
      <c r="D28" s="153"/>
      <c r="E28" s="173"/>
      <c r="F28" s="187"/>
      <c r="G28" s="203"/>
      <c r="H28" s="216"/>
    </row>
    <row r="29" spans="1:8" s="108" customFormat="1" ht="22.5" customHeight="1">
      <c r="A29" s="116"/>
      <c r="B29" s="133" t="s">
        <v>280</v>
      </c>
      <c r="C29" s="154"/>
      <c r="D29" s="154"/>
      <c r="E29" s="174"/>
      <c r="F29" s="188"/>
      <c r="G29" s="204"/>
      <c r="H29" s="216"/>
    </row>
    <row r="30" spans="1:8" s="108" customFormat="1" ht="22.5" customHeight="1">
      <c r="A30" s="116"/>
      <c r="B30" s="134" t="s">
        <v>285</v>
      </c>
      <c r="C30" s="149" t="s">
        <v>78</v>
      </c>
      <c r="D30" s="162" t="s">
        <v>78</v>
      </c>
      <c r="E30" s="116" t="s">
        <v>221</v>
      </c>
      <c r="F30" s="182" t="s">
        <v>628</v>
      </c>
      <c r="G30" s="198"/>
      <c r="H30" s="216"/>
    </row>
    <row r="31" spans="1:8" s="108" customFormat="1" ht="22.5" customHeight="1">
      <c r="A31" s="116"/>
      <c r="B31" s="135"/>
      <c r="C31" s="149" t="s">
        <v>78</v>
      </c>
      <c r="D31" s="162" t="s">
        <v>78</v>
      </c>
      <c r="E31" s="116" t="s">
        <v>221</v>
      </c>
      <c r="F31" s="182" t="s">
        <v>940</v>
      </c>
      <c r="G31" s="198"/>
      <c r="H31" s="216"/>
    </row>
    <row r="32" spans="1:8" s="108" customFormat="1" ht="22.5" customHeight="1">
      <c r="A32" s="116"/>
      <c r="B32" s="134" t="s">
        <v>288</v>
      </c>
      <c r="C32" s="149" t="s">
        <v>78</v>
      </c>
      <c r="D32" s="162" t="s">
        <v>78</v>
      </c>
      <c r="E32" s="169" t="s">
        <v>221</v>
      </c>
      <c r="F32" s="182" t="s">
        <v>257</v>
      </c>
      <c r="G32" s="198"/>
      <c r="H32" s="216"/>
    </row>
    <row r="33" spans="1:8" s="108" customFormat="1" ht="22.5" customHeight="1">
      <c r="A33" s="116"/>
      <c r="B33" s="135"/>
      <c r="C33" s="149" t="s">
        <v>78</v>
      </c>
      <c r="D33" s="162" t="s">
        <v>78</v>
      </c>
      <c r="E33" s="169" t="s">
        <v>221</v>
      </c>
      <c r="F33" s="182" t="s">
        <v>706</v>
      </c>
      <c r="G33" s="198"/>
      <c r="H33" s="216"/>
    </row>
    <row r="34" spans="1:8" s="108" customFormat="1" ht="22.5" customHeight="1">
      <c r="A34" s="115"/>
      <c r="B34" s="123" t="s">
        <v>530</v>
      </c>
      <c r="C34" s="150" t="s">
        <v>78</v>
      </c>
      <c r="D34" s="163" t="s">
        <v>78</v>
      </c>
      <c r="E34" s="175" t="s">
        <v>221</v>
      </c>
      <c r="F34" s="189" t="s">
        <v>342</v>
      </c>
      <c r="G34" s="205"/>
      <c r="H34" s="217"/>
    </row>
    <row r="35" spans="1:8" s="108" customFormat="1" ht="22.5" customHeight="1">
      <c r="A35" s="115"/>
      <c r="B35" s="123" t="s">
        <v>892</v>
      </c>
      <c r="C35" s="150" t="s">
        <v>78</v>
      </c>
      <c r="D35" s="163" t="s">
        <v>78</v>
      </c>
      <c r="E35" s="116"/>
      <c r="F35" s="107"/>
      <c r="G35" s="206"/>
      <c r="H35" s="217"/>
    </row>
    <row r="36" spans="1:8" s="108" customFormat="1" ht="22.5" customHeight="1">
      <c r="A36" s="116"/>
      <c r="B36" s="131" t="s">
        <v>149</v>
      </c>
      <c r="C36" s="141" t="s">
        <v>78</v>
      </c>
      <c r="D36" s="159" t="s">
        <v>78</v>
      </c>
      <c r="E36" s="176"/>
      <c r="F36" s="190"/>
      <c r="G36" s="207"/>
      <c r="H36" s="212"/>
    </row>
    <row r="37" spans="1:8" s="108" customFormat="1" ht="21.95" customHeight="1">
      <c r="A37" s="113"/>
      <c r="B37" s="129" t="s">
        <v>110</v>
      </c>
      <c r="C37" s="141" t="s">
        <v>78</v>
      </c>
      <c r="D37" s="159" t="s">
        <v>78</v>
      </c>
      <c r="E37" s="169" t="s">
        <v>221</v>
      </c>
      <c r="F37" s="182" t="s">
        <v>148</v>
      </c>
      <c r="G37" s="198"/>
      <c r="H37" s="212"/>
    </row>
    <row r="38" spans="1:8" s="108" customFormat="1" ht="21.95" customHeight="1">
      <c r="A38" s="113"/>
      <c r="B38" s="130"/>
      <c r="C38" s="141" t="s">
        <v>78</v>
      </c>
      <c r="D38" s="159" t="s">
        <v>78</v>
      </c>
      <c r="E38" s="169" t="s">
        <v>221</v>
      </c>
      <c r="F38" s="182" t="s">
        <v>556</v>
      </c>
      <c r="G38" s="198"/>
      <c r="H38" s="212"/>
    </row>
    <row r="39" spans="1:8" s="108" customFormat="1" ht="21.95" customHeight="1">
      <c r="A39" s="113"/>
      <c r="B39" s="136" t="s">
        <v>289</v>
      </c>
      <c r="C39" s="141" t="s">
        <v>78</v>
      </c>
      <c r="D39" s="159" t="s">
        <v>78</v>
      </c>
      <c r="E39" s="169" t="s">
        <v>221</v>
      </c>
      <c r="F39" s="182" t="s">
        <v>266</v>
      </c>
      <c r="G39" s="198"/>
      <c r="H39" s="212"/>
    </row>
    <row r="40" spans="1:8" s="108" customFormat="1" ht="21.95" customHeight="1">
      <c r="A40" s="113"/>
      <c r="B40" s="137"/>
      <c r="C40" s="155" t="s">
        <v>78</v>
      </c>
      <c r="D40" s="165" t="s">
        <v>78</v>
      </c>
      <c r="E40" s="175" t="s">
        <v>221</v>
      </c>
      <c r="F40" s="191" t="s">
        <v>556</v>
      </c>
      <c r="G40" s="125"/>
      <c r="H40" s="218" t="s">
        <v>290</v>
      </c>
    </row>
    <row r="41" spans="1:8" s="108" customFormat="1" ht="25.5" customHeight="1">
      <c r="A41" s="117"/>
      <c r="B41" s="123" t="s">
        <v>162</v>
      </c>
      <c r="C41" s="141" t="s">
        <v>78</v>
      </c>
      <c r="D41" s="159" t="s">
        <v>78</v>
      </c>
      <c r="E41" s="169" t="s">
        <v>221</v>
      </c>
      <c r="F41" s="192" t="s">
        <v>291</v>
      </c>
      <c r="G41" s="208"/>
      <c r="H41" s="212"/>
    </row>
    <row r="42" spans="1:8" s="108" customFormat="1" ht="25.5" customHeight="1">
      <c r="A42" s="113"/>
      <c r="B42" s="136" t="s">
        <v>293</v>
      </c>
      <c r="C42" s="141" t="s">
        <v>78</v>
      </c>
      <c r="D42" s="159" t="s">
        <v>78</v>
      </c>
      <c r="E42" s="169" t="s">
        <v>221</v>
      </c>
      <c r="F42" s="182" t="s">
        <v>816</v>
      </c>
      <c r="G42" s="198"/>
      <c r="H42" s="212"/>
    </row>
    <row r="43" spans="1:8" s="108" customFormat="1" ht="25.5" customHeight="1">
      <c r="A43" s="113"/>
      <c r="B43" s="136" t="s">
        <v>279</v>
      </c>
      <c r="C43" s="156"/>
      <c r="D43" s="166"/>
      <c r="E43" s="171"/>
      <c r="F43" s="185"/>
      <c r="G43" s="200"/>
      <c r="H43" s="212"/>
    </row>
    <row r="44" spans="1:8" s="108" customFormat="1" ht="81.75" customHeight="1">
      <c r="A44" s="113"/>
      <c r="B44" s="136" t="s">
        <v>296</v>
      </c>
      <c r="C44" s="149" t="s">
        <v>78</v>
      </c>
      <c r="D44" s="162" t="s">
        <v>78</v>
      </c>
      <c r="E44" s="169" t="s">
        <v>221</v>
      </c>
      <c r="F44" s="182" t="s">
        <v>976</v>
      </c>
      <c r="G44" s="198"/>
      <c r="H44" s="212" t="s">
        <v>298</v>
      </c>
    </row>
    <row r="45" spans="1:8" s="108" customFormat="1" ht="25.5" customHeight="1">
      <c r="A45" s="117"/>
      <c r="B45" s="129" t="s">
        <v>299</v>
      </c>
      <c r="C45" s="156"/>
      <c r="D45" s="167" t="s">
        <v>78</v>
      </c>
      <c r="E45" s="169" t="s">
        <v>221</v>
      </c>
      <c r="F45" s="182" t="s">
        <v>977</v>
      </c>
      <c r="G45" s="198"/>
      <c r="H45" s="212"/>
    </row>
    <row r="46" spans="1:8" s="108" customFormat="1" ht="33.950000000000003" customHeight="1">
      <c r="A46" s="117"/>
      <c r="B46" s="131"/>
      <c r="C46" s="157"/>
      <c r="D46" s="167" t="s">
        <v>78</v>
      </c>
      <c r="E46" s="169" t="s">
        <v>221</v>
      </c>
      <c r="F46" s="182" t="s">
        <v>556</v>
      </c>
      <c r="G46" s="198"/>
      <c r="H46" s="212" t="s">
        <v>302</v>
      </c>
    </row>
    <row r="47" spans="1:8" s="108" customFormat="1" ht="21">
      <c r="A47" s="117"/>
      <c r="B47" s="131"/>
      <c r="C47" s="156"/>
      <c r="D47" s="162" t="s">
        <v>78</v>
      </c>
      <c r="E47" s="176" t="s">
        <v>221</v>
      </c>
      <c r="F47" s="182" t="s">
        <v>738</v>
      </c>
      <c r="G47" s="198"/>
      <c r="H47" s="212" t="s">
        <v>311</v>
      </c>
    </row>
    <row r="48" spans="1:8" s="108" customFormat="1" ht="64.5" customHeight="1">
      <c r="A48" s="117"/>
      <c r="B48" s="130"/>
      <c r="C48" s="156"/>
      <c r="D48" s="163" t="s">
        <v>78</v>
      </c>
      <c r="E48" s="169" t="s">
        <v>221</v>
      </c>
      <c r="F48" s="182" t="s">
        <v>315</v>
      </c>
      <c r="G48" s="198"/>
      <c r="H48" s="212" t="s">
        <v>366</v>
      </c>
    </row>
    <row r="49" spans="1:8" s="108" customFormat="1" ht="21.95" customHeight="1">
      <c r="A49" s="118"/>
      <c r="B49" s="138" t="s">
        <v>317</v>
      </c>
      <c r="C49" s="158" t="s">
        <v>78</v>
      </c>
      <c r="D49" s="168" t="s">
        <v>78</v>
      </c>
      <c r="E49" s="177" t="s">
        <v>221</v>
      </c>
      <c r="F49" s="193" t="s">
        <v>598</v>
      </c>
      <c r="G49" s="209"/>
      <c r="H49" s="219"/>
    </row>
    <row r="51" spans="1:8">
      <c r="B51" s="139"/>
      <c r="C51" s="139"/>
      <c r="D51" s="139"/>
      <c r="E51" s="139"/>
      <c r="F51" s="139"/>
      <c r="G51" s="139"/>
      <c r="H51" s="104"/>
    </row>
    <row r="52" spans="1:8">
      <c r="B52" s="139"/>
      <c r="C52" s="139"/>
      <c r="D52" s="139"/>
      <c r="E52" s="139"/>
      <c r="F52" s="139"/>
      <c r="G52" s="139"/>
      <c r="H52" s="104"/>
    </row>
  </sheetData>
  <mergeCells count="58">
    <mergeCell ref="A1:H1"/>
    <mergeCell ref="A4:B4"/>
    <mergeCell ref="E4:G4"/>
    <mergeCell ref="F5:G5"/>
    <mergeCell ref="F6:G6"/>
    <mergeCell ref="F7:G7"/>
    <mergeCell ref="F10:G10"/>
    <mergeCell ref="E11:G11"/>
    <mergeCell ref="F12:G12"/>
    <mergeCell ref="F13:G13"/>
    <mergeCell ref="F14:G14"/>
    <mergeCell ref="F15:G15"/>
    <mergeCell ref="E16:G16"/>
    <mergeCell ref="E17:G17"/>
    <mergeCell ref="F18:G18"/>
    <mergeCell ref="F19:G19"/>
    <mergeCell ref="F20:G20"/>
    <mergeCell ref="E21:G21"/>
    <mergeCell ref="E22:G22"/>
    <mergeCell ref="F23:G23"/>
    <mergeCell ref="F24:G24"/>
    <mergeCell ref="F25:G25"/>
    <mergeCell ref="F26:G26"/>
    <mergeCell ref="F30:G30"/>
    <mergeCell ref="F31:G31"/>
    <mergeCell ref="F32:G32"/>
    <mergeCell ref="F33:G33"/>
    <mergeCell ref="F37:G37"/>
    <mergeCell ref="F38:G38"/>
    <mergeCell ref="F39:G39"/>
    <mergeCell ref="F40:G40"/>
    <mergeCell ref="F41:G41"/>
    <mergeCell ref="F42:G42"/>
    <mergeCell ref="E43:G43"/>
    <mergeCell ref="F44:G44"/>
    <mergeCell ref="F45:G45"/>
    <mergeCell ref="F46:G46"/>
    <mergeCell ref="F47:G47"/>
    <mergeCell ref="F48:G48"/>
    <mergeCell ref="F49:G49"/>
    <mergeCell ref="A5:B9"/>
    <mergeCell ref="C8:C9"/>
    <mergeCell ref="D8:D9"/>
    <mergeCell ref="H8:H9"/>
    <mergeCell ref="B12:B15"/>
    <mergeCell ref="C12:C15"/>
    <mergeCell ref="B18:B19"/>
    <mergeCell ref="B23:B25"/>
    <mergeCell ref="C27:C29"/>
    <mergeCell ref="D27:D29"/>
    <mergeCell ref="E27:G29"/>
    <mergeCell ref="B30:B31"/>
    <mergeCell ref="B32:B33"/>
    <mergeCell ref="E34:E36"/>
    <mergeCell ref="F34:G36"/>
    <mergeCell ref="B37:B38"/>
    <mergeCell ref="B39:B40"/>
    <mergeCell ref="B45:B48"/>
  </mergeCells>
  <phoneticPr fontId="21"/>
  <printOptions horizontalCentered="1" verticalCentered="1"/>
  <pageMargins left="0.39370078740157483" right="0.39370078740157483" top="0.59055118110236227" bottom="0.39370078740157483" header="0.27559055118110237" footer="0.43307086614173229"/>
  <pageSetup paperSize="9" scale="63" fitToWidth="1" fitToHeight="1" orientation="portrait" usePrinterDefaults="1" r:id="rId1"/>
  <headerFooter alignWithMargins="0">
    <oddHeader>&amp;R&amp;A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dimension ref="A1:R121"/>
  <sheetViews>
    <sheetView view="pageBreakPreview" topLeftCell="A3" zoomScaleSheetLayoutView="100" workbookViewId="0">
      <selection activeCell="A12" sqref="A12:Q12"/>
    </sheetView>
  </sheetViews>
  <sheetFormatPr defaultColWidth="9.375" defaultRowHeight="13.5"/>
  <cols>
    <col min="1" max="17" width="5.75" style="668" customWidth="1"/>
    <col min="18" max="18" width="1.625" style="668" customWidth="1"/>
    <col min="19" max="16384" width="9.375" style="668"/>
  </cols>
  <sheetData>
    <row r="1" spans="1:18" ht="15.4" customHeight="1">
      <c r="Q1" s="752"/>
    </row>
    <row r="2" spans="1:18" ht="15.4" customHeight="1">
      <c r="Q2" s="752"/>
    </row>
    <row r="3" spans="1:18" ht="18" customHeight="1">
      <c r="A3" s="690" t="s">
        <v>773</v>
      </c>
      <c r="B3" s="690"/>
      <c r="C3" s="690"/>
      <c r="D3" s="690"/>
      <c r="E3" s="690"/>
      <c r="F3" s="690"/>
      <c r="G3" s="690"/>
      <c r="H3" s="690"/>
      <c r="I3" s="690"/>
      <c r="J3" s="690"/>
      <c r="K3" s="690"/>
      <c r="L3" s="690"/>
      <c r="M3" s="690"/>
      <c r="N3" s="690"/>
      <c r="O3" s="690"/>
      <c r="P3" s="690"/>
      <c r="Q3" s="690"/>
      <c r="R3" s="830"/>
    </row>
    <row r="4" spans="1:18" ht="18" customHeight="1">
      <c r="A4" s="690" t="s">
        <v>746</v>
      </c>
      <c r="B4" s="690"/>
      <c r="C4" s="690"/>
      <c r="D4" s="690"/>
      <c r="E4" s="690"/>
      <c r="F4" s="690"/>
      <c r="G4" s="690"/>
      <c r="H4" s="690"/>
      <c r="I4" s="690"/>
      <c r="J4" s="690"/>
      <c r="K4" s="690"/>
      <c r="L4" s="690"/>
      <c r="M4" s="690"/>
      <c r="N4" s="690"/>
      <c r="O4" s="690"/>
      <c r="P4" s="690"/>
      <c r="Q4" s="690"/>
      <c r="R4" s="830"/>
    </row>
    <row r="5" spans="1:18">
      <c r="A5" s="690"/>
      <c r="B5" s="690"/>
      <c r="C5" s="690"/>
      <c r="D5" s="690"/>
      <c r="E5" s="690"/>
      <c r="F5" s="690"/>
      <c r="G5" s="690"/>
      <c r="H5" s="690"/>
      <c r="I5" s="690"/>
      <c r="J5" s="690"/>
      <c r="K5" s="690"/>
      <c r="L5" s="690"/>
      <c r="M5" s="690"/>
      <c r="N5" s="690"/>
      <c r="O5" s="690"/>
      <c r="P5" s="690"/>
      <c r="Q5" s="690"/>
      <c r="R5" s="690"/>
    </row>
    <row r="6" spans="1:18" ht="22.5" customHeight="1">
      <c r="A6" s="729" t="s">
        <v>141</v>
      </c>
      <c r="B6" s="737"/>
      <c r="C6" s="741"/>
      <c r="D6" s="747"/>
      <c r="E6" s="747"/>
      <c r="F6" s="747"/>
      <c r="G6" s="753"/>
      <c r="I6" s="729" t="s">
        <v>392</v>
      </c>
      <c r="J6" s="734"/>
      <c r="K6" s="737"/>
      <c r="L6" s="741"/>
      <c r="M6" s="747"/>
      <c r="N6" s="747"/>
      <c r="O6" s="747"/>
      <c r="P6" s="747"/>
      <c r="Q6" s="753"/>
      <c r="R6" s="690"/>
    </row>
    <row r="7" spans="1:18">
      <c r="R7" s="690"/>
    </row>
    <row r="8" spans="1:18" ht="15.4" customHeight="1">
      <c r="A8" s="831" t="s">
        <v>774</v>
      </c>
      <c r="B8" s="831"/>
      <c r="C8" s="831"/>
      <c r="D8" s="831"/>
      <c r="E8" s="831"/>
      <c r="F8" s="831"/>
      <c r="G8" s="831"/>
      <c r="H8" s="831"/>
      <c r="I8" s="831"/>
      <c r="J8" s="831"/>
      <c r="K8" s="831"/>
      <c r="L8" s="831"/>
      <c r="M8" s="831"/>
      <c r="N8" s="831"/>
      <c r="O8" s="692"/>
      <c r="P8" s="692"/>
      <c r="Q8" s="692"/>
    </row>
    <row r="9" spans="1:18" ht="18" customHeight="1">
      <c r="A9" s="691" t="s">
        <v>710</v>
      </c>
      <c r="B9" s="691"/>
      <c r="C9" s="691" t="s">
        <v>747</v>
      </c>
      <c r="D9" s="691" t="s">
        <v>218</v>
      </c>
      <c r="E9" s="691" t="s">
        <v>749</v>
      </c>
      <c r="F9" s="691" t="s">
        <v>750</v>
      </c>
      <c r="G9" s="691" t="s">
        <v>45</v>
      </c>
      <c r="H9" s="691" t="s">
        <v>752</v>
      </c>
      <c r="I9" s="691" t="s">
        <v>249</v>
      </c>
      <c r="J9" s="691" t="s">
        <v>754</v>
      </c>
      <c r="K9" s="691" t="s">
        <v>198</v>
      </c>
      <c r="L9" s="691" t="s">
        <v>730</v>
      </c>
      <c r="M9" s="729" t="s">
        <v>469</v>
      </c>
      <c r="N9" s="877" t="s">
        <v>499</v>
      </c>
      <c r="O9" s="879"/>
      <c r="P9" s="879"/>
      <c r="Q9" s="883"/>
    </row>
    <row r="10" spans="1:18" ht="18" customHeight="1">
      <c r="A10" s="691" t="s">
        <v>451</v>
      </c>
      <c r="B10" s="691"/>
      <c r="C10" s="839"/>
      <c r="D10" s="839"/>
      <c r="E10" s="839"/>
      <c r="F10" s="839"/>
      <c r="G10" s="839"/>
      <c r="H10" s="839"/>
      <c r="I10" s="839"/>
      <c r="J10" s="839"/>
      <c r="K10" s="839"/>
      <c r="L10" s="839"/>
      <c r="M10" s="843"/>
      <c r="N10" s="878"/>
      <c r="O10" s="880"/>
      <c r="P10" s="880"/>
      <c r="Q10" s="884"/>
    </row>
    <row r="12" spans="1:18" ht="15.4" customHeight="1">
      <c r="A12" s="831" t="s">
        <v>331</v>
      </c>
      <c r="B12" s="831"/>
      <c r="C12" s="831"/>
      <c r="D12" s="831"/>
      <c r="E12" s="831"/>
      <c r="F12" s="831"/>
      <c r="G12" s="831"/>
      <c r="H12" s="831"/>
      <c r="I12" s="831"/>
      <c r="J12" s="831"/>
      <c r="K12" s="831"/>
      <c r="L12" s="831"/>
      <c r="M12" s="831"/>
      <c r="N12" s="831"/>
      <c r="O12" s="831"/>
      <c r="P12" s="831"/>
      <c r="Q12" s="831"/>
    </row>
    <row r="13" spans="1:18" ht="15.4" customHeight="1">
      <c r="A13" s="847" t="s">
        <v>710</v>
      </c>
      <c r="B13" s="852" t="s">
        <v>731</v>
      </c>
      <c r="C13" s="852"/>
      <c r="D13" s="852"/>
      <c r="E13" s="861" t="s">
        <v>349</v>
      </c>
      <c r="F13" s="865"/>
      <c r="G13" s="865"/>
      <c r="H13" s="865"/>
      <c r="I13" s="872"/>
      <c r="J13" s="852" t="s">
        <v>731</v>
      </c>
      <c r="K13" s="852"/>
      <c r="L13" s="852"/>
      <c r="M13" s="861" t="s">
        <v>349</v>
      </c>
      <c r="N13" s="865"/>
      <c r="O13" s="865"/>
      <c r="P13" s="865"/>
      <c r="Q13" s="872"/>
    </row>
    <row r="14" spans="1:18" ht="14.25" customHeight="1">
      <c r="A14" s="848" t="s">
        <v>747</v>
      </c>
      <c r="B14" s="853" t="s">
        <v>732</v>
      </c>
      <c r="C14" s="857"/>
      <c r="D14" s="859"/>
      <c r="E14" s="862"/>
      <c r="F14" s="866"/>
      <c r="G14" s="866"/>
      <c r="H14" s="866"/>
      <c r="I14" s="873"/>
      <c r="J14" s="853" t="s">
        <v>732</v>
      </c>
      <c r="K14" s="857"/>
      <c r="L14" s="859"/>
      <c r="M14" s="862"/>
      <c r="N14" s="866"/>
      <c r="O14" s="866"/>
      <c r="P14" s="866"/>
      <c r="Q14" s="873"/>
    </row>
    <row r="15" spans="1:18" ht="14.25" customHeight="1">
      <c r="A15" s="849"/>
      <c r="B15" s="854" t="s">
        <v>732</v>
      </c>
      <c r="C15" s="858"/>
      <c r="D15" s="860"/>
      <c r="E15" s="863"/>
      <c r="F15" s="867"/>
      <c r="G15" s="867"/>
      <c r="H15" s="867"/>
      <c r="I15" s="874"/>
      <c r="J15" s="854" t="s">
        <v>732</v>
      </c>
      <c r="K15" s="858"/>
      <c r="L15" s="860"/>
      <c r="M15" s="863"/>
      <c r="N15" s="867"/>
      <c r="O15" s="867"/>
      <c r="P15" s="867"/>
      <c r="Q15" s="874"/>
    </row>
    <row r="16" spans="1:18" ht="14.25" customHeight="1">
      <c r="A16" s="849"/>
      <c r="B16" s="854" t="s">
        <v>732</v>
      </c>
      <c r="C16" s="858"/>
      <c r="D16" s="860"/>
      <c r="E16" s="863"/>
      <c r="F16" s="867"/>
      <c r="G16" s="867"/>
      <c r="H16" s="867"/>
      <c r="I16" s="874"/>
      <c r="J16" s="854" t="s">
        <v>732</v>
      </c>
      <c r="K16" s="858"/>
      <c r="L16" s="860"/>
      <c r="M16" s="863"/>
      <c r="N16" s="867"/>
      <c r="O16" s="867"/>
      <c r="P16" s="867"/>
      <c r="Q16" s="874"/>
    </row>
    <row r="17" spans="1:17" ht="14.25" customHeight="1">
      <c r="A17" s="849"/>
      <c r="B17" s="854" t="s">
        <v>732</v>
      </c>
      <c r="C17" s="858"/>
      <c r="D17" s="860"/>
      <c r="E17" s="863"/>
      <c r="F17" s="867"/>
      <c r="G17" s="867"/>
      <c r="H17" s="867"/>
      <c r="I17" s="874"/>
      <c r="J17" s="854" t="s">
        <v>732</v>
      </c>
      <c r="K17" s="858"/>
      <c r="L17" s="860"/>
      <c r="M17" s="863"/>
      <c r="N17" s="867"/>
      <c r="O17" s="867"/>
      <c r="P17" s="867"/>
      <c r="Q17" s="874"/>
    </row>
    <row r="18" spans="1:17" ht="14.25" customHeight="1">
      <c r="A18" s="849"/>
      <c r="B18" s="854" t="s">
        <v>732</v>
      </c>
      <c r="C18" s="858"/>
      <c r="D18" s="860"/>
      <c r="E18" s="863"/>
      <c r="F18" s="867"/>
      <c r="G18" s="867"/>
      <c r="H18" s="867"/>
      <c r="I18" s="874"/>
      <c r="J18" s="854" t="s">
        <v>732</v>
      </c>
      <c r="K18" s="858"/>
      <c r="L18" s="860"/>
      <c r="M18" s="863"/>
      <c r="N18" s="867"/>
      <c r="O18" s="867"/>
      <c r="P18" s="867"/>
      <c r="Q18" s="874"/>
    </row>
    <row r="19" spans="1:17" ht="14.25" customHeight="1">
      <c r="A19" s="849"/>
      <c r="B19" s="854" t="s">
        <v>732</v>
      </c>
      <c r="C19" s="858"/>
      <c r="D19" s="860"/>
      <c r="E19" s="863"/>
      <c r="F19" s="867"/>
      <c r="G19" s="867"/>
      <c r="H19" s="867"/>
      <c r="I19" s="874"/>
      <c r="J19" s="854" t="s">
        <v>732</v>
      </c>
      <c r="K19" s="858"/>
      <c r="L19" s="860"/>
      <c r="M19" s="863"/>
      <c r="N19" s="867"/>
      <c r="O19" s="867"/>
      <c r="P19" s="867"/>
      <c r="Q19" s="874"/>
    </row>
    <row r="20" spans="1:17" ht="14.25" customHeight="1">
      <c r="A20" s="849"/>
      <c r="B20" s="854" t="s">
        <v>732</v>
      </c>
      <c r="C20" s="858"/>
      <c r="D20" s="860"/>
      <c r="E20" s="863"/>
      <c r="F20" s="867"/>
      <c r="G20" s="867"/>
      <c r="H20" s="867"/>
      <c r="I20" s="874"/>
      <c r="J20" s="854" t="s">
        <v>732</v>
      </c>
      <c r="K20" s="858"/>
      <c r="L20" s="860"/>
      <c r="M20" s="863"/>
      <c r="N20" s="867"/>
      <c r="O20" s="867"/>
      <c r="P20" s="867"/>
      <c r="Q20" s="874"/>
    </row>
    <row r="21" spans="1:17" ht="14.25" customHeight="1">
      <c r="A21" s="850"/>
      <c r="B21" s="855"/>
      <c r="C21" s="855"/>
      <c r="D21" s="855"/>
      <c r="E21" s="864"/>
      <c r="F21" s="864"/>
      <c r="G21" s="864"/>
      <c r="H21" s="870"/>
      <c r="I21" s="870"/>
      <c r="J21" s="856" t="s">
        <v>103</v>
      </c>
      <c r="K21" s="856"/>
      <c r="L21" s="856"/>
      <c r="M21" s="856"/>
      <c r="N21" s="856"/>
      <c r="O21" s="856"/>
      <c r="P21" s="876"/>
      <c r="Q21" s="885"/>
    </row>
    <row r="22" spans="1:17" ht="14.25" customHeight="1">
      <c r="A22" s="848" t="s">
        <v>688</v>
      </c>
      <c r="B22" s="853" t="s">
        <v>732</v>
      </c>
      <c r="C22" s="857"/>
      <c r="D22" s="859"/>
      <c r="E22" s="862"/>
      <c r="F22" s="866"/>
      <c r="G22" s="866"/>
      <c r="H22" s="866"/>
      <c r="I22" s="873"/>
      <c r="J22" s="853" t="s">
        <v>732</v>
      </c>
      <c r="K22" s="857"/>
      <c r="L22" s="859"/>
      <c r="M22" s="862"/>
      <c r="N22" s="866"/>
      <c r="O22" s="866"/>
      <c r="P22" s="866"/>
      <c r="Q22" s="873"/>
    </row>
    <row r="23" spans="1:17" ht="14.25" customHeight="1">
      <c r="A23" s="849"/>
      <c r="B23" s="854" t="s">
        <v>732</v>
      </c>
      <c r="C23" s="858"/>
      <c r="D23" s="860"/>
      <c r="E23" s="863"/>
      <c r="F23" s="867"/>
      <c r="G23" s="867"/>
      <c r="H23" s="867"/>
      <c r="I23" s="874"/>
      <c r="J23" s="854" t="s">
        <v>732</v>
      </c>
      <c r="K23" s="858"/>
      <c r="L23" s="860"/>
      <c r="M23" s="863"/>
      <c r="N23" s="867"/>
      <c r="O23" s="867"/>
      <c r="P23" s="867"/>
      <c r="Q23" s="874"/>
    </row>
    <row r="24" spans="1:17" ht="14.25" customHeight="1">
      <c r="A24" s="849"/>
      <c r="B24" s="854" t="s">
        <v>732</v>
      </c>
      <c r="C24" s="858"/>
      <c r="D24" s="860"/>
      <c r="E24" s="863"/>
      <c r="F24" s="867"/>
      <c r="G24" s="867"/>
      <c r="H24" s="867"/>
      <c r="I24" s="874"/>
      <c r="J24" s="854" t="s">
        <v>732</v>
      </c>
      <c r="K24" s="858"/>
      <c r="L24" s="860"/>
      <c r="M24" s="863"/>
      <c r="N24" s="867"/>
      <c r="O24" s="867"/>
      <c r="P24" s="867"/>
      <c r="Q24" s="874"/>
    </row>
    <row r="25" spans="1:17" ht="14.25" customHeight="1">
      <c r="A25" s="849"/>
      <c r="B25" s="854" t="s">
        <v>732</v>
      </c>
      <c r="C25" s="858"/>
      <c r="D25" s="860"/>
      <c r="E25" s="863"/>
      <c r="F25" s="867"/>
      <c r="G25" s="867"/>
      <c r="H25" s="867"/>
      <c r="I25" s="874"/>
      <c r="J25" s="854" t="s">
        <v>732</v>
      </c>
      <c r="K25" s="858"/>
      <c r="L25" s="860"/>
      <c r="M25" s="863"/>
      <c r="N25" s="867"/>
      <c r="O25" s="867"/>
      <c r="P25" s="867"/>
      <c r="Q25" s="874"/>
    </row>
    <row r="26" spans="1:17" ht="14.25" customHeight="1">
      <c r="A26" s="849"/>
      <c r="B26" s="854" t="s">
        <v>732</v>
      </c>
      <c r="C26" s="858"/>
      <c r="D26" s="860"/>
      <c r="E26" s="863"/>
      <c r="F26" s="867"/>
      <c r="G26" s="867"/>
      <c r="H26" s="867"/>
      <c r="I26" s="874"/>
      <c r="J26" s="854" t="s">
        <v>732</v>
      </c>
      <c r="K26" s="858"/>
      <c r="L26" s="860"/>
      <c r="M26" s="863"/>
      <c r="N26" s="867"/>
      <c r="O26" s="867"/>
      <c r="P26" s="867"/>
      <c r="Q26" s="874"/>
    </row>
    <row r="27" spans="1:17" ht="14.25" customHeight="1">
      <c r="A27" s="849"/>
      <c r="B27" s="854" t="s">
        <v>732</v>
      </c>
      <c r="C27" s="858"/>
      <c r="D27" s="860"/>
      <c r="E27" s="863"/>
      <c r="F27" s="867"/>
      <c r="G27" s="867"/>
      <c r="H27" s="867"/>
      <c r="I27" s="874"/>
      <c r="J27" s="854" t="s">
        <v>732</v>
      </c>
      <c r="K27" s="858"/>
      <c r="L27" s="860"/>
      <c r="M27" s="863"/>
      <c r="N27" s="867"/>
      <c r="O27" s="867"/>
      <c r="P27" s="867"/>
      <c r="Q27" s="874"/>
    </row>
    <row r="28" spans="1:17" ht="14.25" customHeight="1">
      <c r="A28" s="849"/>
      <c r="B28" s="854" t="s">
        <v>732</v>
      </c>
      <c r="C28" s="858"/>
      <c r="D28" s="860"/>
      <c r="E28" s="863"/>
      <c r="F28" s="867"/>
      <c r="G28" s="867"/>
      <c r="H28" s="867"/>
      <c r="I28" s="874"/>
      <c r="J28" s="854" t="s">
        <v>732</v>
      </c>
      <c r="K28" s="858"/>
      <c r="L28" s="860"/>
      <c r="M28" s="863"/>
      <c r="N28" s="867"/>
      <c r="O28" s="867"/>
      <c r="P28" s="867"/>
      <c r="Q28" s="874"/>
    </row>
    <row r="29" spans="1:17" ht="14.25" customHeight="1">
      <c r="A29" s="850"/>
      <c r="B29" s="855"/>
      <c r="C29" s="855"/>
      <c r="D29" s="855"/>
      <c r="E29" s="855"/>
      <c r="F29" s="855"/>
      <c r="G29" s="855"/>
      <c r="H29" s="870"/>
      <c r="I29" s="870"/>
      <c r="J29" s="856" t="s">
        <v>775</v>
      </c>
      <c r="K29" s="856"/>
      <c r="L29" s="856"/>
      <c r="M29" s="856"/>
      <c r="N29" s="856"/>
      <c r="O29" s="856"/>
      <c r="P29" s="876"/>
      <c r="Q29" s="885"/>
    </row>
    <row r="30" spans="1:17" ht="14.25" customHeight="1">
      <c r="A30" s="848" t="s">
        <v>757</v>
      </c>
      <c r="B30" s="853" t="s">
        <v>732</v>
      </c>
      <c r="C30" s="857"/>
      <c r="D30" s="859"/>
      <c r="E30" s="862"/>
      <c r="F30" s="866"/>
      <c r="G30" s="866"/>
      <c r="H30" s="866"/>
      <c r="I30" s="873"/>
      <c r="J30" s="853" t="s">
        <v>732</v>
      </c>
      <c r="K30" s="857"/>
      <c r="L30" s="859"/>
      <c r="M30" s="862"/>
      <c r="N30" s="866"/>
      <c r="O30" s="866"/>
      <c r="P30" s="866"/>
      <c r="Q30" s="873"/>
    </row>
    <row r="31" spans="1:17" ht="14.25" customHeight="1">
      <c r="A31" s="849"/>
      <c r="B31" s="854" t="s">
        <v>732</v>
      </c>
      <c r="C31" s="858"/>
      <c r="D31" s="860"/>
      <c r="E31" s="863"/>
      <c r="F31" s="867"/>
      <c r="G31" s="867"/>
      <c r="H31" s="867"/>
      <c r="I31" s="874"/>
      <c r="J31" s="854" t="s">
        <v>732</v>
      </c>
      <c r="K31" s="858"/>
      <c r="L31" s="860"/>
      <c r="M31" s="863"/>
      <c r="N31" s="867"/>
      <c r="O31" s="867"/>
      <c r="P31" s="867"/>
      <c r="Q31" s="874"/>
    </row>
    <row r="32" spans="1:17" ht="14.25" customHeight="1">
      <c r="A32" s="849"/>
      <c r="B32" s="854" t="s">
        <v>732</v>
      </c>
      <c r="C32" s="858"/>
      <c r="D32" s="860"/>
      <c r="E32" s="863"/>
      <c r="F32" s="867"/>
      <c r="G32" s="867"/>
      <c r="H32" s="867"/>
      <c r="I32" s="874"/>
      <c r="J32" s="854" t="s">
        <v>732</v>
      </c>
      <c r="K32" s="858"/>
      <c r="L32" s="860"/>
      <c r="M32" s="863"/>
      <c r="N32" s="867"/>
      <c r="O32" s="867"/>
      <c r="P32" s="867"/>
      <c r="Q32" s="874"/>
    </row>
    <row r="33" spans="1:17" ht="14.25" customHeight="1">
      <c r="A33" s="849"/>
      <c r="B33" s="854" t="s">
        <v>732</v>
      </c>
      <c r="C33" s="858"/>
      <c r="D33" s="860"/>
      <c r="E33" s="863"/>
      <c r="F33" s="867"/>
      <c r="G33" s="867"/>
      <c r="H33" s="867"/>
      <c r="I33" s="874"/>
      <c r="J33" s="854" t="s">
        <v>732</v>
      </c>
      <c r="K33" s="858"/>
      <c r="L33" s="860"/>
      <c r="M33" s="863"/>
      <c r="N33" s="867"/>
      <c r="O33" s="867"/>
      <c r="P33" s="867"/>
      <c r="Q33" s="874"/>
    </row>
    <row r="34" spans="1:17" ht="14.25" customHeight="1">
      <c r="A34" s="849"/>
      <c r="B34" s="854" t="s">
        <v>732</v>
      </c>
      <c r="C34" s="858"/>
      <c r="D34" s="860"/>
      <c r="E34" s="863"/>
      <c r="F34" s="867"/>
      <c r="G34" s="867"/>
      <c r="H34" s="867"/>
      <c r="I34" s="874"/>
      <c r="J34" s="854" t="s">
        <v>732</v>
      </c>
      <c r="K34" s="858"/>
      <c r="L34" s="860"/>
      <c r="M34" s="863"/>
      <c r="N34" s="867"/>
      <c r="O34" s="867"/>
      <c r="P34" s="867"/>
      <c r="Q34" s="874"/>
    </row>
    <row r="35" spans="1:17" ht="14.25" customHeight="1">
      <c r="A35" s="849"/>
      <c r="B35" s="854" t="s">
        <v>732</v>
      </c>
      <c r="C35" s="858"/>
      <c r="D35" s="860"/>
      <c r="E35" s="863"/>
      <c r="F35" s="867"/>
      <c r="G35" s="867"/>
      <c r="H35" s="867"/>
      <c r="I35" s="874"/>
      <c r="J35" s="854" t="s">
        <v>732</v>
      </c>
      <c r="K35" s="858"/>
      <c r="L35" s="860"/>
      <c r="M35" s="863"/>
      <c r="N35" s="867"/>
      <c r="O35" s="867"/>
      <c r="P35" s="867"/>
      <c r="Q35" s="874"/>
    </row>
    <row r="36" spans="1:17" ht="14.25" customHeight="1">
      <c r="A36" s="849"/>
      <c r="B36" s="854" t="s">
        <v>732</v>
      </c>
      <c r="C36" s="858"/>
      <c r="D36" s="860"/>
      <c r="E36" s="863"/>
      <c r="F36" s="867"/>
      <c r="G36" s="867"/>
      <c r="H36" s="867"/>
      <c r="I36" s="874"/>
      <c r="J36" s="854" t="s">
        <v>732</v>
      </c>
      <c r="K36" s="858"/>
      <c r="L36" s="860"/>
      <c r="M36" s="863"/>
      <c r="N36" s="867"/>
      <c r="O36" s="867"/>
      <c r="P36" s="867"/>
      <c r="Q36" s="874"/>
    </row>
    <row r="37" spans="1:17" ht="14.25" customHeight="1">
      <c r="A37" s="850"/>
      <c r="B37" s="855"/>
      <c r="C37" s="855"/>
      <c r="D37" s="855"/>
      <c r="E37" s="855"/>
      <c r="F37" s="855"/>
      <c r="G37" s="855"/>
      <c r="H37" s="870"/>
      <c r="I37" s="870"/>
      <c r="J37" s="856" t="s">
        <v>113</v>
      </c>
      <c r="K37" s="856"/>
      <c r="L37" s="856"/>
      <c r="M37" s="856"/>
      <c r="N37" s="856"/>
      <c r="O37" s="856"/>
      <c r="P37" s="876"/>
      <c r="Q37" s="885"/>
    </row>
    <row r="38" spans="1:17" ht="14.25" customHeight="1">
      <c r="A38" s="848" t="s">
        <v>758</v>
      </c>
      <c r="B38" s="853" t="s">
        <v>732</v>
      </c>
      <c r="C38" s="857"/>
      <c r="D38" s="859"/>
      <c r="E38" s="862"/>
      <c r="F38" s="866"/>
      <c r="G38" s="866"/>
      <c r="H38" s="866"/>
      <c r="I38" s="873"/>
      <c r="J38" s="853" t="s">
        <v>732</v>
      </c>
      <c r="K38" s="857"/>
      <c r="L38" s="859"/>
      <c r="M38" s="862"/>
      <c r="N38" s="866"/>
      <c r="O38" s="866"/>
      <c r="P38" s="866"/>
      <c r="Q38" s="873"/>
    </row>
    <row r="39" spans="1:17" ht="14.25" customHeight="1">
      <c r="A39" s="849"/>
      <c r="B39" s="854" t="s">
        <v>732</v>
      </c>
      <c r="C39" s="858"/>
      <c r="D39" s="860"/>
      <c r="E39" s="863"/>
      <c r="F39" s="867"/>
      <c r="G39" s="867"/>
      <c r="H39" s="867"/>
      <c r="I39" s="874"/>
      <c r="J39" s="854" t="s">
        <v>732</v>
      </c>
      <c r="K39" s="858"/>
      <c r="L39" s="860"/>
      <c r="M39" s="863"/>
      <c r="N39" s="867"/>
      <c r="O39" s="867"/>
      <c r="P39" s="867"/>
      <c r="Q39" s="874"/>
    </row>
    <row r="40" spans="1:17" ht="14.25" customHeight="1">
      <c r="A40" s="849"/>
      <c r="B40" s="854" t="s">
        <v>732</v>
      </c>
      <c r="C40" s="858"/>
      <c r="D40" s="860"/>
      <c r="E40" s="863"/>
      <c r="F40" s="867"/>
      <c r="G40" s="867"/>
      <c r="H40" s="867"/>
      <c r="I40" s="874"/>
      <c r="J40" s="854" t="s">
        <v>732</v>
      </c>
      <c r="K40" s="858"/>
      <c r="L40" s="860"/>
      <c r="M40" s="863"/>
      <c r="N40" s="867"/>
      <c r="O40" s="867"/>
      <c r="P40" s="867"/>
      <c r="Q40" s="874"/>
    </row>
    <row r="41" spans="1:17" ht="14.25" customHeight="1">
      <c r="A41" s="849"/>
      <c r="B41" s="854" t="s">
        <v>732</v>
      </c>
      <c r="C41" s="858"/>
      <c r="D41" s="860"/>
      <c r="E41" s="863"/>
      <c r="F41" s="867"/>
      <c r="G41" s="867"/>
      <c r="H41" s="867"/>
      <c r="I41" s="874"/>
      <c r="J41" s="854" t="s">
        <v>732</v>
      </c>
      <c r="K41" s="858"/>
      <c r="L41" s="860"/>
      <c r="M41" s="863"/>
      <c r="N41" s="867"/>
      <c r="O41" s="867"/>
      <c r="P41" s="867"/>
      <c r="Q41" s="874"/>
    </row>
    <row r="42" spans="1:17" ht="14.25" customHeight="1">
      <c r="A42" s="849"/>
      <c r="B42" s="854" t="s">
        <v>732</v>
      </c>
      <c r="C42" s="858"/>
      <c r="D42" s="860"/>
      <c r="E42" s="863"/>
      <c r="F42" s="867"/>
      <c r="G42" s="867"/>
      <c r="H42" s="867"/>
      <c r="I42" s="874"/>
      <c r="J42" s="854" t="s">
        <v>732</v>
      </c>
      <c r="K42" s="858"/>
      <c r="L42" s="860"/>
      <c r="M42" s="863"/>
      <c r="N42" s="867"/>
      <c r="O42" s="867"/>
      <c r="P42" s="867"/>
      <c r="Q42" s="874"/>
    </row>
    <row r="43" spans="1:17" ht="14.25" customHeight="1">
      <c r="A43" s="849"/>
      <c r="B43" s="854" t="s">
        <v>732</v>
      </c>
      <c r="C43" s="858"/>
      <c r="D43" s="860"/>
      <c r="E43" s="863"/>
      <c r="F43" s="867"/>
      <c r="G43" s="867"/>
      <c r="H43" s="867"/>
      <c r="I43" s="874"/>
      <c r="J43" s="854" t="s">
        <v>732</v>
      </c>
      <c r="K43" s="858"/>
      <c r="L43" s="860"/>
      <c r="M43" s="863"/>
      <c r="N43" s="867"/>
      <c r="O43" s="867"/>
      <c r="P43" s="867"/>
      <c r="Q43" s="874"/>
    </row>
    <row r="44" spans="1:17" ht="14.25" customHeight="1">
      <c r="A44" s="849"/>
      <c r="B44" s="854" t="s">
        <v>732</v>
      </c>
      <c r="C44" s="858"/>
      <c r="D44" s="860"/>
      <c r="E44" s="863"/>
      <c r="F44" s="867"/>
      <c r="G44" s="867"/>
      <c r="H44" s="867"/>
      <c r="I44" s="874"/>
      <c r="J44" s="854" t="s">
        <v>732</v>
      </c>
      <c r="K44" s="858"/>
      <c r="L44" s="860"/>
      <c r="M44" s="863"/>
      <c r="N44" s="867"/>
      <c r="O44" s="867"/>
      <c r="P44" s="867"/>
      <c r="Q44" s="874"/>
    </row>
    <row r="45" spans="1:17" ht="14.25" customHeight="1">
      <c r="A45" s="850"/>
      <c r="B45" s="855"/>
      <c r="C45" s="855"/>
      <c r="D45" s="855"/>
      <c r="E45" s="855"/>
      <c r="F45" s="855"/>
      <c r="G45" s="855"/>
      <c r="H45" s="870"/>
      <c r="I45" s="870"/>
      <c r="J45" s="856" t="s">
        <v>776</v>
      </c>
      <c r="K45" s="856"/>
      <c r="L45" s="856"/>
      <c r="M45" s="856"/>
      <c r="N45" s="856"/>
      <c r="O45" s="856"/>
      <c r="P45" s="876"/>
      <c r="Q45" s="885"/>
    </row>
    <row r="46" spans="1:17" ht="14.25" customHeight="1">
      <c r="A46" s="848" t="s">
        <v>39</v>
      </c>
      <c r="B46" s="853" t="s">
        <v>732</v>
      </c>
      <c r="C46" s="857"/>
      <c r="D46" s="859"/>
      <c r="E46" s="862"/>
      <c r="F46" s="866"/>
      <c r="G46" s="866"/>
      <c r="H46" s="866"/>
      <c r="I46" s="873"/>
      <c r="J46" s="853" t="s">
        <v>732</v>
      </c>
      <c r="K46" s="857"/>
      <c r="L46" s="859"/>
      <c r="M46" s="862"/>
      <c r="N46" s="866"/>
      <c r="O46" s="866"/>
      <c r="P46" s="866"/>
      <c r="Q46" s="873"/>
    </row>
    <row r="47" spans="1:17" ht="14.25" customHeight="1">
      <c r="A47" s="849"/>
      <c r="B47" s="854" t="s">
        <v>732</v>
      </c>
      <c r="C47" s="858"/>
      <c r="D47" s="860"/>
      <c r="E47" s="863"/>
      <c r="F47" s="867"/>
      <c r="G47" s="867"/>
      <c r="H47" s="867"/>
      <c r="I47" s="874"/>
      <c r="J47" s="854" t="s">
        <v>732</v>
      </c>
      <c r="K47" s="858"/>
      <c r="L47" s="860"/>
      <c r="M47" s="863"/>
      <c r="N47" s="867"/>
      <c r="O47" s="867"/>
      <c r="P47" s="867"/>
      <c r="Q47" s="874"/>
    </row>
    <row r="48" spans="1:17" ht="14.25" customHeight="1">
      <c r="A48" s="849"/>
      <c r="B48" s="854" t="s">
        <v>732</v>
      </c>
      <c r="C48" s="858"/>
      <c r="D48" s="860"/>
      <c r="E48" s="863"/>
      <c r="F48" s="867"/>
      <c r="G48" s="867"/>
      <c r="H48" s="867"/>
      <c r="I48" s="874"/>
      <c r="J48" s="854" t="s">
        <v>732</v>
      </c>
      <c r="K48" s="858"/>
      <c r="L48" s="860"/>
      <c r="M48" s="863"/>
      <c r="N48" s="867"/>
      <c r="O48" s="867"/>
      <c r="P48" s="867"/>
      <c r="Q48" s="874"/>
    </row>
    <row r="49" spans="1:17" ht="14.25" customHeight="1">
      <c r="A49" s="849"/>
      <c r="B49" s="854" t="s">
        <v>732</v>
      </c>
      <c r="C49" s="858"/>
      <c r="D49" s="860"/>
      <c r="E49" s="863"/>
      <c r="F49" s="867"/>
      <c r="G49" s="867"/>
      <c r="H49" s="867"/>
      <c r="I49" s="874"/>
      <c r="J49" s="854" t="s">
        <v>732</v>
      </c>
      <c r="K49" s="858"/>
      <c r="L49" s="860"/>
      <c r="M49" s="863"/>
      <c r="N49" s="867"/>
      <c r="O49" s="867"/>
      <c r="P49" s="867"/>
      <c r="Q49" s="874"/>
    </row>
    <row r="50" spans="1:17" ht="14.25" customHeight="1">
      <c r="A50" s="849"/>
      <c r="B50" s="854" t="s">
        <v>732</v>
      </c>
      <c r="C50" s="858"/>
      <c r="D50" s="860"/>
      <c r="E50" s="863"/>
      <c r="F50" s="867"/>
      <c r="G50" s="867"/>
      <c r="H50" s="867"/>
      <c r="I50" s="874"/>
      <c r="J50" s="854" t="s">
        <v>732</v>
      </c>
      <c r="K50" s="858"/>
      <c r="L50" s="860"/>
      <c r="M50" s="863"/>
      <c r="N50" s="867"/>
      <c r="O50" s="867"/>
      <c r="P50" s="867"/>
      <c r="Q50" s="874"/>
    </row>
    <row r="51" spans="1:17" ht="14.25" customHeight="1">
      <c r="A51" s="849"/>
      <c r="B51" s="854" t="s">
        <v>732</v>
      </c>
      <c r="C51" s="858"/>
      <c r="D51" s="860"/>
      <c r="E51" s="863"/>
      <c r="F51" s="867"/>
      <c r="G51" s="867"/>
      <c r="H51" s="867"/>
      <c r="I51" s="874"/>
      <c r="J51" s="854" t="s">
        <v>732</v>
      </c>
      <c r="K51" s="858"/>
      <c r="L51" s="860"/>
      <c r="M51" s="863"/>
      <c r="N51" s="867"/>
      <c r="O51" s="867"/>
      <c r="P51" s="867"/>
      <c r="Q51" s="874"/>
    </row>
    <row r="52" spans="1:17" ht="14.25" customHeight="1">
      <c r="A52" s="849"/>
      <c r="B52" s="854" t="s">
        <v>732</v>
      </c>
      <c r="C52" s="858"/>
      <c r="D52" s="860"/>
      <c r="E52" s="863"/>
      <c r="F52" s="867"/>
      <c r="G52" s="867"/>
      <c r="H52" s="867"/>
      <c r="I52" s="874"/>
      <c r="J52" s="854" t="s">
        <v>732</v>
      </c>
      <c r="K52" s="858"/>
      <c r="L52" s="860"/>
      <c r="M52" s="863"/>
      <c r="N52" s="867"/>
      <c r="O52" s="867"/>
      <c r="P52" s="867"/>
      <c r="Q52" s="874"/>
    </row>
    <row r="53" spans="1:17" ht="14.25" customHeight="1">
      <c r="A53" s="850"/>
      <c r="B53" s="855"/>
      <c r="C53" s="855"/>
      <c r="D53" s="855"/>
      <c r="E53" s="855"/>
      <c r="F53" s="855"/>
      <c r="G53" s="855"/>
      <c r="H53" s="870"/>
      <c r="I53" s="870"/>
      <c r="J53" s="856" t="s">
        <v>596</v>
      </c>
      <c r="K53" s="856"/>
      <c r="L53" s="856"/>
      <c r="M53" s="856"/>
      <c r="N53" s="856"/>
      <c r="O53" s="856"/>
      <c r="P53" s="876"/>
      <c r="Q53" s="885"/>
    </row>
    <row r="54" spans="1:17" ht="14.25" customHeight="1">
      <c r="A54" s="848" t="s">
        <v>233</v>
      </c>
      <c r="B54" s="853" t="s">
        <v>732</v>
      </c>
      <c r="C54" s="857"/>
      <c r="D54" s="859"/>
      <c r="E54" s="862"/>
      <c r="F54" s="866"/>
      <c r="G54" s="866"/>
      <c r="H54" s="866"/>
      <c r="I54" s="873"/>
      <c r="J54" s="853" t="s">
        <v>732</v>
      </c>
      <c r="K54" s="857"/>
      <c r="L54" s="859"/>
      <c r="M54" s="862"/>
      <c r="N54" s="866"/>
      <c r="O54" s="866"/>
      <c r="P54" s="866"/>
      <c r="Q54" s="873"/>
    </row>
    <row r="55" spans="1:17" ht="14.25" customHeight="1">
      <c r="A55" s="849"/>
      <c r="B55" s="854" t="s">
        <v>732</v>
      </c>
      <c r="C55" s="858"/>
      <c r="D55" s="860"/>
      <c r="E55" s="863"/>
      <c r="F55" s="867"/>
      <c r="G55" s="867"/>
      <c r="H55" s="867"/>
      <c r="I55" s="874"/>
      <c r="J55" s="854" t="s">
        <v>732</v>
      </c>
      <c r="K55" s="858"/>
      <c r="L55" s="860"/>
      <c r="M55" s="863"/>
      <c r="N55" s="867"/>
      <c r="O55" s="867"/>
      <c r="P55" s="867"/>
      <c r="Q55" s="874"/>
    </row>
    <row r="56" spans="1:17" ht="14.25" customHeight="1">
      <c r="A56" s="849"/>
      <c r="B56" s="854" t="s">
        <v>732</v>
      </c>
      <c r="C56" s="858"/>
      <c r="D56" s="860"/>
      <c r="E56" s="863"/>
      <c r="F56" s="867"/>
      <c r="G56" s="867"/>
      <c r="H56" s="867"/>
      <c r="I56" s="874"/>
      <c r="J56" s="854" t="s">
        <v>732</v>
      </c>
      <c r="K56" s="858"/>
      <c r="L56" s="860"/>
      <c r="M56" s="863"/>
      <c r="N56" s="867"/>
      <c r="O56" s="867"/>
      <c r="P56" s="867"/>
      <c r="Q56" s="874"/>
    </row>
    <row r="57" spans="1:17" ht="14.25" customHeight="1">
      <c r="A57" s="849"/>
      <c r="B57" s="854" t="s">
        <v>732</v>
      </c>
      <c r="C57" s="858"/>
      <c r="D57" s="860"/>
      <c r="E57" s="863"/>
      <c r="F57" s="867"/>
      <c r="G57" s="867"/>
      <c r="H57" s="867"/>
      <c r="I57" s="874"/>
      <c r="J57" s="854" t="s">
        <v>732</v>
      </c>
      <c r="K57" s="858"/>
      <c r="L57" s="860"/>
      <c r="M57" s="863"/>
      <c r="N57" s="867"/>
      <c r="O57" s="867"/>
      <c r="P57" s="867"/>
      <c r="Q57" s="874"/>
    </row>
    <row r="58" spans="1:17" ht="14.25" customHeight="1">
      <c r="A58" s="849"/>
      <c r="B58" s="854" t="s">
        <v>732</v>
      </c>
      <c r="C58" s="858"/>
      <c r="D58" s="860"/>
      <c r="E58" s="863"/>
      <c r="F58" s="867"/>
      <c r="G58" s="867"/>
      <c r="H58" s="867"/>
      <c r="I58" s="874"/>
      <c r="J58" s="854" t="s">
        <v>732</v>
      </c>
      <c r="K58" s="858"/>
      <c r="L58" s="860"/>
      <c r="M58" s="863"/>
      <c r="N58" s="867"/>
      <c r="O58" s="867"/>
      <c r="P58" s="867"/>
      <c r="Q58" s="874"/>
    </row>
    <row r="59" spans="1:17" ht="14.25" customHeight="1">
      <c r="A59" s="849"/>
      <c r="B59" s="854" t="s">
        <v>732</v>
      </c>
      <c r="C59" s="858"/>
      <c r="D59" s="860"/>
      <c r="E59" s="863"/>
      <c r="F59" s="867"/>
      <c r="G59" s="867"/>
      <c r="H59" s="867"/>
      <c r="I59" s="874"/>
      <c r="J59" s="854" t="s">
        <v>732</v>
      </c>
      <c r="K59" s="858"/>
      <c r="L59" s="860"/>
      <c r="M59" s="863"/>
      <c r="N59" s="867"/>
      <c r="O59" s="867"/>
      <c r="P59" s="867"/>
      <c r="Q59" s="874"/>
    </row>
    <row r="60" spans="1:17" ht="14.25" customHeight="1">
      <c r="A60" s="849"/>
      <c r="B60" s="854" t="s">
        <v>732</v>
      </c>
      <c r="C60" s="858"/>
      <c r="D60" s="860"/>
      <c r="E60" s="863"/>
      <c r="F60" s="867"/>
      <c r="G60" s="867"/>
      <c r="H60" s="867"/>
      <c r="I60" s="874"/>
      <c r="J60" s="854" t="s">
        <v>732</v>
      </c>
      <c r="K60" s="858"/>
      <c r="L60" s="860"/>
      <c r="M60" s="863"/>
      <c r="N60" s="867"/>
      <c r="O60" s="867"/>
      <c r="P60" s="867"/>
      <c r="Q60" s="874"/>
    </row>
    <row r="61" spans="1:17" ht="14.25" customHeight="1">
      <c r="A61" s="850"/>
      <c r="B61" s="855"/>
      <c r="C61" s="855"/>
      <c r="D61" s="855"/>
      <c r="E61" s="855"/>
      <c r="F61" s="855"/>
      <c r="G61" s="855"/>
      <c r="H61" s="864"/>
      <c r="I61" s="864"/>
      <c r="J61" s="856" t="s">
        <v>729</v>
      </c>
      <c r="K61" s="856"/>
      <c r="L61" s="856"/>
      <c r="M61" s="856"/>
      <c r="N61" s="856"/>
      <c r="O61" s="856"/>
      <c r="P61" s="876"/>
      <c r="Q61" s="885"/>
    </row>
    <row r="62" spans="1:17" ht="15.4" customHeight="1">
      <c r="A62" s="851"/>
      <c r="B62" s="851"/>
      <c r="C62" s="851"/>
      <c r="D62" s="851"/>
      <c r="E62" s="851"/>
      <c r="F62" s="851"/>
      <c r="G62" s="851"/>
      <c r="H62" s="851"/>
      <c r="I62" s="851"/>
      <c r="J62" s="851"/>
      <c r="K62" s="851"/>
      <c r="L62" s="851"/>
      <c r="M62" s="851"/>
      <c r="N62" s="851"/>
      <c r="O62" s="851"/>
      <c r="P62" s="851"/>
      <c r="Q62" s="851"/>
    </row>
    <row r="63" spans="1:17" ht="15.4" customHeight="1">
      <c r="A63" s="695" t="s">
        <v>710</v>
      </c>
      <c r="B63" s="856" t="s">
        <v>731</v>
      </c>
      <c r="C63" s="856"/>
      <c r="D63" s="856"/>
      <c r="E63" s="856" t="s">
        <v>349</v>
      </c>
      <c r="F63" s="856"/>
      <c r="G63" s="869"/>
      <c r="H63" s="871" t="s">
        <v>451</v>
      </c>
      <c r="I63" s="875"/>
      <c r="J63" s="876" t="s">
        <v>731</v>
      </c>
      <c r="K63" s="856"/>
      <c r="L63" s="856"/>
      <c r="M63" s="856" t="s">
        <v>349</v>
      </c>
      <c r="N63" s="856"/>
      <c r="O63" s="869"/>
      <c r="P63" s="871" t="s">
        <v>451</v>
      </c>
      <c r="Q63" s="875"/>
    </row>
    <row r="64" spans="1:17" ht="14.25" customHeight="1">
      <c r="A64" s="848" t="s">
        <v>568</v>
      </c>
      <c r="B64" s="853" t="s">
        <v>732</v>
      </c>
      <c r="C64" s="857"/>
      <c r="D64" s="859"/>
      <c r="E64" s="862"/>
      <c r="F64" s="866"/>
      <c r="G64" s="866"/>
      <c r="H64" s="866"/>
      <c r="I64" s="873"/>
      <c r="J64" s="853" t="s">
        <v>732</v>
      </c>
      <c r="K64" s="857"/>
      <c r="L64" s="859"/>
      <c r="M64" s="862"/>
      <c r="N64" s="866"/>
      <c r="O64" s="866"/>
      <c r="P64" s="866"/>
      <c r="Q64" s="873"/>
    </row>
    <row r="65" spans="1:17" ht="14.25" customHeight="1">
      <c r="A65" s="849"/>
      <c r="B65" s="854" t="s">
        <v>732</v>
      </c>
      <c r="C65" s="858"/>
      <c r="D65" s="860"/>
      <c r="E65" s="863"/>
      <c r="F65" s="867"/>
      <c r="G65" s="867"/>
      <c r="H65" s="867"/>
      <c r="I65" s="874"/>
      <c r="J65" s="854" t="s">
        <v>732</v>
      </c>
      <c r="K65" s="858"/>
      <c r="L65" s="860"/>
      <c r="M65" s="863"/>
      <c r="N65" s="867"/>
      <c r="O65" s="867"/>
      <c r="P65" s="867"/>
      <c r="Q65" s="874"/>
    </row>
    <row r="66" spans="1:17" ht="14.25" customHeight="1">
      <c r="A66" s="849"/>
      <c r="B66" s="854" t="s">
        <v>732</v>
      </c>
      <c r="C66" s="858"/>
      <c r="D66" s="860"/>
      <c r="E66" s="863"/>
      <c r="F66" s="867"/>
      <c r="G66" s="867"/>
      <c r="H66" s="867"/>
      <c r="I66" s="874"/>
      <c r="J66" s="854" t="s">
        <v>732</v>
      </c>
      <c r="K66" s="858"/>
      <c r="L66" s="860"/>
      <c r="M66" s="863"/>
      <c r="N66" s="867"/>
      <c r="O66" s="867"/>
      <c r="P66" s="867"/>
      <c r="Q66" s="874"/>
    </row>
    <row r="67" spans="1:17" ht="14.25" customHeight="1">
      <c r="A67" s="849"/>
      <c r="B67" s="854" t="s">
        <v>732</v>
      </c>
      <c r="C67" s="858"/>
      <c r="D67" s="860"/>
      <c r="E67" s="863"/>
      <c r="F67" s="867"/>
      <c r="G67" s="867"/>
      <c r="H67" s="867"/>
      <c r="I67" s="874"/>
      <c r="J67" s="854" t="s">
        <v>732</v>
      </c>
      <c r="K67" s="858"/>
      <c r="L67" s="860"/>
      <c r="M67" s="863"/>
      <c r="N67" s="867"/>
      <c r="O67" s="867"/>
      <c r="P67" s="867"/>
      <c r="Q67" s="874"/>
    </row>
    <row r="68" spans="1:17" ht="14.25" customHeight="1">
      <c r="A68" s="849"/>
      <c r="B68" s="854" t="s">
        <v>732</v>
      </c>
      <c r="C68" s="858"/>
      <c r="D68" s="860"/>
      <c r="E68" s="863"/>
      <c r="F68" s="867"/>
      <c r="G68" s="867"/>
      <c r="H68" s="867"/>
      <c r="I68" s="874"/>
      <c r="J68" s="854" t="s">
        <v>732</v>
      </c>
      <c r="K68" s="858"/>
      <c r="L68" s="860"/>
      <c r="M68" s="863"/>
      <c r="N68" s="867"/>
      <c r="O68" s="867"/>
      <c r="P68" s="867"/>
      <c r="Q68" s="874"/>
    </row>
    <row r="69" spans="1:17" ht="14.25" customHeight="1">
      <c r="A69" s="849"/>
      <c r="B69" s="854" t="s">
        <v>732</v>
      </c>
      <c r="C69" s="858"/>
      <c r="D69" s="860"/>
      <c r="E69" s="863"/>
      <c r="F69" s="867"/>
      <c r="G69" s="867"/>
      <c r="H69" s="867"/>
      <c r="I69" s="874"/>
      <c r="J69" s="854" t="s">
        <v>732</v>
      </c>
      <c r="K69" s="858"/>
      <c r="L69" s="860"/>
      <c r="M69" s="863"/>
      <c r="N69" s="867"/>
      <c r="O69" s="867"/>
      <c r="P69" s="867"/>
      <c r="Q69" s="874"/>
    </row>
    <row r="70" spans="1:17" ht="14.25" customHeight="1">
      <c r="A70" s="849"/>
      <c r="B70" s="854" t="s">
        <v>732</v>
      </c>
      <c r="C70" s="858"/>
      <c r="D70" s="860"/>
      <c r="E70" s="863"/>
      <c r="F70" s="867"/>
      <c r="G70" s="867"/>
      <c r="H70" s="867"/>
      <c r="I70" s="874"/>
      <c r="J70" s="854" t="s">
        <v>732</v>
      </c>
      <c r="K70" s="858"/>
      <c r="L70" s="860"/>
      <c r="M70" s="863"/>
      <c r="N70" s="867"/>
      <c r="O70" s="867"/>
      <c r="P70" s="867"/>
      <c r="Q70" s="874"/>
    </row>
    <row r="71" spans="1:17" ht="14.25" customHeight="1">
      <c r="A71" s="850"/>
      <c r="B71" s="855"/>
      <c r="C71" s="855"/>
      <c r="D71" s="855"/>
      <c r="E71" s="855"/>
      <c r="F71" s="855"/>
      <c r="G71" s="855"/>
      <c r="H71" s="870"/>
      <c r="I71" s="870"/>
      <c r="J71" s="856" t="s">
        <v>99</v>
      </c>
      <c r="K71" s="856"/>
      <c r="L71" s="856"/>
      <c r="M71" s="856"/>
      <c r="N71" s="856"/>
      <c r="O71" s="856"/>
      <c r="P71" s="876"/>
      <c r="Q71" s="885"/>
    </row>
    <row r="72" spans="1:17" ht="14.25" customHeight="1">
      <c r="A72" s="848" t="s">
        <v>292</v>
      </c>
      <c r="B72" s="853" t="s">
        <v>732</v>
      </c>
      <c r="C72" s="857"/>
      <c r="D72" s="859"/>
      <c r="E72" s="862"/>
      <c r="F72" s="866"/>
      <c r="G72" s="866"/>
      <c r="H72" s="866"/>
      <c r="I72" s="873"/>
      <c r="J72" s="853" t="s">
        <v>732</v>
      </c>
      <c r="K72" s="857"/>
      <c r="L72" s="859"/>
      <c r="M72" s="862"/>
      <c r="N72" s="866"/>
      <c r="O72" s="866"/>
      <c r="P72" s="866"/>
      <c r="Q72" s="873"/>
    </row>
    <row r="73" spans="1:17" ht="14.25" customHeight="1">
      <c r="A73" s="849"/>
      <c r="B73" s="854" t="s">
        <v>732</v>
      </c>
      <c r="C73" s="858"/>
      <c r="D73" s="860"/>
      <c r="E73" s="863"/>
      <c r="F73" s="867"/>
      <c r="G73" s="867"/>
      <c r="H73" s="867"/>
      <c r="I73" s="874"/>
      <c r="J73" s="854" t="s">
        <v>732</v>
      </c>
      <c r="K73" s="858"/>
      <c r="L73" s="860"/>
      <c r="M73" s="863"/>
      <c r="N73" s="867"/>
      <c r="O73" s="867"/>
      <c r="P73" s="867"/>
      <c r="Q73" s="874"/>
    </row>
    <row r="74" spans="1:17" ht="14.25" customHeight="1">
      <c r="A74" s="849"/>
      <c r="B74" s="854" t="s">
        <v>732</v>
      </c>
      <c r="C74" s="858"/>
      <c r="D74" s="860"/>
      <c r="E74" s="863"/>
      <c r="F74" s="867"/>
      <c r="G74" s="867"/>
      <c r="H74" s="867"/>
      <c r="I74" s="874"/>
      <c r="J74" s="854" t="s">
        <v>732</v>
      </c>
      <c r="K74" s="858"/>
      <c r="L74" s="860"/>
      <c r="M74" s="863"/>
      <c r="N74" s="867"/>
      <c r="O74" s="867"/>
      <c r="P74" s="867"/>
      <c r="Q74" s="874"/>
    </row>
    <row r="75" spans="1:17" ht="14.25" customHeight="1">
      <c r="A75" s="849"/>
      <c r="B75" s="854" t="s">
        <v>732</v>
      </c>
      <c r="C75" s="858"/>
      <c r="D75" s="860"/>
      <c r="E75" s="863"/>
      <c r="F75" s="867"/>
      <c r="G75" s="867"/>
      <c r="H75" s="867"/>
      <c r="I75" s="874"/>
      <c r="J75" s="854" t="s">
        <v>732</v>
      </c>
      <c r="K75" s="858"/>
      <c r="L75" s="860"/>
      <c r="M75" s="863"/>
      <c r="N75" s="867"/>
      <c r="O75" s="867"/>
      <c r="P75" s="867"/>
      <c r="Q75" s="874"/>
    </row>
    <row r="76" spans="1:17" ht="14.25" customHeight="1">
      <c r="A76" s="849"/>
      <c r="B76" s="854" t="s">
        <v>732</v>
      </c>
      <c r="C76" s="858"/>
      <c r="D76" s="860"/>
      <c r="E76" s="863"/>
      <c r="F76" s="867"/>
      <c r="G76" s="867"/>
      <c r="H76" s="867"/>
      <c r="I76" s="874"/>
      <c r="J76" s="854" t="s">
        <v>732</v>
      </c>
      <c r="K76" s="858"/>
      <c r="L76" s="860"/>
      <c r="M76" s="863"/>
      <c r="N76" s="867"/>
      <c r="O76" s="867"/>
      <c r="P76" s="867"/>
      <c r="Q76" s="874"/>
    </row>
    <row r="77" spans="1:17" ht="14.25" customHeight="1">
      <c r="A77" s="849"/>
      <c r="B77" s="854" t="s">
        <v>732</v>
      </c>
      <c r="C77" s="858"/>
      <c r="D77" s="860"/>
      <c r="E77" s="863"/>
      <c r="F77" s="867"/>
      <c r="G77" s="867"/>
      <c r="H77" s="867"/>
      <c r="I77" s="874"/>
      <c r="J77" s="854" t="s">
        <v>732</v>
      </c>
      <c r="K77" s="858"/>
      <c r="L77" s="860"/>
      <c r="M77" s="863"/>
      <c r="N77" s="867"/>
      <c r="O77" s="867"/>
      <c r="P77" s="867"/>
      <c r="Q77" s="874"/>
    </row>
    <row r="78" spans="1:17" ht="14.25" customHeight="1">
      <c r="A78" s="849"/>
      <c r="B78" s="854" t="s">
        <v>732</v>
      </c>
      <c r="C78" s="858"/>
      <c r="D78" s="860"/>
      <c r="E78" s="863"/>
      <c r="F78" s="867"/>
      <c r="G78" s="867"/>
      <c r="H78" s="867"/>
      <c r="I78" s="874"/>
      <c r="J78" s="854" t="s">
        <v>732</v>
      </c>
      <c r="K78" s="858"/>
      <c r="L78" s="860"/>
      <c r="M78" s="863"/>
      <c r="N78" s="867"/>
      <c r="O78" s="867"/>
      <c r="P78" s="867"/>
      <c r="Q78" s="874"/>
    </row>
    <row r="79" spans="1:17" ht="14.25" customHeight="1">
      <c r="A79" s="850"/>
      <c r="B79" s="855"/>
      <c r="C79" s="855"/>
      <c r="D79" s="855"/>
      <c r="E79" s="855"/>
      <c r="F79" s="855"/>
      <c r="G79" s="855"/>
      <c r="H79" s="870"/>
      <c r="I79" s="870"/>
      <c r="J79" s="856" t="s">
        <v>777</v>
      </c>
      <c r="K79" s="856"/>
      <c r="L79" s="856"/>
      <c r="M79" s="856"/>
      <c r="N79" s="856"/>
      <c r="O79" s="856"/>
      <c r="P79" s="876"/>
      <c r="Q79" s="885"/>
    </row>
    <row r="80" spans="1:17" ht="14.25" customHeight="1">
      <c r="A80" s="848" t="s">
        <v>191</v>
      </c>
      <c r="B80" s="853" t="s">
        <v>732</v>
      </c>
      <c r="C80" s="857"/>
      <c r="D80" s="859"/>
      <c r="E80" s="862"/>
      <c r="F80" s="866"/>
      <c r="G80" s="866"/>
      <c r="H80" s="866"/>
      <c r="I80" s="873"/>
      <c r="J80" s="853" t="s">
        <v>732</v>
      </c>
      <c r="K80" s="857"/>
      <c r="L80" s="859"/>
      <c r="M80" s="862"/>
      <c r="N80" s="866"/>
      <c r="O80" s="866"/>
      <c r="P80" s="866"/>
      <c r="Q80" s="873"/>
    </row>
    <row r="81" spans="1:17" ht="14.25" customHeight="1">
      <c r="A81" s="849"/>
      <c r="B81" s="854" t="s">
        <v>732</v>
      </c>
      <c r="C81" s="858"/>
      <c r="D81" s="860"/>
      <c r="E81" s="863"/>
      <c r="F81" s="867"/>
      <c r="G81" s="867"/>
      <c r="H81" s="867"/>
      <c r="I81" s="874"/>
      <c r="J81" s="854" t="s">
        <v>732</v>
      </c>
      <c r="K81" s="858"/>
      <c r="L81" s="860"/>
      <c r="M81" s="863"/>
      <c r="N81" s="867"/>
      <c r="O81" s="867"/>
      <c r="P81" s="867"/>
      <c r="Q81" s="874"/>
    </row>
    <row r="82" spans="1:17" ht="14.25" customHeight="1">
      <c r="A82" s="849"/>
      <c r="B82" s="854" t="s">
        <v>732</v>
      </c>
      <c r="C82" s="858"/>
      <c r="D82" s="860"/>
      <c r="E82" s="863"/>
      <c r="F82" s="867"/>
      <c r="G82" s="867"/>
      <c r="H82" s="867"/>
      <c r="I82" s="874"/>
      <c r="J82" s="854" t="s">
        <v>732</v>
      </c>
      <c r="K82" s="858"/>
      <c r="L82" s="860"/>
      <c r="M82" s="863"/>
      <c r="N82" s="867"/>
      <c r="O82" s="867"/>
      <c r="P82" s="867"/>
      <c r="Q82" s="874"/>
    </row>
    <row r="83" spans="1:17" ht="14.25" customHeight="1">
      <c r="A83" s="849"/>
      <c r="B83" s="854" t="s">
        <v>732</v>
      </c>
      <c r="C83" s="858"/>
      <c r="D83" s="860"/>
      <c r="E83" s="863"/>
      <c r="F83" s="867"/>
      <c r="G83" s="867"/>
      <c r="H83" s="867"/>
      <c r="I83" s="874"/>
      <c r="J83" s="854" t="s">
        <v>732</v>
      </c>
      <c r="K83" s="858"/>
      <c r="L83" s="860"/>
      <c r="M83" s="863"/>
      <c r="N83" s="867"/>
      <c r="O83" s="867"/>
      <c r="P83" s="867"/>
      <c r="Q83" s="874"/>
    </row>
    <row r="84" spans="1:17" ht="14.25" customHeight="1">
      <c r="A84" s="849"/>
      <c r="B84" s="854" t="s">
        <v>732</v>
      </c>
      <c r="C84" s="858"/>
      <c r="D84" s="860"/>
      <c r="E84" s="863"/>
      <c r="F84" s="867"/>
      <c r="G84" s="867"/>
      <c r="H84" s="867"/>
      <c r="I84" s="874"/>
      <c r="J84" s="854" t="s">
        <v>732</v>
      </c>
      <c r="K84" s="858"/>
      <c r="L84" s="860"/>
      <c r="M84" s="863"/>
      <c r="N84" s="867"/>
      <c r="O84" s="867"/>
      <c r="P84" s="867"/>
      <c r="Q84" s="874"/>
    </row>
    <row r="85" spans="1:17" ht="14.25" customHeight="1">
      <c r="A85" s="849"/>
      <c r="B85" s="854" t="s">
        <v>732</v>
      </c>
      <c r="C85" s="858"/>
      <c r="D85" s="860"/>
      <c r="E85" s="863"/>
      <c r="F85" s="867"/>
      <c r="G85" s="867"/>
      <c r="H85" s="867"/>
      <c r="I85" s="874"/>
      <c r="J85" s="854" t="s">
        <v>732</v>
      </c>
      <c r="K85" s="858"/>
      <c r="L85" s="860"/>
      <c r="M85" s="863"/>
      <c r="N85" s="867"/>
      <c r="O85" s="867"/>
      <c r="P85" s="867"/>
      <c r="Q85" s="874"/>
    </row>
    <row r="86" spans="1:17" ht="14.25" customHeight="1">
      <c r="A86" s="849"/>
      <c r="B86" s="854" t="s">
        <v>732</v>
      </c>
      <c r="C86" s="858"/>
      <c r="D86" s="860"/>
      <c r="E86" s="863"/>
      <c r="F86" s="867"/>
      <c r="G86" s="867"/>
      <c r="H86" s="867"/>
      <c r="I86" s="874"/>
      <c r="J86" s="854" t="s">
        <v>732</v>
      </c>
      <c r="K86" s="858"/>
      <c r="L86" s="860"/>
      <c r="M86" s="863"/>
      <c r="N86" s="867"/>
      <c r="O86" s="867"/>
      <c r="P86" s="867"/>
      <c r="Q86" s="874"/>
    </row>
    <row r="87" spans="1:17" ht="14.25" customHeight="1">
      <c r="A87" s="850"/>
      <c r="B87" s="855"/>
      <c r="C87" s="855"/>
      <c r="D87" s="855"/>
      <c r="E87" s="855"/>
      <c r="F87" s="855"/>
      <c r="G87" s="855"/>
      <c r="H87" s="870"/>
      <c r="I87" s="870"/>
      <c r="J87" s="856" t="s">
        <v>641</v>
      </c>
      <c r="K87" s="856"/>
      <c r="L87" s="856"/>
      <c r="M87" s="856"/>
      <c r="N87" s="856"/>
      <c r="O87" s="856"/>
      <c r="P87" s="876"/>
      <c r="Q87" s="885"/>
    </row>
    <row r="88" spans="1:17" ht="14.25" customHeight="1">
      <c r="A88" s="848" t="s">
        <v>765</v>
      </c>
      <c r="B88" s="853" t="s">
        <v>732</v>
      </c>
      <c r="C88" s="857"/>
      <c r="D88" s="859"/>
      <c r="E88" s="862"/>
      <c r="F88" s="866"/>
      <c r="G88" s="866"/>
      <c r="H88" s="866"/>
      <c r="I88" s="873"/>
      <c r="J88" s="853" t="s">
        <v>732</v>
      </c>
      <c r="K88" s="857"/>
      <c r="L88" s="859"/>
      <c r="M88" s="862"/>
      <c r="N88" s="866"/>
      <c r="O88" s="866"/>
      <c r="P88" s="866"/>
      <c r="Q88" s="873"/>
    </row>
    <row r="89" spans="1:17" ht="14.25" customHeight="1">
      <c r="A89" s="849"/>
      <c r="B89" s="854" t="s">
        <v>732</v>
      </c>
      <c r="C89" s="858"/>
      <c r="D89" s="860"/>
      <c r="E89" s="863"/>
      <c r="F89" s="867"/>
      <c r="G89" s="867"/>
      <c r="H89" s="867"/>
      <c r="I89" s="874"/>
      <c r="J89" s="854" t="s">
        <v>732</v>
      </c>
      <c r="K89" s="858"/>
      <c r="L89" s="860"/>
      <c r="M89" s="863"/>
      <c r="N89" s="867"/>
      <c r="O89" s="867"/>
      <c r="P89" s="867"/>
      <c r="Q89" s="874"/>
    </row>
    <row r="90" spans="1:17" ht="14.25" customHeight="1">
      <c r="A90" s="849"/>
      <c r="B90" s="854" t="s">
        <v>732</v>
      </c>
      <c r="C90" s="858"/>
      <c r="D90" s="860"/>
      <c r="E90" s="863"/>
      <c r="F90" s="867"/>
      <c r="G90" s="867"/>
      <c r="H90" s="867"/>
      <c r="I90" s="874"/>
      <c r="J90" s="854" t="s">
        <v>732</v>
      </c>
      <c r="K90" s="858"/>
      <c r="L90" s="860"/>
      <c r="M90" s="863"/>
      <c r="N90" s="867"/>
      <c r="O90" s="867"/>
      <c r="P90" s="867"/>
      <c r="Q90" s="874"/>
    </row>
    <row r="91" spans="1:17" ht="14.25" customHeight="1">
      <c r="A91" s="849"/>
      <c r="B91" s="854" t="s">
        <v>732</v>
      </c>
      <c r="C91" s="858"/>
      <c r="D91" s="860"/>
      <c r="E91" s="863"/>
      <c r="F91" s="867"/>
      <c r="G91" s="867"/>
      <c r="H91" s="867"/>
      <c r="I91" s="874"/>
      <c r="J91" s="854" t="s">
        <v>732</v>
      </c>
      <c r="K91" s="858"/>
      <c r="L91" s="860"/>
      <c r="M91" s="863"/>
      <c r="N91" s="867"/>
      <c r="O91" s="867"/>
      <c r="P91" s="867"/>
      <c r="Q91" s="874"/>
    </row>
    <row r="92" spans="1:17" ht="14.25" customHeight="1">
      <c r="A92" s="849"/>
      <c r="B92" s="854" t="s">
        <v>732</v>
      </c>
      <c r="C92" s="858"/>
      <c r="D92" s="860"/>
      <c r="E92" s="863"/>
      <c r="F92" s="867"/>
      <c r="G92" s="867"/>
      <c r="H92" s="867"/>
      <c r="I92" s="874"/>
      <c r="J92" s="854" t="s">
        <v>732</v>
      </c>
      <c r="K92" s="858"/>
      <c r="L92" s="860"/>
      <c r="M92" s="863"/>
      <c r="N92" s="867"/>
      <c r="O92" s="867"/>
      <c r="P92" s="867"/>
      <c r="Q92" s="874"/>
    </row>
    <row r="93" spans="1:17" ht="14.25" customHeight="1">
      <c r="A93" s="849"/>
      <c r="B93" s="854" t="s">
        <v>732</v>
      </c>
      <c r="C93" s="858"/>
      <c r="D93" s="860"/>
      <c r="E93" s="863"/>
      <c r="F93" s="867"/>
      <c r="G93" s="867"/>
      <c r="H93" s="867"/>
      <c r="I93" s="874"/>
      <c r="J93" s="854" t="s">
        <v>732</v>
      </c>
      <c r="K93" s="858"/>
      <c r="L93" s="860"/>
      <c r="M93" s="863"/>
      <c r="N93" s="867"/>
      <c r="O93" s="867"/>
      <c r="P93" s="867"/>
      <c r="Q93" s="874"/>
    </row>
    <row r="94" spans="1:17" ht="14.25" customHeight="1">
      <c r="A94" s="849"/>
      <c r="B94" s="854" t="s">
        <v>732</v>
      </c>
      <c r="C94" s="858"/>
      <c r="D94" s="860"/>
      <c r="E94" s="863"/>
      <c r="F94" s="867"/>
      <c r="G94" s="867"/>
      <c r="H94" s="867"/>
      <c r="I94" s="874"/>
      <c r="J94" s="854" t="s">
        <v>732</v>
      </c>
      <c r="K94" s="858"/>
      <c r="L94" s="860"/>
      <c r="M94" s="863"/>
      <c r="N94" s="867"/>
      <c r="O94" s="867"/>
      <c r="P94" s="867"/>
      <c r="Q94" s="874"/>
    </row>
    <row r="95" spans="1:17" ht="14.25" customHeight="1">
      <c r="A95" s="850"/>
      <c r="B95" s="855"/>
      <c r="C95" s="855"/>
      <c r="D95" s="855"/>
      <c r="E95" s="855"/>
      <c r="F95" s="855"/>
      <c r="G95" s="855"/>
      <c r="H95" s="870"/>
      <c r="I95" s="870"/>
      <c r="J95" s="856" t="s">
        <v>779</v>
      </c>
      <c r="K95" s="856"/>
      <c r="L95" s="856"/>
      <c r="M95" s="856"/>
      <c r="N95" s="856"/>
      <c r="O95" s="856"/>
      <c r="P95" s="876"/>
      <c r="Q95" s="885"/>
    </row>
    <row r="96" spans="1:17" ht="14.25" customHeight="1">
      <c r="A96" s="848" t="s">
        <v>767</v>
      </c>
      <c r="B96" s="853" t="s">
        <v>732</v>
      </c>
      <c r="C96" s="857"/>
      <c r="D96" s="859"/>
      <c r="E96" s="862"/>
      <c r="F96" s="866"/>
      <c r="G96" s="866"/>
      <c r="H96" s="866"/>
      <c r="I96" s="873"/>
      <c r="J96" s="853" t="s">
        <v>732</v>
      </c>
      <c r="K96" s="857"/>
      <c r="L96" s="859"/>
      <c r="M96" s="862"/>
      <c r="N96" s="866"/>
      <c r="O96" s="866"/>
      <c r="P96" s="866"/>
      <c r="Q96" s="873"/>
    </row>
    <row r="97" spans="1:17" ht="14.25" customHeight="1">
      <c r="A97" s="849"/>
      <c r="B97" s="854" t="s">
        <v>732</v>
      </c>
      <c r="C97" s="858"/>
      <c r="D97" s="860"/>
      <c r="E97" s="863"/>
      <c r="F97" s="867"/>
      <c r="G97" s="867"/>
      <c r="H97" s="867"/>
      <c r="I97" s="874"/>
      <c r="J97" s="854" t="s">
        <v>732</v>
      </c>
      <c r="K97" s="858"/>
      <c r="L97" s="860"/>
      <c r="M97" s="863"/>
      <c r="N97" s="867"/>
      <c r="O97" s="867"/>
      <c r="P97" s="867"/>
      <c r="Q97" s="874"/>
    </row>
    <row r="98" spans="1:17" ht="14.25" customHeight="1">
      <c r="A98" s="849"/>
      <c r="B98" s="854" t="s">
        <v>732</v>
      </c>
      <c r="C98" s="858"/>
      <c r="D98" s="860"/>
      <c r="E98" s="863"/>
      <c r="F98" s="867"/>
      <c r="G98" s="867"/>
      <c r="H98" s="867"/>
      <c r="I98" s="874"/>
      <c r="J98" s="854" t="s">
        <v>732</v>
      </c>
      <c r="K98" s="858"/>
      <c r="L98" s="860"/>
      <c r="M98" s="863"/>
      <c r="N98" s="867"/>
      <c r="O98" s="867"/>
      <c r="P98" s="867"/>
      <c r="Q98" s="874"/>
    </row>
    <row r="99" spans="1:17" ht="14.25" customHeight="1">
      <c r="A99" s="849"/>
      <c r="B99" s="854" t="s">
        <v>732</v>
      </c>
      <c r="C99" s="858"/>
      <c r="D99" s="860"/>
      <c r="E99" s="863"/>
      <c r="F99" s="867"/>
      <c r="G99" s="867"/>
      <c r="H99" s="867"/>
      <c r="I99" s="874"/>
      <c r="J99" s="854" t="s">
        <v>732</v>
      </c>
      <c r="K99" s="858"/>
      <c r="L99" s="860"/>
      <c r="M99" s="863"/>
      <c r="N99" s="867"/>
      <c r="O99" s="867"/>
      <c r="P99" s="867"/>
      <c r="Q99" s="874"/>
    </row>
    <row r="100" spans="1:17" ht="14.25" customHeight="1">
      <c r="A100" s="849"/>
      <c r="B100" s="854" t="s">
        <v>732</v>
      </c>
      <c r="C100" s="858"/>
      <c r="D100" s="860"/>
      <c r="E100" s="863"/>
      <c r="F100" s="867"/>
      <c r="G100" s="867"/>
      <c r="H100" s="867"/>
      <c r="I100" s="874"/>
      <c r="J100" s="854" t="s">
        <v>732</v>
      </c>
      <c r="K100" s="858"/>
      <c r="L100" s="860"/>
      <c r="M100" s="863"/>
      <c r="N100" s="867"/>
      <c r="O100" s="867"/>
      <c r="P100" s="867"/>
      <c r="Q100" s="874"/>
    </row>
    <row r="101" spans="1:17" ht="14.25" customHeight="1">
      <c r="A101" s="849"/>
      <c r="B101" s="854" t="s">
        <v>732</v>
      </c>
      <c r="C101" s="858"/>
      <c r="D101" s="860"/>
      <c r="E101" s="863"/>
      <c r="F101" s="867"/>
      <c r="G101" s="867"/>
      <c r="H101" s="867"/>
      <c r="I101" s="874"/>
      <c r="J101" s="854" t="s">
        <v>732</v>
      </c>
      <c r="K101" s="858"/>
      <c r="L101" s="860"/>
      <c r="M101" s="863"/>
      <c r="N101" s="867"/>
      <c r="O101" s="867"/>
      <c r="P101" s="867"/>
      <c r="Q101" s="874"/>
    </row>
    <row r="102" spans="1:17" ht="14.25" customHeight="1">
      <c r="A102" s="849"/>
      <c r="B102" s="854" t="s">
        <v>732</v>
      </c>
      <c r="C102" s="858"/>
      <c r="D102" s="860"/>
      <c r="E102" s="863"/>
      <c r="F102" s="867"/>
      <c r="G102" s="867"/>
      <c r="H102" s="867"/>
      <c r="I102" s="874"/>
      <c r="J102" s="854" t="s">
        <v>732</v>
      </c>
      <c r="K102" s="858"/>
      <c r="L102" s="860"/>
      <c r="M102" s="863"/>
      <c r="N102" s="867"/>
      <c r="O102" s="867"/>
      <c r="P102" s="867"/>
      <c r="Q102" s="874"/>
    </row>
    <row r="103" spans="1:17" ht="14.25" customHeight="1">
      <c r="A103" s="850"/>
      <c r="B103" s="855"/>
      <c r="C103" s="855"/>
      <c r="D103" s="855"/>
      <c r="E103" s="855"/>
      <c r="F103" s="855"/>
      <c r="G103" s="855"/>
      <c r="H103" s="864"/>
      <c r="I103" s="864"/>
      <c r="J103" s="856" t="s">
        <v>633</v>
      </c>
      <c r="K103" s="856"/>
      <c r="L103" s="856"/>
      <c r="M103" s="856"/>
      <c r="N103" s="856"/>
      <c r="O103" s="856"/>
      <c r="P103" s="876"/>
      <c r="Q103" s="885"/>
    </row>
    <row r="104" spans="1:17" ht="15.4" customHeight="1">
      <c r="A104" s="668"/>
      <c r="B104" s="668"/>
      <c r="C104" s="668"/>
      <c r="D104" s="668"/>
      <c r="E104" s="668"/>
      <c r="F104" s="868" t="s">
        <v>780</v>
      </c>
      <c r="G104" s="690"/>
      <c r="H104" s="690"/>
      <c r="I104" s="690"/>
      <c r="J104" s="690"/>
      <c r="K104" s="690"/>
      <c r="L104" s="690"/>
      <c r="M104" s="690"/>
      <c r="N104" s="690"/>
      <c r="O104" s="881"/>
      <c r="P104" s="690"/>
      <c r="Q104" s="886"/>
    </row>
    <row r="105" spans="1:17" ht="15.4" customHeight="1">
      <c r="A105" s="668"/>
      <c r="B105" s="668"/>
      <c r="C105" s="668"/>
      <c r="D105" s="668"/>
      <c r="E105" s="668"/>
      <c r="F105" s="827"/>
      <c r="G105" s="795"/>
      <c r="H105" s="795"/>
      <c r="I105" s="795"/>
      <c r="J105" s="795"/>
      <c r="K105" s="795"/>
      <c r="L105" s="795"/>
      <c r="M105" s="795"/>
      <c r="N105" s="795"/>
      <c r="O105" s="882"/>
      <c r="P105" s="795"/>
      <c r="Q105" s="828"/>
    </row>
    <row r="106" spans="1:17" s="686" customFormat="1" ht="13.5" customHeight="1">
      <c r="A106" s="701" t="s">
        <v>229</v>
      </c>
      <c r="B106" s="710" t="s">
        <v>770</v>
      </c>
      <c r="C106" s="710"/>
      <c r="D106" s="710"/>
      <c r="E106" s="710"/>
      <c r="F106" s="710"/>
      <c r="G106" s="710"/>
      <c r="H106" s="710"/>
      <c r="I106" s="710"/>
      <c r="J106" s="710"/>
      <c r="K106" s="710"/>
      <c r="L106" s="710"/>
      <c r="M106" s="710"/>
      <c r="N106" s="710"/>
      <c r="O106" s="710"/>
      <c r="P106" s="710"/>
      <c r="Q106" s="710"/>
    </row>
    <row r="107" spans="1:17" s="686" customFormat="1" ht="13.5" customHeight="1">
      <c r="A107" s="701" t="s">
        <v>229</v>
      </c>
      <c r="B107" s="710" t="s">
        <v>347</v>
      </c>
      <c r="C107" s="710"/>
      <c r="D107" s="710"/>
      <c r="E107" s="710"/>
      <c r="F107" s="710"/>
      <c r="G107" s="710"/>
      <c r="H107" s="710"/>
      <c r="I107" s="710"/>
      <c r="J107" s="710"/>
      <c r="K107" s="710"/>
      <c r="L107" s="710"/>
      <c r="M107" s="710"/>
      <c r="N107" s="710"/>
      <c r="O107" s="710"/>
      <c r="P107" s="710"/>
      <c r="Q107" s="710"/>
    </row>
    <row r="108" spans="1:17" s="688" customFormat="1" ht="13.5" customHeight="1"/>
    <row r="109" spans="1:17" ht="15.4" customHeight="1">
      <c r="A109" s="668" t="s">
        <v>496</v>
      </c>
    </row>
    <row r="110" spans="1:17" ht="15.4" customHeight="1">
      <c r="A110" s="702" t="s">
        <v>720</v>
      </c>
      <c r="B110" s="711"/>
      <c r="C110" s="711"/>
      <c r="D110" s="719"/>
    </row>
    <row r="111" spans="1:17" ht="15.4" customHeight="1">
      <c r="A111" s="703"/>
      <c r="B111" s="712"/>
      <c r="C111" s="712"/>
      <c r="D111" s="720"/>
    </row>
    <row r="112" spans="1:17" ht="15.4" customHeight="1">
      <c r="A112" s="704"/>
      <c r="B112" s="690"/>
      <c r="C112" s="690"/>
      <c r="D112" s="721" t="s">
        <v>327</v>
      </c>
      <c r="E112" s="702" t="s">
        <v>192</v>
      </c>
      <c r="F112" s="711"/>
      <c r="G112" s="719"/>
      <c r="H112" s="704" t="s">
        <v>723</v>
      </c>
      <c r="I112" s="692" t="s">
        <v>733</v>
      </c>
      <c r="J112" s="762"/>
      <c r="K112" s="762"/>
      <c r="L112" s="762"/>
      <c r="M112" s="762"/>
      <c r="N112" s="762"/>
      <c r="O112" s="762"/>
      <c r="P112" s="692"/>
      <c r="Q112" s="692"/>
    </row>
    <row r="113" spans="1:17" ht="15.4" customHeight="1">
      <c r="A113" s="703"/>
      <c r="B113" s="712"/>
      <c r="C113" s="712"/>
      <c r="D113" s="720"/>
      <c r="E113" s="703"/>
      <c r="F113" s="712"/>
      <c r="G113" s="720"/>
      <c r="H113" s="704"/>
      <c r="I113" s="762"/>
      <c r="J113" s="762"/>
      <c r="K113" s="762"/>
      <c r="L113" s="762"/>
      <c r="M113" s="762"/>
      <c r="N113" s="762"/>
      <c r="O113" s="762"/>
      <c r="P113" s="692"/>
      <c r="Q113" s="692"/>
    </row>
    <row r="114" spans="1:17" s="688" customFormat="1" ht="13.5" customHeight="1"/>
    <row r="115" spans="1:17" s="686" customFormat="1" ht="13.5" customHeight="1">
      <c r="A115" s="686" t="s">
        <v>696</v>
      </c>
    </row>
    <row r="116" spans="1:17" s="686" customFormat="1" ht="13.5" customHeight="1">
      <c r="A116" s="701">
        <v>1</v>
      </c>
      <c r="B116" s="686" t="s">
        <v>771</v>
      </c>
    </row>
    <row r="117" spans="1:17" s="686" customFormat="1" ht="13.5" customHeight="1">
      <c r="A117" s="701">
        <v>2</v>
      </c>
      <c r="B117" s="686" t="s">
        <v>772</v>
      </c>
    </row>
    <row r="118" spans="1:17" s="688" customFormat="1" ht="13.5" customHeight="1"/>
    <row r="119" spans="1:17" s="687" customFormat="1" ht="15.4" customHeight="1"/>
    <row r="120" spans="1:17" s="687" customFormat="1" ht="15.4" customHeight="1"/>
    <row r="121" spans="1:17" s="687" customFormat="1" ht="15.4" customHeight="1"/>
    <row r="122" spans="1:17" ht="15.4" customHeight="1"/>
    <row r="123" spans="1:17" ht="15.4" customHeight="1"/>
    <row r="124" spans="1:17" ht="15.4" customHeight="1"/>
    <row r="125" spans="1:17" ht="15.4" customHeight="1"/>
    <row r="126" spans="1:17" ht="15.4" customHeight="1"/>
    <row r="127" spans="1:17" ht="15.4" customHeight="1"/>
    <row r="128" spans="1:17" ht="15.4" customHeight="1"/>
    <row r="129" ht="15.4" customHeight="1"/>
    <row r="130" ht="15.4" customHeight="1"/>
    <row r="131" ht="15.4" customHeight="1"/>
    <row r="132" ht="15.4" customHeight="1"/>
    <row r="133" ht="15.4" customHeight="1"/>
    <row r="134" ht="15.4" customHeight="1"/>
    <row r="135" ht="15.4" customHeight="1"/>
    <row r="136" ht="15.4" customHeight="1"/>
    <row r="137" ht="15.4" customHeight="1"/>
    <row r="138" ht="15.4" customHeight="1"/>
    <row r="139" ht="15.4" customHeight="1"/>
    <row r="140" ht="15.4" customHeight="1"/>
    <row r="141" ht="15.4" customHeight="1"/>
    <row r="142" ht="15.4" customHeight="1"/>
    <row r="143" ht="15.4" customHeight="1"/>
    <row r="144" ht="15.4" customHeight="1"/>
    <row r="145" ht="15.4" customHeight="1"/>
    <row r="146" ht="15.4" customHeight="1"/>
    <row r="147" ht="15.4" customHeight="1"/>
    <row r="148" ht="15.4" customHeight="1"/>
    <row r="149" ht="15.4" customHeight="1"/>
    <row r="150" ht="15.4" customHeight="1"/>
    <row r="151" ht="15.4" customHeight="1"/>
    <row r="152" ht="15.4" customHeight="1"/>
    <row r="153" ht="15.4" customHeight="1"/>
    <row r="154" ht="15.4" customHeight="1"/>
    <row r="155" ht="15.4" customHeight="1"/>
    <row r="156" ht="15.4" customHeight="1"/>
  </sheetData>
  <mergeCells count="384">
    <mergeCell ref="A3:Q3"/>
    <mergeCell ref="A4:Q4"/>
    <mergeCell ref="A6:B6"/>
    <mergeCell ref="C6:G6"/>
    <mergeCell ref="I6:K6"/>
    <mergeCell ref="L6:Q6"/>
    <mergeCell ref="A8:Q8"/>
    <mergeCell ref="A9:B9"/>
    <mergeCell ref="N9:Q9"/>
    <mergeCell ref="A10:B10"/>
    <mergeCell ref="N10:Q10"/>
    <mergeCell ref="A12:Q12"/>
    <mergeCell ref="B13:D13"/>
    <mergeCell ref="E13:I13"/>
    <mergeCell ref="J13:L13"/>
    <mergeCell ref="M13:Q13"/>
    <mergeCell ref="B14:D14"/>
    <mergeCell ref="E14:I14"/>
    <mergeCell ref="J14:L14"/>
    <mergeCell ref="M14:Q14"/>
    <mergeCell ref="B15:D15"/>
    <mergeCell ref="E15:I15"/>
    <mergeCell ref="J15:L15"/>
    <mergeCell ref="M15:Q15"/>
    <mergeCell ref="B16:D16"/>
    <mergeCell ref="E16:I16"/>
    <mergeCell ref="J16:L16"/>
    <mergeCell ref="M16:Q16"/>
    <mergeCell ref="B17:D17"/>
    <mergeCell ref="E17:I17"/>
    <mergeCell ref="J17:L17"/>
    <mergeCell ref="M17:Q17"/>
    <mergeCell ref="B18:D18"/>
    <mergeCell ref="E18:I18"/>
    <mergeCell ref="J18:L18"/>
    <mergeCell ref="M18:Q18"/>
    <mergeCell ref="B19:D19"/>
    <mergeCell ref="E19:I19"/>
    <mergeCell ref="J19:L19"/>
    <mergeCell ref="M19:Q19"/>
    <mergeCell ref="B20:D20"/>
    <mergeCell ref="E20:I20"/>
    <mergeCell ref="J20:L20"/>
    <mergeCell ref="M20:Q20"/>
    <mergeCell ref="B21:I21"/>
    <mergeCell ref="J21:O21"/>
    <mergeCell ref="P21:Q21"/>
    <mergeCell ref="B22:D22"/>
    <mergeCell ref="E22:I22"/>
    <mergeCell ref="J22:L22"/>
    <mergeCell ref="M22:Q22"/>
    <mergeCell ref="B23:D23"/>
    <mergeCell ref="E23:I23"/>
    <mergeCell ref="J23:L23"/>
    <mergeCell ref="M23:Q23"/>
    <mergeCell ref="B24:D24"/>
    <mergeCell ref="E24:I24"/>
    <mergeCell ref="J24:L24"/>
    <mergeCell ref="M24:Q24"/>
    <mergeCell ref="B25:D25"/>
    <mergeCell ref="E25:I25"/>
    <mergeCell ref="J25:L25"/>
    <mergeCell ref="M25:Q25"/>
    <mergeCell ref="B26:D26"/>
    <mergeCell ref="E26:I26"/>
    <mergeCell ref="J26:L26"/>
    <mergeCell ref="M26:Q26"/>
    <mergeCell ref="B27:D27"/>
    <mergeCell ref="E27:I27"/>
    <mergeCell ref="J27:L27"/>
    <mergeCell ref="M27:Q27"/>
    <mergeCell ref="B28:D28"/>
    <mergeCell ref="E28:I28"/>
    <mergeCell ref="J28:L28"/>
    <mergeCell ref="M28:Q28"/>
    <mergeCell ref="B29:I29"/>
    <mergeCell ref="J29:O29"/>
    <mergeCell ref="P29:Q29"/>
    <mergeCell ref="B30:D30"/>
    <mergeCell ref="E30:I30"/>
    <mergeCell ref="J30:L30"/>
    <mergeCell ref="M30:Q30"/>
    <mergeCell ref="B31:D31"/>
    <mergeCell ref="E31:I31"/>
    <mergeCell ref="J31:L31"/>
    <mergeCell ref="M31:Q31"/>
    <mergeCell ref="B32:D32"/>
    <mergeCell ref="E32:I32"/>
    <mergeCell ref="J32:L32"/>
    <mergeCell ref="M32:Q32"/>
    <mergeCell ref="B33:D33"/>
    <mergeCell ref="E33:I33"/>
    <mergeCell ref="J33:L33"/>
    <mergeCell ref="M33:Q33"/>
    <mergeCell ref="B34:D34"/>
    <mergeCell ref="E34:I34"/>
    <mergeCell ref="J34:L34"/>
    <mergeCell ref="M34:Q34"/>
    <mergeCell ref="B35:D35"/>
    <mergeCell ref="E35:I35"/>
    <mergeCell ref="J35:L35"/>
    <mergeCell ref="M35:Q35"/>
    <mergeCell ref="B36:D36"/>
    <mergeCell ref="E36:I36"/>
    <mergeCell ref="J36:L36"/>
    <mergeCell ref="M36:Q36"/>
    <mergeCell ref="B37:I37"/>
    <mergeCell ref="J37:O37"/>
    <mergeCell ref="P37:Q37"/>
    <mergeCell ref="B38:D38"/>
    <mergeCell ref="E38:I38"/>
    <mergeCell ref="J38:L38"/>
    <mergeCell ref="M38:Q38"/>
    <mergeCell ref="B39:D39"/>
    <mergeCell ref="E39:I39"/>
    <mergeCell ref="J39:L39"/>
    <mergeCell ref="M39:Q39"/>
    <mergeCell ref="B40:D40"/>
    <mergeCell ref="E40:I40"/>
    <mergeCell ref="J40:L40"/>
    <mergeCell ref="M40:Q40"/>
    <mergeCell ref="B41:D41"/>
    <mergeCell ref="E41:I41"/>
    <mergeCell ref="J41:L41"/>
    <mergeCell ref="M41:Q41"/>
    <mergeCell ref="B42:D42"/>
    <mergeCell ref="E42:I42"/>
    <mergeCell ref="J42:L42"/>
    <mergeCell ref="M42:Q42"/>
    <mergeCell ref="B43:D43"/>
    <mergeCell ref="E43:I43"/>
    <mergeCell ref="J43:L43"/>
    <mergeCell ref="M43:Q43"/>
    <mergeCell ref="B44:D44"/>
    <mergeCell ref="E44:I44"/>
    <mergeCell ref="J44:L44"/>
    <mergeCell ref="M44:Q44"/>
    <mergeCell ref="B45:I45"/>
    <mergeCell ref="J45:O45"/>
    <mergeCell ref="P45:Q45"/>
    <mergeCell ref="B46:D46"/>
    <mergeCell ref="E46:I46"/>
    <mergeCell ref="J46:L46"/>
    <mergeCell ref="M46:Q46"/>
    <mergeCell ref="B47:D47"/>
    <mergeCell ref="E47:I47"/>
    <mergeCell ref="J47:L47"/>
    <mergeCell ref="M47:Q47"/>
    <mergeCell ref="B48:D48"/>
    <mergeCell ref="E48:I48"/>
    <mergeCell ref="J48:L48"/>
    <mergeCell ref="M48:Q48"/>
    <mergeCell ref="B49:D49"/>
    <mergeCell ref="E49:I49"/>
    <mergeCell ref="J49:L49"/>
    <mergeCell ref="M49:Q49"/>
    <mergeCell ref="B50:D50"/>
    <mergeCell ref="E50:I50"/>
    <mergeCell ref="J50:L50"/>
    <mergeCell ref="M50:Q50"/>
    <mergeCell ref="B51:D51"/>
    <mergeCell ref="E51:I51"/>
    <mergeCell ref="J51:L51"/>
    <mergeCell ref="M51:Q51"/>
    <mergeCell ref="B52:D52"/>
    <mergeCell ref="E52:I52"/>
    <mergeCell ref="J52:L52"/>
    <mergeCell ref="M52:Q52"/>
    <mergeCell ref="B53:I53"/>
    <mergeCell ref="J53:O53"/>
    <mergeCell ref="P53:Q53"/>
    <mergeCell ref="B54:D54"/>
    <mergeCell ref="E54:I54"/>
    <mergeCell ref="J54:L54"/>
    <mergeCell ref="M54:Q54"/>
    <mergeCell ref="B55:D55"/>
    <mergeCell ref="E55:I55"/>
    <mergeCell ref="J55:L55"/>
    <mergeCell ref="M55:Q55"/>
    <mergeCell ref="B56:D56"/>
    <mergeCell ref="E56:I56"/>
    <mergeCell ref="J56:L56"/>
    <mergeCell ref="M56:Q56"/>
    <mergeCell ref="B57:D57"/>
    <mergeCell ref="E57:I57"/>
    <mergeCell ref="J57:L57"/>
    <mergeCell ref="M57:Q57"/>
    <mergeCell ref="B58:D58"/>
    <mergeCell ref="E58:I58"/>
    <mergeCell ref="J58:L58"/>
    <mergeCell ref="M58:Q58"/>
    <mergeCell ref="B59:D59"/>
    <mergeCell ref="E59:I59"/>
    <mergeCell ref="J59:L59"/>
    <mergeCell ref="M59:Q59"/>
    <mergeCell ref="B60:D60"/>
    <mergeCell ref="E60:I60"/>
    <mergeCell ref="J60:L60"/>
    <mergeCell ref="M60:Q60"/>
    <mergeCell ref="B61:I61"/>
    <mergeCell ref="J61:O61"/>
    <mergeCell ref="P61:Q61"/>
    <mergeCell ref="B63:D63"/>
    <mergeCell ref="E63:G63"/>
    <mergeCell ref="H63:I63"/>
    <mergeCell ref="J63:L63"/>
    <mergeCell ref="M63:O63"/>
    <mergeCell ref="P63:Q63"/>
    <mergeCell ref="B64:D64"/>
    <mergeCell ref="E64:I64"/>
    <mergeCell ref="J64:L64"/>
    <mergeCell ref="M64:Q64"/>
    <mergeCell ref="B65:D65"/>
    <mergeCell ref="E65:I65"/>
    <mergeCell ref="J65:L65"/>
    <mergeCell ref="M65:Q65"/>
    <mergeCell ref="B66:D66"/>
    <mergeCell ref="E66:I66"/>
    <mergeCell ref="J66:L66"/>
    <mergeCell ref="M66:Q66"/>
    <mergeCell ref="B67:D67"/>
    <mergeCell ref="E67:I67"/>
    <mergeCell ref="J67:L67"/>
    <mergeCell ref="M67:Q67"/>
    <mergeCell ref="B68:D68"/>
    <mergeCell ref="E68:I68"/>
    <mergeCell ref="J68:L68"/>
    <mergeCell ref="M68:Q68"/>
    <mergeCell ref="B69:D69"/>
    <mergeCell ref="E69:I69"/>
    <mergeCell ref="J69:L69"/>
    <mergeCell ref="M69:Q69"/>
    <mergeCell ref="B70:D70"/>
    <mergeCell ref="E70:I70"/>
    <mergeCell ref="J70:L70"/>
    <mergeCell ref="M70:Q70"/>
    <mergeCell ref="B71:I71"/>
    <mergeCell ref="J71:O71"/>
    <mergeCell ref="P71:Q71"/>
    <mergeCell ref="B72:D72"/>
    <mergeCell ref="E72:I72"/>
    <mergeCell ref="J72:L72"/>
    <mergeCell ref="M72:Q72"/>
    <mergeCell ref="B73:D73"/>
    <mergeCell ref="E73:I73"/>
    <mergeCell ref="J73:L73"/>
    <mergeCell ref="M73:Q73"/>
    <mergeCell ref="B74:D74"/>
    <mergeCell ref="E74:I74"/>
    <mergeCell ref="J74:L74"/>
    <mergeCell ref="M74:Q74"/>
    <mergeCell ref="B75:D75"/>
    <mergeCell ref="E75:I75"/>
    <mergeCell ref="J75:L75"/>
    <mergeCell ref="M75:Q75"/>
    <mergeCell ref="B76:D76"/>
    <mergeCell ref="E76:I76"/>
    <mergeCell ref="J76:L76"/>
    <mergeCell ref="M76:Q76"/>
    <mergeCell ref="B77:D77"/>
    <mergeCell ref="E77:I77"/>
    <mergeCell ref="J77:L77"/>
    <mergeCell ref="M77:Q77"/>
    <mergeCell ref="B78:D78"/>
    <mergeCell ref="E78:I78"/>
    <mergeCell ref="J78:L78"/>
    <mergeCell ref="M78:Q78"/>
    <mergeCell ref="B79:I79"/>
    <mergeCell ref="J79:O79"/>
    <mergeCell ref="P79:Q79"/>
    <mergeCell ref="B80:D80"/>
    <mergeCell ref="E80:I80"/>
    <mergeCell ref="J80:L80"/>
    <mergeCell ref="M80:Q80"/>
    <mergeCell ref="B81:D81"/>
    <mergeCell ref="E81:I81"/>
    <mergeCell ref="J81:L81"/>
    <mergeCell ref="M81:Q81"/>
    <mergeCell ref="B82:D82"/>
    <mergeCell ref="E82:I82"/>
    <mergeCell ref="J82:L82"/>
    <mergeCell ref="M82:Q82"/>
    <mergeCell ref="B83:D83"/>
    <mergeCell ref="E83:I83"/>
    <mergeCell ref="J83:L83"/>
    <mergeCell ref="M83:Q83"/>
    <mergeCell ref="B84:D84"/>
    <mergeCell ref="E84:I84"/>
    <mergeCell ref="J84:L84"/>
    <mergeCell ref="M84:Q84"/>
    <mergeCell ref="B85:D85"/>
    <mergeCell ref="E85:I85"/>
    <mergeCell ref="J85:L85"/>
    <mergeCell ref="M85:Q85"/>
    <mergeCell ref="B86:D86"/>
    <mergeCell ref="E86:I86"/>
    <mergeCell ref="J86:L86"/>
    <mergeCell ref="M86:Q86"/>
    <mergeCell ref="B87:I87"/>
    <mergeCell ref="J87:O87"/>
    <mergeCell ref="P87:Q87"/>
    <mergeCell ref="B88:D88"/>
    <mergeCell ref="E88:I88"/>
    <mergeCell ref="J88:L88"/>
    <mergeCell ref="M88:Q88"/>
    <mergeCell ref="B89:D89"/>
    <mergeCell ref="E89:I89"/>
    <mergeCell ref="J89:L89"/>
    <mergeCell ref="M89:Q89"/>
    <mergeCell ref="B90:D90"/>
    <mergeCell ref="E90:I90"/>
    <mergeCell ref="J90:L90"/>
    <mergeCell ref="M90:Q90"/>
    <mergeCell ref="B91:D91"/>
    <mergeCell ref="E91:I91"/>
    <mergeCell ref="J91:L91"/>
    <mergeCell ref="M91:Q91"/>
    <mergeCell ref="B92:D92"/>
    <mergeCell ref="E92:I92"/>
    <mergeCell ref="J92:L92"/>
    <mergeCell ref="M92:Q92"/>
    <mergeCell ref="B93:D93"/>
    <mergeCell ref="E93:I93"/>
    <mergeCell ref="J93:L93"/>
    <mergeCell ref="M93:Q93"/>
    <mergeCell ref="B94:D94"/>
    <mergeCell ref="E94:I94"/>
    <mergeCell ref="J94:L94"/>
    <mergeCell ref="M94:Q94"/>
    <mergeCell ref="B95:I95"/>
    <mergeCell ref="J95:O95"/>
    <mergeCell ref="P95:Q95"/>
    <mergeCell ref="B96:D96"/>
    <mergeCell ref="E96:I96"/>
    <mergeCell ref="J96:L96"/>
    <mergeCell ref="M96:Q96"/>
    <mergeCell ref="B97:D97"/>
    <mergeCell ref="E97:I97"/>
    <mergeCell ref="J97:L97"/>
    <mergeCell ref="M97:Q97"/>
    <mergeCell ref="B98:D98"/>
    <mergeCell ref="E98:I98"/>
    <mergeCell ref="J98:L98"/>
    <mergeCell ref="M98:Q98"/>
    <mergeCell ref="B99:D99"/>
    <mergeCell ref="E99:I99"/>
    <mergeCell ref="J99:L99"/>
    <mergeCell ref="M99:Q99"/>
    <mergeCell ref="B100:D100"/>
    <mergeCell ref="E100:I100"/>
    <mergeCell ref="J100:L100"/>
    <mergeCell ref="M100:Q100"/>
    <mergeCell ref="B101:D101"/>
    <mergeCell ref="E101:I101"/>
    <mergeCell ref="J101:L101"/>
    <mergeCell ref="M101:Q101"/>
    <mergeCell ref="B102:D102"/>
    <mergeCell ref="E102:I102"/>
    <mergeCell ref="J102:L102"/>
    <mergeCell ref="M102:Q102"/>
    <mergeCell ref="B103:I103"/>
    <mergeCell ref="J103:O103"/>
    <mergeCell ref="P103:Q103"/>
    <mergeCell ref="B106:Q106"/>
    <mergeCell ref="B107:Q107"/>
    <mergeCell ref="F104:O105"/>
    <mergeCell ref="P104:Q105"/>
    <mergeCell ref="A110:D111"/>
    <mergeCell ref="A112:C113"/>
    <mergeCell ref="D112:D113"/>
    <mergeCell ref="E112:G113"/>
    <mergeCell ref="H112:H113"/>
    <mergeCell ref="I112:Q113"/>
    <mergeCell ref="A14:A21"/>
    <mergeCell ref="A22:A29"/>
    <mergeCell ref="A30:A37"/>
    <mergeCell ref="A38:A45"/>
    <mergeCell ref="A46:A53"/>
    <mergeCell ref="A54:A61"/>
    <mergeCell ref="A64:A71"/>
    <mergeCell ref="A72:A79"/>
    <mergeCell ref="A80:A87"/>
    <mergeCell ref="A88:A95"/>
    <mergeCell ref="A96:A103"/>
  </mergeCells>
  <phoneticPr fontId="21"/>
  <printOptions horizontalCentered="1" verticalCentered="1"/>
  <pageMargins left="0.39370078740157483" right="0.39370078740157483" top="0.59055118110236227" bottom="0.39370078740157483" header="0.27559055118110237" footer="0.43307086614173229"/>
  <pageSetup paperSize="9" scale="81" fitToWidth="1" fitToHeight="1" orientation="portrait" usePrinterDefaults="1" blackAndWhite="1" r:id="rId1"/>
  <headerFooter alignWithMargins="0">
    <oddHeader>&amp;R&amp;A</oddHeader>
  </headerFooter>
  <rowBreaks count="1" manualBreakCount="1">
    <brk id="61"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dimension ref="A1:P113"/>
  <sheetViews>
    <sheetView view="pageBreakPreview" topLeftCell="A3" zoomScaleSheetLayoutView="100" workbookViewId="0">
      <selection activeCell="A12" sqref="A12:O12"/>
    </sheetView>
  </sheetViews>
  <sheetFormatPr defaultColWidth="9.375" defaultRowHeight="13.5"/>
  <cols>
    <col min="1" max="13" width="6.875" style="668" customWidth="1"/>
    <col min="14" max="15" width="8.375" style="668" customWidth="1"/>
    <col min="16" max="16" width="1.625" style="668" customWidth="1"/>
    <col min="17" max="16384" width="9.375" style="668"/>
  </cols>
  <sheetData>
    <row r="1" spans="1:16" ht="15.4" customHeight="1">
      <c r="O1" s="752"/>
    </row>
    <row r="2" spans="1:16" ht="7.5" customHeight="1"/>
    <row r="3" spans="1:16" ht="18" customHeight="1">
      <c r="A3" s="690" t="s">
        <v>781</v>
      </c>
      <c r="B3" s="690"/>
      <c r="C3" s="690"/>
      <c r="D3" s="690"/>
      <c r="E3" s="690"/>
      <c r="F3" s="690"/>
      <c r="G3" s="690"/>
      <c r="H3" s="690"/>
      <c r="I3" s="690"/>
      <c r="J3" s="690"/>
      <c r="K3" s="690"/>
      <c r="L3" s="690"/>
      <c r="M3" s="690"/>
      <c r="N3" s="690"/>
      <c r="O3" s="690"/>
      <c r="P3" s="830"/>
    </row>
    <row r="4" spans="1:16" ht="18" customHeight="1">
      <c r="A4" s="690" t="s">
        <v>746</v>
      </c>
      <c r="B4" s="690"/>
      <c r="C4" s="690"/>
      <c r="D4" s="690"/>
      <c r="E4" s="690"/>
      <c r="F4" s="690"/>
      <c r="G4" s="690"/>
      <c r="H4" s="690"/>
      <c r="I4" s="690"/>
      <c r="J4" s="690"/>
      <c r="K4" s="690"/>
      <c r="L4" s="690"/>
      <c r="M4" s="690"/>
      <c r="N4" s="690"/>
      <c r="O4" s="690"/>
      <c r="P4" s="830"/>
    </row>
    <row r="5" spans="1:16" ht="7.5" customHeight="1">
      <c r="A5" s="690"/>
      <c r="B5" s="690"/>
      <c r="C5" s="690"/>
      <c r="D5" s="690"/>
      <c r="E5" s="690"/>
      <c r="F5" s="690"/>
      <c r="G5" s="690"/>
      <c r="H5" s="690"/>
      <c r="I5" s="690"/>
      <c r="J5" s="690"/>
      <c r="K5" s="690"/>
      <c r="L5" s="690"/>
      <c r="M5" s="690"/>
      <c r="N5" s="690"/>
      <c r="O5" s="690"/>
      <c r="P5" s="690"/>
    </row>
    <row r="6" spans="1:16" ht="18" customHeight="1">
      <c r="A6" s="691" t="s">
        <v>141</v>
      </c>
      <c r="B6" s="691"/>
      <c r="C6" s="714"/>
      <c r="D6" s="714"/>
      <c r="E6" s="714"/>
      <c r="F6" s="714"/>
      <c r="G6" s="714"/>
      <c r="H6" s="690"/>
      <c r="I6" s="729" t="s">
        <v>392</v>
      </c>
      <c r="J6" s="734"/>
      <c r="K6" s="737"/>
      <c r="L6" s="741"/>
      <c r="M6" s="747"/>
      <c r="N6" s="747"/>
      <c r="O6" s="753"/>
      <c r="P6" s="690"/>
    </row>
    <row r="7" spans="1:16" ht="7.5" customHeight="1">
      <c r="A7" s="690"/>
      <c r="B7" s="690"/>
      <c r="C7" s="690"/>
      <c r="D7" s="690"/>
      <c r="E7" s="690"/>
      <c r="F7" s="690"/>
      <c r="G7" s="690"/>
      <c r="H7" s="690"/>
      <c r="I7" s="690"/>
      <c r="J7" s="690"/>
      <c r="K7" s="690"/>
      <c r="L7" s="690"/>
      <c r="M7" s="690"/>
      <c r="N7" s="690"/>
      <c r="O7" s="690"/>
      <c r="P7" s="690"/>
    </row>
    <row r="8" spans="1:16" ht="13.5" customHeight="1">
      <c r="A8" s="831" t="s">
        <v>774</v>
      </c>
      <c r="B8" s="831"/>
      <c r="C8" s="831"/>
      <c r="D8" s="831"/>
      <c r="E8" s="831"/>
      <c r="F8" s="831"/>
      <c r="G8" s="831"/>
      <c r="H8" s="831"/>
      <c r="I8" s="831"/>
      <c r="J8" s="831"/>
      <c r="K8" s="831"/>
      <c r="L8" s="831"/>
      <c r="M8" s="831"/>
      <c r="N8" s="831"/>
      <c r="O8" s="692"/>
    </row>
    <row r="9" spans="1:16" ht="15.4" customHeight="1">
      <c r="A9" s="691" t="s">
        <v>710</v>
      </c>
      <c r="B9" s="691"/>
      <c r="C9" s="691" t="s">
        <v>747</v>
      </c>
      <c r="D9" s="691" t="s">
        <v>218</v>
      </c>
      <c r="E9" s="691" t="s">
        <v>749</v>
      </c>
      <c r="F9" s="691" t="s">
        <v>750</v>
      </c>
      <c r="G9" s="691" t="s">
        <v>45</v>
      </c>
      <c r="H9" s="691" t="s">
        <v>752</v>
      </c>
      <c r="I9" s="691" t="s">
        <v>249</v>
      </c>
      <c r="J9" s="691" t="s">
        <v>754</v>
      </c>
      <c r="K9" s="691" t="s">
        <v>198</v>
      </c>
      <c r="L9" s="691" t="s">
        <v>730</v>
      </c>
      <c r="M9" s="729" t="s">
        <v>469</v>
      </c>
      <c r="N9" s="877" t="s">
        <v>499</v>
      </c>
      <c r="O9" s="883"/>
    </row>
    <row r="10" spans="1:16" ht="18" customHeight="1">
      <c r="A10" s="691" t="s">
        <v>451</v>
      </c>
      <c r="B10" s="691"/>
      <c r="C10" s="839"/>
      <c r="D10" s="839"/>
      <c r="E10" s="839"/>
      <c r="F10" s="839"/>
      <c r="G10" s="839"/>
      <c r="H10" s="839"/>
      <c r="I10" s="839"/>
      <c r="J10" s="839"/>
      <c r="K10" s="839"/>
      <c r="L10" s="839"/>
      <c r="M10" s="843"/>
      <c r="N10" s="878"/>
      <c r="O10" s="884"/>
    </row>
    <row r="11" spans="1:16" ht="7.5" customHeight="1"/>
    <row r="12" spans="1:16" ht="13.5" customHeight="1">
      <c r="A12" s="692" t="s">
        <v>861</v>
      </c>
      <c r="B12" s="692"/>
      <c r="C12" s="692"/>
      <c r="D12" s="692"/>
      <c r="E12" s="692"/>
      <c r="F12" s="692"/>
      <c r="G12" s="692"/>
      <c r="H12" s="692"/>
      <c r="I12" s="692"/>
      <c r="J12" s="692"/>
      <c r="K12" s="692"/>
      <c r="L12" s="692"/>
      <c r="M12" s="692"/>
      <c r="N12" s="692"/>
      <c r="O12" s="692"/>
    </row>
    <row r="13" spans="1:16" ht="15.4" customHeight="1">
      <c r="A13" s="695" t="s">
        <v>710</v>
      </c>
      <c r="B13" s="707" t="s">
        <v>731</v>
      </c>
      <c r="C13" s="707"/>
      <c r="D13" s="707"/>
      <c r="E13" s="707" t="s">
        <v>5</v>
      </c>
      <c r="F13" s="707"/>
      <c r="G13" s="707"/>
      <c r="H13" s="707"/>
      <c r="I13" s="893" t="s">
        <v>736</v>
      </c>
      <c r="J13" s="895"/>
      <c r="K13" s="895"/>
      <c r="L13" s="895"/>
      <c r="M13" s="895"/>
      <c r="N13" s="707" t="s">
        <v>490</v>
      </c>
      <c r="O13" s="756"/>
    </row>
    <row r="14" spans="1:16" ht="14.25" customHeight="1">
      <c r="A14" s="848" t="s">
        <v>747</v>
      </c>
      <c r="B14" s="708"/>
      <c r="C14" s="708"/>
      <c r="D14" s="708"/>
      <c r="E14" s="708"/>
      <c r="F14" s="708"/>
      <c r="G14" s="708"/>
      <c r="H14" s="708"/>
      <c r="I14" s="894"/>
      <c r="J14" s="896"/>
      <c r="K14" s="896" t="s">
        <v>662</v>
      </c>
      <c r="L14" s="896"/>
      <c r="M14" s="896"/>
      <c r="N14" s="708"/>
      <c r="O14" s="899"/>
    </row>
    <row r="15" spans="1:16" ht="14.25" customHeight="1">
      <c r="A15" s="849"/>
      <c r="B15" s="691"/>
      <c r="C15" s="691"/>
      <c r="D15" s="691"/>
      <c r="E15" s="691"/>
      <c r="F15" s="691"/>
      <c r="G15" s="691"/>
      <c r="H15" s="691"/>
      <c r="I15" s="729"/>
      <c r="J15" s="734"/>
      <c r="K15" s="734" t="s">
        <v>662</v>
      </c>
      <c r="L15" s="734"/>
      <c r="M15" s="734"/>
      <c r="N15" s="691"/>
      <c r="O15" s="900"/>
    </row>
    <row r="16" spans="1:16" ht="14.25" customHeight="1">
      <c r="A16" s="849"/>
      <c r="B16" s="691"/>
      <c r="C16" s="691"/>
      <c r="D16" s="691"/>
      <c r="E16" s="691"/>
      <c r="F16" s="691"/>
      <c r="G16" s="691"/>
      <c r="H16" s="691"/>
      <c r="I16" s="729"/>
      <c r="J16" s="734"/>
      <c r="K16" s="734" t="s">
        <v>662</v>
      </c>
      <c r="L16" s="734"/>
      <c r="M16" s="734"/>
      <c r="N16" s="691"/>
      <c r="O16" s="900"/>
    </row>
    <row r="17" spans="1:15" ht="14.25" customHeight="1">
      <c r="A17" s="849"/>
      <c r="B17" s="691"/>
      <c r="C17" s="691"/>
      <c r="D17" s="691"/>
      <c r="E17" s="691"/>
      <c r="F17" s="691"/>
      <c r="G17" s="691"/>
      <c r="H17" s="691"/>
      <c r="I17" s="729"/>
      <c r="J17" s="734"/>
      <c r="K17" s="734" t="s">
        <v>662</v>
      </c>
      <c r="L17" s="734"/>
      <c r="M17" s="734"/>
      <c r="N17" s="691"/>
      <c r="O17" s="900"/>
    </row>
    <row r="18" spans="1:15" ht="14.25" customHeight="1">
      <c r="A18" s="849"/>
      <c r="B18" s="691"/>
      <c r="C18" s="691"/>
      <c r="D18" s="691"/>
      <c r="E18" s="691"/>
      <c r="F18" s="691"/>
      <c r="G18" s="691"/>
      <c r="H18" s="691"/>
      <c r="I18" s="729"/>
      <c r="J18" s="734"/>
      <c r="K18" s="734" t="s">
        <v>662</v>
      </c>
      <c r="L18" s="734"/>
      <c r="M18" s="734"/>
      <c r="N18" s="691"/>
      <c r="O18" s="900"/>
    </row>
    <row r="19" spans="1:15" ht="14.25" customHeight="1">
      <c r="A19" s="849"/>
      <c r="B19" s="707"/>
      <c r="C19" s="707"/>
      <c r="D19" s="707"/>
      <c r="E19" s="707"/>
      <c r="F19" s="707"/>
      <c r="G19" s="707"/>
      <c r="H19" s="707"/>
      <c r="I19" s="729"/>
      <c r="J19" s="734"/>
      <c r="K19" s="734" t="s">
        <v>662</v>
      </c>
      <c r="L19" s="734"/>
      <c r="M19" s="734"/>
      <c r="N19" s="691"/>
      <c r="O19" s="900"/>
    </row>
    <row r="20" spans="1:15" ht="14.25" customHeight="1">
      <c r="A20" s="887"/>
      <c r="B20" s="889"/>
      <c r="C20" s="890"/>
      <c r="D20" s="890"/>
      <c r="E20" s="890"/>
      <c r="F20" s="890"/>
      <c r="G20" s="890"/>
      <c r="H20" s="892"/>
      <c r="I20" s="869" t="s">
        <v>103</v>
      </c>
      <c r="J20" s="897"/>
      <c r="K20" s="897"/>
      <c r="L20" s="897"/>
      <c r="M20" s="897"/>
      <c r="N20" s="869"/>
      <c r="O20" s="901"/>
    </row>
    <row r="21" spans="1:15" ht="14.25" customHeight="1">
      <c r="A21" s="848" t="s">
        <v>688</v>
      </c>
      <c r="B21" s="708"/>
      <c r="C21" s="708"/>
      <c r="D21" s="708"/>
      <c r="E21" s="708"/>
      <c r="F21" s="708"/>
      <c r="G21" s="708"/>
      <c r="H21" s="708"/>
      <c r="I21" s="894"/>
      <c r="J21" s="896"/>
      <c r="K21" s="896" t="s">
        <v>662</v>
      </c>
      <c r="L21" s="896"/>
      <c r="M21" s="896"/>
      <c r="N21" s="708"/>
      <c r="O21" s="899"/>
    </row>
    <row r="22" spans="1:15" ht="14.25" customHeight="1">
      <c r="A22" s="849"/>
      <c r="B22" s="691"/>
      <c r="C22" s="691"/>
      <c r="D22" s="691"/>
      <c r="E22" s="691"/>
      <c r="F22" s="691"/>
      <c r="G22" s="691"/>
      <c r="H22" s="691"/>
      <c r="I22" s="729"/>
      <c r="J22" s="734"/>
      <c r="K22" s="734" t="s">
        <v>662</v>
      </c>
      <c r="L22" s="734"/>
      <c r="M22" s="734"/>
      <c r="N22" s="691"/>
      <c r="O22" s="900"/>
    </row>
    <row r="23" spans="1:15" ht="14.25" customHeight="1">
      <c r="A23" s="849"/>
      <c r="B23" s="691"/>
      <c r="C23" s="691"/>
      <c r="D23" s="691"/>
      <c r="E23" s="691"/>
      <c r="F23" s="691"/>
      <c r="G23" s="691"/>
      <c r="H23" s="691"/>
      <c r="I23" s="729"/>
      <c r="J23" s="734"/>
      <c r="K23" s="734" t="s">
        <v>662</v>
      </c>
      <c r="L23" s="734"/>
      <c r="M23" s="734"/>
      <c r="N23" s="691"/>
      <c r="O23" s="900"/>
    </row>
    <row r="24" spans="1:15" ht="14.25" customHeight="1">
      <c r="A24" s="849"/>
      <c r="B24" s="691"/>
      <c r="C24" s="691"/>
      <c r="D24" s="691"/>
      <c r="E24" s="691"/>
      <c r="F24" s="691"/>
      <c r="G24" s="691"/>
      <c r="H24" s="691"/>
      <c r="I24" s="729"/>
      <c r="J24" s="734"/>
      <c r="K24" s="734" t="s">
        <v>662</v>
      </c>
      <c r="L24" s="734"/>
      <c r="M24" s="734"/>
      <c r="N24" s="691"/>
      <c r="O24" s="900"/>
    </row>
    <row r="25" spans="1:15" ht="14.25" customHeight="1">
      <c r="A25" s="849"/>
      <c r="B25" s="691"/>
      <c r="C25" s="691"/>
      <c r="D25" s="691"/>
      <c r="E25" s="691"/>
      <c r="F25" s="691"/>
      <c r="G25" s="691"/>
      <c r="H25" s="691"/>
      <c r="I25" s="729"/>
      <c r="J25" s="734"/>
      <c r="K25" s="734" t="s">
        <v>662</v>
      </c>
      <c r="L25" s="734"/>
      <c r="M25" s="734"/>
      <c r="N25" s="691"/>
      <c r="O25" s="900"/>
    </row>
    <row r="26" spans="1:15" ht="14.25" customHeight="1">
      <c r="A26" s="849"/>
      <c r="B26" s="707"/>
      <c r="C26" s="707"/>
      <c r="D26" s="707"/>
      <c r="E26" s="707"/>
      <c r="F26" s="707"/>
      <c r="G26" s="707"/>
      <c r="H26" s="707"/>
      <c r="I26" s="729"/>
      <c r="J26" s="734"/>
      <c r="K26" s="734" t="s">
        <v>662</v>
      </c>
      <c r="L26" s="734"/>
      <c r="M26" s="734"/>
      <c r="N26" s="691"/>
      <c r="O26" s="900"/>
    </row>
    <row r="27" spans="1:15" ht="14.25" customHeight="1">
      <c r="A27" s="887"/>
      <c r="B27" s="889"/>
      <c r="C27" s="890"/>
      <c r="D27" s="890"/>
      <c r="E27" s="890"/>
      <c r="F27" s="890"/>
      <c r="G27" s="890"/>
      <c r="H27" s="892"/>
      <c r="I27" s="869" t="s">
        <v>775</v>
      </c>
      <c r="J27" s="897"/>
      <c r="K27" s="897"/>
      <c r="L27" s="897"/>
      <c r="M27" s="897"/>
      <c r="N27" s="869"/>
      <c r="O27" s="901"/>
    </row>
    <row r="28" spans="1:15" ht="14.25" customHeight="1">
      <c r="A28" s="848" t="s">
        <v>757</v>
      </c>
      <c r="B28" s="708"/>
      <c r="C28" s="708"/>
      <c r="D28" s="708"/>
      <c r="E28" s="708"/>
      <c r="F28" s="708"/>
      <c r="G28" s="708"/>
      <c r="H28" s="708"/>
      <c r="I28" s="894"/>
      <c r="J28" s="896"/>
      <c r="K28" s="896" t="s">
        <v>662</v>
      </c>
      <c r="L28" s="896"/>
      <c r="M28" s="896"/>
      <c r="N28" s="708"/>
      <c r="O28" s="899"/>
    </row>
    <row r="29" spans="1:15" ht="14.25" customHeight="1">
      <c r="A29" s="849"/>
      <c r="B29" s="691"/>
      <c r="C29" s="691"/>
      <c r="D29" s="691"/>
      <c r="E29" s="691"/>
      <c r="F29" s="691"/>
      <c r="G29" s="691"/>
      <c r="H29" s="691"/>
      <c r="I29" s="729"/>
      <c r="J29" s="734"/>
      <c r="K29" s="734" t="s">
        <v>662</v>
      </c>
      <c r="L29" s="734"/>
      <c r="M29" s="734"/>
      <c r="N29" s="691"/>
      <c r="O29" s="900"/>
    </row>
    <row r="30" spans="1:15" ht="14.25" customHeight="1">
      <c r="A30" s="849"/>
      <c r="B30" s="691"/>
      <c r="C30" s="691"/>
      <c r="D30" s="691"/>
      <c r="E30" s="691"/>
      <c r="F30" s="691"/>
      <c r="G30" s="691"/>
      <c r="H30" s="691"/>
      <c r="I30" s="729"/>
      <c r="J30" s="734"/>
      <c r="K30" s="734" t="s">
        <v>662</v>
      </c>
      <c r="L30" s="734"/>
      <c r="M30" s="734"/>
      <c r="N30" s="691"/>
      <c r="O30" s="900"/>
    </row>
    <row r="31" spans="1:15" ht="14.25" customHeight="1">
      <c r="A31" s="849"/>
      <c r="B31" s="691"/>
      <c r="C31" s="691"/>
      <c r="D31" s="691"/>
      <c r="E31" s="691"/>
      <c r="F31" s="691"/>
      <c r="G31" s="691"/>
      <c r="H31" s="691"/>
      <c r="I31" s="729"/>
      <c r="J31" s="734"/>
      <c r="K31" s="734" t="s">
        <v>662</v>
      </c>
      <c r="L31" s="734"/>
      <c r="M31" s="734"/>
      <c r="N31" s="691"/>
      <c r="O31" s="900"/>
    </row>
    <row r="32" spans="1:15" ht="14.25" customHeight="1">
      <c r="A32" s="849"/>
      <c r="B32" s="691"/>
      <c r="C32" s="691"/>
      <c r="D32" s="691"/>
      <c r="E32" s="691"/>
      <c r="F32" s="691"/>
      <c r="G32" s="691"/>
      <c r="H32" s="691"/>
      <c r="I32" s="729"/>
      <c r="J32" s="734"/>
      <c r="K32" s="734" t="s">
        <v>662</v>
      </c>
      <c r="L32" s="734"/>
      <c r="M32" s="734"/>
      <c r="N32" s="691"/>
      <c r="O32" s="900"/>
    </row>
    <row r="33" spans="1:15" ht="14.25" customHeight="1">
      <c r="A33" s="849"/>
      <c r="B33" s="707"/>
      <c r="C33" s="707"/>
      <c r="D33" s="707"/>
      <c r="E33" s="707"/>
      <c r="F33" s="707"/>
      <c r="G33" s="707"/>
      <c r="H33" s="707"/>
      <c r="I33" s="729"/>
      <c r="J33" s="734"/>
      <c r="K33" s="734" t="s">
        <v>662</v>
      </c>
      <c r="L33" s="734"/>
      <c r="M33" s="734"/>
      <c r="N33" s="691"/>
      <c r="O33" s="900"/>
    </row>
    <row r="34" spans="1:15" ht="14.25" customHeight="1">
      <c r="A34" s="887"/>
      <c r="B34" s="889"/>
      <c r="C34" s="890"/>
      <c r="D34" s="890"/>
      <c r="E34" s="890"/>
      <c r="F34" s="890"/>
      <c r="G34" s="890"/>
      <c r="H34" s="892"/>
      <c r="I34" s="869" t="s">
        <v>113</v>
      </c>
      <c r="J34" s="897"/>
      <c r="K34" s="897"/>
      <c r="L34" s="897"/>
      <c r="M34" s="897"/>
      <c r="N34" s="869"/>
      <c r="O34" s="901"/>
    </row>
    <row r="35" spans="1:15" ht="14.25" customHeight="1">
      <c r="A35" s="848" t="s">
        <v>758</v>
      </c>
      <c r="B35" s="708"/>
      <c r="C35" s="708"/>
      <c r="D35" s="708"/>
      <c r="E35" s="708"/>
      <c r="F35" s="708"/>
      <c r="G35" s="708"/>
      <c r="H35" s="708"/>
      <c r="I35" s="894"/>
      <c r="J35" s="896"/>
      <c r="K35" s="896" t="s">
        <v>662</v>
      </c>
      <c r="L35" s="896"/>
      <c r="M35" s="896"/>
      <c r="N35" s="708"/>
      <c r="O35" s="899"/>
    </row>
    <row r="36" spans="1:15" ht="14.25" customHeight="1">
      <c r="A36" s="849"/>
      <c r="B36" s="691"/>
      <c r="C36" s="691"/>
      <c r="D36" s="691"/>
      <c r="E36" s="691"/>
      <c r="F36" s="691"/>
      <c r="G36" s="691"/>
      <c r="H36" s="691"/>
      <c r="I36" s="729"/>
      <c r="J36" s="734"/>
      <c r="K36" s="734" t="s">
        <v>662</v>
      </c>
      <c r="L36" s="734"/>
      <c r="M36" s="734"/>
      <c r="N36" s="691"/>
      <c r="O36" s="900"/>
    </row>
    <row r="37" spans="1:15" ht="14.25" customHeight="1">
      <c r="A37" s="849"/>
      <c r="B37" s="691"/>
      <c r="C37" s="691"/>
      <c r="D37" s="691"/>
      <c r="E37" s="691"/>
      <c r="F37" s="691"/>
      <c r="G37" s="691"/>
      <c r="H37" s="691"/>
      <c r="I37" s="729"/>
      <c r="J37" s="734"/>
      <c r="K37" s="734" t="s">
        <v>662</v>
      </c>
      <c r="L37" s="734"/>
      <c r="M37" s="734"/>
      <c r="N37" s="691"/>
      <c r="O37" s="900"/>
    </row>
    <row r="38" spans="1:15" ht="14.25" customHeight="1">
      <c r="A38" s="849"/>
      <c r="B38" s="691"/>
      <c r="C38" s="691"/>
      <c r="D38" s="691"/>
      <c r="E38" s="691"/>
      <c r="F38" s="691"/>
      <c r="G38" s="691"/>
      <c r="H38" s="691"/>
      <c r="I38" s="729"/>
      <c r="J38" s="734"/>
      <c r="K38" s="734" t="s">
        <v>662</v>
      </c>
      <c r="L38" s="734"/>
      <c r="M38" s="734"/>
      <c r="N38" s="691"/>
      <c r="O38" s="900"/>
    </row>
    <row r="39" spans="1:15" ht="14.25" customHeight="1">
      <c r="A39" s="849"/>
      <c r="B39" s="691"/>
      <c r="C39" s="691"/>
      <c r="D39" s="691"/>
      <c r="E39" s="691"/>
      <c r="F39" s="691"/>
      <c r="G39" s="691"/>
      <c r="H39" s="691"/>
      <c r="I39" s="729"/>
      <c r="J39" s="734"/>
      <c r="K39" s="734" t="s">
        <v>662</v>
      </c>
      <c r="L39" s="734"/>
      <c r="M39" s="734"/>
      <c r="N39" s="691"/>
      <c r="O39" s="900"/>
    </row>
    <row r="40" spans="1:15" ht="14.25" customHeight="1">
      <c r="A40" s="849"/>
      <c r="B40" s="707"/>
      <c r="C40" s="707"/>
      <c r="D40" s="707"/>
      <c r="E40" s="707"/>
      <c r="F40" s="707"/>
      <c r="G40" s="707"/>
      <c r="H40" s="707"/>
      <c r="I40" s="729"/>
      <c r="J40" s="734"/>
      <c r="K40" s="734" t="s">
        <v>662</v>
      </c>
      <c r="L40" s="734"/>
      <c r="M40" s="734"/>
      <c r="N40" s="691"/>
      <c r="O40" s="900"/>
    </row>
    <row r="41" spans="1:15" ht="14.25" customHeight="1">
      <c r="A41" s="887"/>
      <c r="B41" s="889"/>
      <c r="C41" s="890"/>
      <c r="D41" s="890"/>
      <c r="E41" s="890"/>
      <c r="F41" s="890"/>
      <c r="G41" s="890"/>
      <c r="H41" s="892"/>
      <c r="I41" s="869" t="s">
        <v>776</v>
      </c>
      <c r="J41" s="897"/>
      <c r="K41" s="897"/>
      <c r="L41" s="897"/>
      <c r="M41" s="897"/>
      <c r="N41" s="869"/>
      <c r="O41" s="901"/>
    </row>
    <row r="42" spans="1:15" ht="14.25" customHeight="1">
      <c r="A42" s="848" t="s">
        <v>39</v>
      </c>
      <c r="B42" s="708"/>
      <c r="C42" s="708"/>
      <c r="D42" s="708"/>
      <c r="E42" s="708"/>
      <c r="F42" s="708"/>
      <c r="G42" s="708"/>
      <c r="H42" s="708"/>
      <c r="I42" s="894"/>
      <c r="J42" s="896"/>
      <c r="K42" s="896" t="s">
        <v>662</v>
      </c>
      <c r="L42" s="896"/>
      <c r="M42" s="896"/>
      <c r="N42" s="708"/>
      <c r="O42" s="899"/>
    </row>
    <row r="43" spans="1:15" ht="14.25" customHeight="1">
      <c r="A43" s="849"/>
      <c r="B43" s="691"/>
      <c r="C43" s="691"/>
      <c r="D43" s="691"/>
      <c r="E43" s="691"/>
      <c r="F43" s="691"/>
      <c r="G43" s="691"/>
      <c r="H43" s="691"/>
      <c r="I43" s="729"/>
      <c r="J43" s="734"/>
      <c r="K43" s="734" t="s">
        <v>662</v>
      </c>
      <c r="L43" s="734"/>
      <c r="M43" s="734"/>
      <c r="N43" s="691"/>
      <c r="O43" s="900"/>
    </row>
    <row r="44" spans="1:15" ht="14.25" customHeight="1">
      <c r="A44" s="849"/>
      <c r="B44" s="691"/>
      <c r="C44" s="691"/>
      <c r="D44" s="691"/>
      <c r="E44" s="691"/>
      <c r="F44" s="691"/>
      <c r="G44" s="691"/>
      <c r="H44" s="691"/>
      <c r="I44" s="729"/>
      <c r="J44" s="734"/>
      <c r="K44" s="734" t="s">
        <v>662</v>
      </c>
      <c r="L44" s="734"/>
      <c r="M44" s="734"/>
      <c r="N44" s="691"/>
      <c r="O44" s="900"/>
    </row>
    <row r="45" spans="1:15" ht="14.25" customHeight="1">
      <c r="A45" s="849"/>
      <c r="B45" s="691"/>
      <c r="C45" s="691"/>
      <c r="D45" s="691"/>
      <c r="E45" s="691"/>
      <c r="F45" s="691"/>
      <c r="G45" s="691"/>
      <c r="H45" s="691"/>
      <c r="I45" s="729"/>
      <c r="J45" s="734"/>
      <c r="K45" s="734" t="s">
        <v>662</v>
      </c>
      <c r="L45" s="734"/>
      <c r="M45" s="734"/>
      <c r="N45" s="691"/>
      <c r="O45" s="900"/>
    </row>
    <row r="46" spans="1:15" ht="14.25" customHeight="1">
      <c r="A46" s="849"/>
      <c r="B46" s="691"/>
      <c r="C46" s="691"/>
      <c r="D46" s="691"/>
      <c r="E46" s="691"/>
      <c r="F46" s="691"/>
      <c r="G46" s="691"/>
      <c r="H46" s="691"/>
      <c r="I46" s="729"/>
      <c r="J46" s="734"/>
      <c r="K46" s="734" t="s">
        <v>662</v>
      </c>
      <c r="L46" s="734"/>
      <c r="M46" s="734"/>
      <c r="N46" s="691"/>
      <c r="O46" s="900"/>
    </row>
    <row r="47" spans="1:15" ht="14.25" customHeight="1">
      <c r="A47" s="849"/>
      <c r="B47" s="707"/>
      <c r="C47" s="707"/>
      <c r="D47" s="707"/>
      <c r="E47" s="707"/>
      <c r="F47" s="707"/>
      <c r="G47" s="707"/>
      <c r="H47" s="707"/>
      <c r="I47" s="729"/>
      <c r="J47" s="734"/>
      <c r="K47" s="734" t="s">
        <v>662</v>
      </c>
      <c r="L47" s="734"/>
      <c r="M47" s="734"/>
      <c r="N47" s="691"/>
      <c r="O47" s="900"/>
    </row>
    <row r="48" spans="1:15" ht="14.25" customHeight="1">
      <c r="A48" s="887"/>
      <c r="B48" s="889"/>
      <c r="C48" s="890"/>
      <c r="D48" s="890"/>
      <c r="E48" s="890"/>
      <c r="F48" s="890"/>
      <c r="G48" s="890"/>
      <c r="H48" s="892"/>
      <c r="I48" s="869" t="s">
        <v>596</v>
      </c>
      <c r="J48" s="897"/>
      <c r="K48" s="897"/>
      <c r="L48" s="897"/>
      <c r="M48" s="897"/>
      <c r="N48" s="869"/>
      <c r="O48" s="901"/>
    </row>
    <row r="49" spans="1:15" ht="14.25" customHeight="1">
      <c r="A49" s="848" t="s">
        <v>233</v>
      </c>
      <c r="B49" s="708"/>
      <c r="C49" s="708"/>
      <c r="D49" s="708"/>
      <c r="E49" s="708"/>
      <c r="F49" s="708"/>
      <c r="G49" s="708"/>
      <c r="H49" s="708"/>
      <c r="I49" s="894"/>
      <c r="J49" s="896"/>
      <c r="K49" s="896" t="s">
        <v>662</v>
      </c>
      <c r="L49" s="896"/>
      <c r="M49" s="896"/>
      <c r="N49" s="708"/>
      <c r="O49" s="899"/>
    </row>
    <row r="50" spans="1:15" ht="14.25" customHeight="1">
      <c r="A50" s="849"/>
      <c r="B50" s="691"/>
      <c r="C50" s="691"/>
      <c r="D50" s="691"/>
      <c r="E50" s="691"/>
      <c r="F50" s="691"/>
      <c r="G50" s="691"/>
      <c r="H50" s="691"/>
      <c r="I50" s="729"/>
      <c r="J50" s="734"/>
      <c r="K50" s="734" t="s">
        <v>662</v>
      </c>
      <c r="L50" s="734"/>
      <c r="M50" s="734"/>
      <c r="N50" s="691"/>
      <c r="O50" s="900"/>
    </row>
    <row r="51" spans="1:15" ht="14.25" customHeight="1">
      <c r="A51" s="849"/>
      <c r="B51" s="691"/>
      <c r="C51" s="691"/>
      <c r="D51" s="691"/>
      <c r="E51" s="691"/>
      <c r="F51" s="691"/>
      <c r="G51" s="691"/>
      <c r="H51" s="691"/>
      <c r="I51" s="729"/>
      <c r="J51" s="734"/>
      <c r="K51" s="734" t="s">
        <v>662</v>
      </c>
      <c r="L51" s="734"/>
      <c r="M51" s="734"/>
      <c r="N51" s="691"/>
      <c r="O51" s="900"/>
    </row>
    <row r="52" spans="1:15" ht="14.25" customHeight="1">
      <c r="A52" s="849"/>
      <c r="B52" s="691"/>
      <c r="C52" s="691"/>
      <c r="D52" s="691"/>
      <c r="E52" s="691"/>
      <c r="F52" s="691"/>
      <c r="G52" s="691"/>
      <c r="H52" s="691"/>
      <c r="I52" s="729"/>
      <c r="J52" s="734"/>
      <c r="K52" s="734" t="s">
        <v>662</v>
      </c>
      <c r="L52" s="734"/>
      <c r="M52" s="734"/>
      <c r="N52" s="691"/>
      <c r="O52" s="900"/>
    </row>
    <row r="53" spans="1:15" ht="14.25" customHeight="1">
      <c r="A53" s="849"/>
      <c r="B53" s="691"/>
      <c r="C53" s="691"/>
      <c r="D53" s="691"/>
      <c r="E53" s="691"/>
      <c r="F53" s="691"/>
      <c r="G53" s="691"/>
      <c r="H53" s="691"/>
      <c r="I53" s="729"/>
      <c r="J53" s="734"/>
      <c r="K53" s="734" t="s">
        <v>662</v>
      </c>
      <c r="L53" s="734"/>
      <c r="M53" s="734"/>
      <c r="N53" s="691"/>
      <c r="O53" s="900"/>
    </row>
    <row r="54" spans="1:15" ht="14.25" customHeight="1">
      <c r="A54" s="849"/>
      <c r="B54" s="707"/>
      <c r="C54" s="707"/>
      <c r="D54" s="707"/>
      <c r="E54" s="707"/>
      <c r="F54" s="707"/>
      <c r="G54" s="707"/>
      <c r="H54" s="707"/>
      <c r="I54" s="729"/>
      <c r="J54" s="734"/>
      <c r="K54" s="734" t="s">
        <v>662</v>
      </c>
      <c r="L54" s="734"/>
      <c r="M54" s="734"/>
      <c r="N54" s="691"/>
      <c r="O54" s="900"/>
    </row>
    <row r="55" spans="1:15" ht="14.25" customHeight="1">
      <c r="A55" s="887"/>
      <c r="B55" s="889"/>
      <c r="C55" s="890"/>
      <c r="D55" s="890"/>
      <c r="E55" s="890"/>
      <c r="F55" s="890"/>
      <c r="G55" s="890"/>
      <c r="H55" s="892"/>
      <c r="I55" s="869" t="s">
        <v>729</v>
      </c>
      <c r="J55" s="897"/>
      <c r="K55" s="897"/>
      <c r="L55" s="897"/>
      <c r="M55" s="897"/>
      <c r="N55" s="869"/>
      <c r="O55" s="901"/>
    </row>
    <row r="56" spans="1:15" ht="15.4" customHeight="1">
      <c r="A56" s="851"/>
      <c r="B56" s="851"/>
      <c r="C56" s="851"/>
      <c r="D56" s="851"/>
      <c r="E56" s="851"/>
      <c r="F56" s="851"/>
      <c r="G56" s="851"/>
      <c r="H56" s="851"/>
      <c r="I56" s="851"/>
      <c r="J56" s="851"/>
      <c r="K56" s="851"/>
      <c r="L56" s="851"/>
      <c r="M56" s="851"/>
      <c r="N56" s="851"/>
      <c r="O56" s="851"/>
    </row>
    <row r="57" spans="1:15" ht="15.4" customHeight="1">
      <c r="A57" s="695" t="s">
        <v>710</v>
      </c>
      <c r="B57" s="707" t="s">
        <v>731</v>
      </c>
      <c r="C57" s="707"/>
      <c r="D57" s="707"/>
      <c r="E57" s="707" t="s">
        <v>5</v>
      </c>
      <c r="F57" s="707"/>
      <c r="G57" s="707"/>
      <c r="H57" s="707"/>
      <c r="I57" s="893" t="s">
        <v>736</v>
      </c>
      <c r="J57" s="895"/>
      <c r="K57" s="895"/>
      <c r="L57" s="895"/>
      <c r="M57" s="895"/>
      <c r="N57" s="707" t="s">
        <v>490</v>
      </c>
      <c r="O57" s="756"/>
    </row>
    <row r="58" spans="1:15" ht="14.25" customHeight="1">
      <c r="A58" s="848" t="s">
        <v>568</v>
      </c>
      <c r="B58" s="708"/>
      <c r="C58" s="708"/>
      <c r="D58" s="708"/>
      <c r="E58" s="708"/>
      <c r="F58" s="708"/>
      <c r="G58" s="708"/>
      <c r="H58" s="708"/>
      <c r="I58" s="894"/>
      <c r="J58" s="896"/>
      <c r="K58" s="896" t="s">
        <v>662</v>
      </c>
      <c r="L58" s="896"/>
      <c r="M58" s="896"/>
      <c r="N58" s="708"/>
      <c r="O58" s="899"/>
    </row>
    <row r="59" spans="1:15" ht="14.25" customHeight="1">
      <c r="A59" s="849"/>
      <c r="B59" s="691"/>
      <c r="C59" s="691"/>
      <c r="D59" s="691"/>
      <c r="E59" s="691"/>
      <c r="F59" s="691"/>
      <c r="G59" s="691"/>
      <c r="H59" s="691"/>
      <c r="I59" s="729"/>
      <c r="J59" s="734"/>
      <c r="K59" s="734" t="s">
        <v>662</v>
      </c>
      <c r="L59" s="734"/>
      <c r="M59" s="734"/>
      <c r="N59" s="691"/>
      <c r="O59" s="900"/>
    </row>
    <row r="60" spans="1:15" ht="14.25" customHeight="1">
      <c r="A60" s="849"/>
      <c r="B60" s="691"/>
      <c r="C60" s="691"/>
      <c r="D60" s="691"/>
      <c r="E60" s="691"/>
      <c r="F60" s="691"/>
      <c r="G60" s="691"/>
      <c r="H60" s="691"/>
      <c r="I60" s="729"/>
      <c r="J60" s="734"/>
      <c r="K60" s="734" t="s">
        <v>662</v>
      </c>
      <c r="L60" s="734"/>
      <c r="M60" s="734"/>
      <c r="N60" s="691"/>
      <c r="O60" s="900"/>
    </row>
    <row r="61" spans="1:15" ht="14.25" customHeight="1">
      <c r="A61" s="849"/>
      <c r="B61" s="691"/>
      <c r="C61" s="691"/>
      <c r="D61" s="691"/>
      <c r="E61" s="691"/>
      <c r="F61" s="691"/>
      <c r="G61" s="691"/>
      <c r="H61" s="691"/>
      <c r="I61" s="729"/>
      <c r="J61" s="734"/>
      <c r="K61" s="734" t="s">
        <v>662</v>
      </c>
      <c r="L61" s="734"/>
      <c r="M61" s="734"/>
      <c r="N61" s="691"/>
      <c r="O61" s="900"/>
    </row>
    <row r="62" spans="1:15" ht="14.25" customHeight="1">
      <c r="A62" s="849"/>
      <c r="B62" s="691"/>
      <c r="C62" s="691"/>
      <c r="D62" s="691"/>
      <c r="E62" s="691"/>
      <c r="F62" s="691"/>
      <c r="G62" s="691"/>
      <c r="H62" s="691"/>
      <c r="I62" s="729"/>
      <c r="J62" s="734"/>
      <c r="K62" s="734" t="s">
        <v>662</v>
      </c>
      <c r="L62" s="734"/>
      <c r="M62" s="734"/>
      <c r="N62" s="691"/>
      <c r="O62" s="900"/>
    </row>
    <row r="63" spans="1:15" ht="14.25" customHeight="1">
      <c r="A63" s="849"/>
      <c r="B63" s="707"/>
      <c r="C63" s="707"/>
      <c r="D63" s="707"/>
      <c r="E63" s="707"/>
      <c r="F63" s="707"/>
      <c r="G63" s="707"/>
      <c r="H63" s="707"/>
      <c r="I63" s="729"/>
      <c r="J63" s="734"/>
      <c r="K63" s="734" t="s">
        <v>662</v>
      </c>
      <c r="L63" s="734"/>
      <c r="M63" s="734"/>
      <c r="N63" s="691"/>
      <c r="O63" s="900"/>
    </row>
    <row r="64" spans="1:15" ht="14.25" customHeight="1">
      <c r="A64" s="887"/>
      <c r="B64" s="889"/>
      <c r="C64" s="890"/>
      <c r="D64" s="890"/>
      <c r="E64" s="890"/>
      <c r="F64" s="890"/>
      <c r="G64" s="890"/>
      <c r="H64" s="892"/>
      <c r="I64" s="869" t="s">
        <v>99</v>
      </c>
      <c r="J64" s="897"/>
      <c r="K64" s="897"/>
      <c r="L64" s="897"/>
      <c r="M64" s="897"/>
      <c r="N64" s="869"/>
      <c r="O64" s="901"/>
    </row>
    <row r="65" spans="1:15" ht="14.25" customHeight="1">
      <c r="A65" s="848" t="s">
        <v>292</v>
      </c>
      <c r="B65" s="708"/>
      <c r="C65" s="708"/>
      <c r="D65" s="708"/>
      <c r="E65" s="708"/>
      <c r="F65" s="708"/>
      <c r="G65" s="708"/>
      <c r="H65" s="708"/>
      <c r="I65" s="894"/>
      <c r="J65" s="896"/>
      <c r="K65" s="896" t="s">
        <v>662</v>
      </c>
      <c r="L65" s="896"/>
      <c r="M65" s="896"/>
      <c r="N65" s="708"/>
      <c r="O65" s="899"/>
    </row>
    <row r="66" spans="1:15" ht="14.25" customHeight="1">
      <c r="A66" s="849"/>
      <c r="B66" s="691"/>
      <c r="C66" s="691"/>
      <c r="D66" s="691"/>
      <c r="E66" s="691"/>
      <c r="F66" s="691"/>
      <c r="G66" s="691"/>
      <c r="H66" s="691"/>
      <c r="I66" s="729"/>
      <c r="J66" s="734"/>
      <c r="K66" s="734" t="s">
        <v>662</v>
      </c>
      <c r="L66" s="734"/>
      <c r="M66" s="734"/>
      <c r="N66" s="691"/>
      <c r="O66" s="900"/>
    </row>
    <row r="67" spans="1:15" ht="14.25" customHeight="1">
      <c r="A67" s="849"/>
      <c r="B67" s="691"/>
      <c r="C67" s="691"/>
      <c r="D67" s="691"/>
      <c r="E67" s="691"/>
      <c r="F67" s="691"/>
      <c r="G67" s="691"/>
      <c r="H67" s="691"/>
      <c r="I67" s="729"/>
      <c r="J67" s="734"/>
      <c r="K67" s="734" t="s">
        <v>662</v>
      </c>
      <c r="L67" s="734"/>
      <c r="M67" s="734"/>
      <c r="N67" s="691"/>
      <c r="O67" s="900"/>
    </row>
    <row r="68" spans="1:15" ht="14.25" customHeight="1">
      <c r="A68" s="849"/>
      <c r="B68" s="691"/>
      <c r="C68" s="691"/>
      <c r="D68" s="691"/>
      <c r="E68" s="691"/>
      <c r="F68" s="691"/>
      <c r="G68" s="691"/>
      <c r="H68" s="691"/>
      <c r="I68" s="729"/>
      <c r="J68" s="734"/>
      <c r="K68" s="734" t="s">
        <v>662</v>
      </c>
      <c r="L68" s="734"/>
      <c r="M68" s="734"/>
      <c r="N68" s="691"/>
      <c r="O68" s="900"/>
    </row>
    <row r="69" spans="1:15" ht="14.25" customHeight="1">
      <c r="A69" s="849"/>
      <c r="B69" s="691"/>
      <c r="C69" s="691"/>
      <c r="D69" s="691"/>
      <c r="E69" s="691"/>
      <c r="F69" s="691"/>
      <c r="G69" s="691"/>
      <c r="H69" s="691"/>
      <c r="I69" s="729"/>
      <c r="J69" s="734"/>
      <c r="K69" s="734" t="s">
        <v>662</v>
      </c>
      <c r="L69" s="734"/>
      <c r="M69" s="734"/>
      <c r="N69" s="691"/>
      <c r="O69" s="900"/>
    </row>
    <row r="70" spans="1:15" ht="14.25" customHeight="1">
      <c r="A70" s="849"/>
      <c r="B70" s="707"/>
      <c r="C70" s="707"/>
      <c r="D70" s="707"/>
      <c r="E70" s="707"/>
      <c r="F70" s="707"/>
      <c r="G70" s="707"/>
      <c r="H70" s="707"/>
      <c r="I70" s="729"/>
      <c r="J70" s="734"/>
      <c r="K70" s="734" t="s">
        <v>662</v>
      </c>
      <c r="L70" s="734"/>
      <c r="M70" s="734"/>
      <c r="N70" s="691"/>
      <c r="O70" s="900"/>
    </row>
    <row r="71" spans="1:15" ht="14.25" customHeight="1">
      <c r="A71" s="887"/>
      <c r="B71" s="889"/>
      <c r="C71" s="890"/>
      <c r="D71" s="890"/>
      <c r="E71" s="890"/>
      <c r="F71" s="890"/>
      <c r="G71" s="890"/>
      <c r="H71" s="892"/>
      <c r="I71" s="869" t="s">
        <v>777</v>
      </c>
      <c r="J71" s="897"/>
      <c r="K71" s="897"/>
      <c r="L71" s="897"/>
      <c r="M71" s="897"/>
      <c r="N71" s="869"/>
      <c r="O71" s="901"/>
    </row>
    <row r="72" spans="1:15" ht="14.25" customHeight="1">
      <c r="A72" s="848" t="s">
        <v>191</v>
      </c>
      <c r="B72" s="708"/>
      <c r="C72" s="708"/>
      <c r="D72" s="708"/>
      <c r="E72" s="708"/>
      <c r="F72" s="708"/>
      <c r="G72" s="708"/>
      <c r="H72" s="708"/>
      <c r="I72" s="894"/>
      <c r="J72" s="896"/>
      <c r="K72" s="896" t="s">
        <v>662</v>
      </c>
      <c r="L72" s="896"/>
      <c r="M72" s="896"/>
      <c r="N72" s="708"/>
      <c r="O72" s="899"/>
    </row>
    <row r="73" spans="1:15" ht="14.25" customHeight="1">
      <c r="A73" s="849"/>
      <c r="B73" s="691"/>
      <c r="C73" s="691"/>
      <c r="D73" s="691"/>
      <c r="E73" s="691"/>
      <c r="F73" s="691"/>
      <c r="G73" s="691"/>
      <c r="H73" s="691"/>
      <c r="I73" s="729"/>
      <c r="J73" s="734"/>
      <c r="K73" s="734" t="s">
        <v>662</v>
      </c>
      <c r="L73" s="734"/>
      <c r="M73" s="734"/>
      <c r="N73" s="691"/>
      <c r="O73" s="900"/>
    </row>
    <row r="74" spans="1:15" ht="14.25" customHeight="1">
      <c r="A74" s="849"/>
      <c r="B74" s="691"/>
      <c r="C74" s="691"/>
      <c r="D74" s="691"/>
      <c r="E74" s="691"/>
      <c r="F74" s="691"/>
      <c r="G74" s="691"/>
      <c r="H74" s="691"/>
      <c r="I74" s="729"/>
      <c r="J74" s="734"/>
      <c r="K74" s="734" t="s">
        <v>662</v>
      </c>
      <c r="L74" s="734"/>
      <c r="M74" s="734"/>
      <c r="N74" s="691"/>
      <c r="O74" s="900"/>
    </row>
    <row r="75" spans="1:15" ht="14.25" customHeight="1">
      <c r="A75" s="849"/>
      <c r="B75" s="691"/>
      <c r="C75" s="691"/>
      <c r="D75" s="691"/>
      <c r="E75" s="691"/>
      <c r="F75" s="691"/>
      <c r="G75" s="691"/>
      <c r="H75" s="691"/>
      <c r="I75" s="729"/>
      <c r="J75" s="734"/>
      <c r="K75" s="734" t="s">
        <v>662</v>
      </c>
      <c r="L75" s="734"/>
      <c r="M75" s="734"/>
      <c r="N75" s="691"/>
      <c r="O75" s="900"/>
    </row>
    <row r="76" spans="1:15" ht="14.25" customHeight="1">
      <c r="A76" s="849"/>
      <c r="B76" s="691"/>
      <c r="C76" s="691"/>
      <c r="D76" s="691"/>
      <c r="E76" s="691"/>
      <c r="F76" s="691"/>
      <c r="G76" s="691"/>
      <c r="H76" s="691"/>
      <c r="I76" s="729"/>
      <c r="J76" s="734"/>
      <c r="K76" s="734" t="s">
        <v>662</v>
      </c>
      <c r="L76" s="734"/>
      <c r="M76" s="734"/>
      <c r="N76" s="691"/>
      <c r="O76" s="900"/>
    </row>
    <row r="77" spans="1:15" ht="14.25" customHeight="1">
      <c r="A77" s="849"/>
      <c r="B77" s="707"/>
      <c r="C77" s="707"/>
      <c r="D77" s="707"/>
      <c r="E77" s="707"/>
      <c r="F77" s="707"/>
      <c r="G77" s="707"/>
      <c r="H77" s="707"/>
      <c r="I77" s="729"/>
      <c r="J77" s="734"/>
      <c r="K77" s="734" t="s">
        <v>662</v>
      </c>
      <c r="L77" s="734"/>
      <c r="M77" s="734"/>
      <c r="N77" s="691"/>
      <c r="O77" s="900"/>
    </row>
    <row r="78" spans="1:15" ht="14.25" customHeight="1">
      <c r="A78" s="887"/>
      <c r="B78" s="889"/>
      <c r="C78" s="890"/>
      <c r="D78" s="890"/>
      <c r="E78" s="890"/>
      <c r="F78" s="890"/>
      <c r="G78" s="890"/>
      <c r="H78" s="892"/>
      <c r="I78" s="869" t="s">
        <v>641</v>
      </c>
      <c r="J78" s="897"/>
      <c r="K78" s="897"/>
      <c r="L78" s="897"/>
      <c r="M78" s="897"/>
      <c r="N78" s="869"/>
      <c r="O78" s="901"/>
    </row>
    <row r="79" spans="1:15" ht="14.25" customHeight="1">
      <c r="A79" s="848" t="s">
        <v>765</v>
      </c>
      <c r="B79" s="708"/>
      <c r="C79" s="708"/>
      <c r="D79" s="708"/>
      <c r="E79" s="708"/>
      <c r="F79" s="708"/>
      <c r="G79" s="708"/>
      <c r="H79" s="708"/>
      <c r="I79" s="894"/>
      <c r="J79" s="896"/>
      <c r="K79" s="896" t="s">
        <v>662</v>
      </c>
      <c r="L79" s="896"/>
      <c r="M79" s="896"/>
      <c r="N79" s="708"/>
      <c r="O79" s="899"/>
    </row>
    <row r="80" spans="1:15" ht="14.25" customHeight="1">
      <c r="A80" s="849"/>
      <c r="B80" s="691"/>
      <c r="C80" s="691"/>
      <c r="D80" s="691"/>
      <c r="E80" s="691"/>
      <c r="F80" s="691"/>
      <c r="G80" s="691"/>
      <c r="H80" s="691"/>
      <c r="I80" s="729"/>
      <c r="J80" s="734"/>
      <c r="K80" s="734" t="s">
        <v>662</v>
      </c>
      <c r="L80" s="734"/>
      <c r="M80" s="734"/>
      <c r="N80" s="691"/>
      <c r="O80" s="900"/>
    </row>
    <row r="81" spans="1:15" ht="14.25" customHeight="1">
      <c r="A81" s="849"/>
      <c r="B81" s="691"/>
      <c r="C81" s="691"/>
      <c r="D81" s="691"/>
      <c r="E81" s="691"/>
      <c r="F81" s="691"/>
      <c r="G81" s="691"/>
      <c r="H81" s="691"/>
      <c r="I81" s="729"/>
      <c r="J81" s="734"/>
      <c r="K81" s="734" t="s">
        <v>662</v>
      </c>
      <c r="L81" s="734"/>
      <c r="M81" s="734"/>
      <c r="N81" s="691"/>
      <c r="O81" s="900"/>
    </row>
    <row r="82" spans="1:15" ht="14.25" customHeight="1">
      <c r="A82" s="849"/>
      <c r="B82" s="691"/>
      <c r="C82" s="691"/>
      <c r="D82" s="691"/>
      <c r="E82" s="691"/>
      <c r="F82" s="691"/>
      <c r="G82" s="691"/>
      <c r="H82" s="691"/>
      <c r="I82" s="729"/>
      <c r="J82" s="734"/>
      <c r="K82" s="734" t="s">
        <v>662</v>
      </c>
      <c r="L82" s="734"/>
      <c r="M82" s="734"/>
      <c r="N82" s="691"/>
      <c r="O82" s="900"/>
    </row>
    <row r="83" spans="1:15" ht="14.25" customHeight="1">
      <c r="A83" s="849"/>
      <c r="B83" s="691"/>
      <c r="C83" s="691"/>
      <c r="D83" s="691"/>
      <c r="E83" s="691"/>
      <c r="F83" s="691"/>
      <c r="G83" s="691"/>
      <c r="H83" s="691"/>
      <c r="I83" s="729"/>
      <c r="J83" s="734"/>
      <c r="K83" s="734" t="s">
        <v>662</v>
      </c>
      <c r="L83" s="734"/>
      <c r="M83" s="734"/>
      <c r="N83" s="691"/>
      <c r="O83" s="900"/>
    </row>
    <row r="84" spans="1:15" ht="14.25" customHeight="1">
      <c r="A84" s="849"/>
      <c r="B84" s="707"/>
      <c r="C84" s="707"/>
      <c r="D84" s="707"/>
      <c r="E84" s="707"/>
      <c r="F84" s="707"/>
      <c r="G84" s="707"/>
      <c r="H84" s="707"/>
      <c r="I84" s="729"/>
      <c r="J84" s="734"/>
      <c r="K84" s="734" t="s">
        <v>662</v>
      </c>
      <c r="L84" s="734"/>
      <c r="M84" s="734"/>
      <c r="N84" s="691"/>
      <c r="O84" s="900"/>
    </row>
    <row r="85" spans="1:15" ht="14.25" customHeight="1">
      <c r="A85" s="887"/>
      <c r="B85" s="889"/>
      <c r="C85" s="890"/>
      <c r="D85" s="890"/>
      <c r="E85" s="890"/>
      <c r="F85" s="890"/>
      <c r="G85" s="890"/>
      <c r="H85" s="892"/>
      <c r="I85" s="869" t="s">
        <v>779</v>
      </c>
      <c r="J85" s="897"/>
      <c r="K85" s="897"/>
      <c r="L85" s="897"/>
      <c r="M85" s="897"/>
      <c r="N85" s="869"/>
      <c r="O85" s="901"/>
    </row>
    <row r="86" spans="1:15" ht="14.25" customHeight="1">
      <c r="A86" s="848" t="s">
        <v>767</v>
      </c>
      <c r="B86" s="708"/>
      <c r="C86" s="708"/>
      <c r="D86" s="708"/>
      <c r="E86" s="708"/>
      <c r="F86" s="708"/>
      <c r="G86" s="708"/>
      <c r="H86" s="708"/>
      <c r="I86" s="894"/>
      <c r="J86" s="896"/>
      <c r="K86" s="896" t="s">
        <v>662</v>
      </c>
      <c r="L86" s="896"/>
      <c r="M86" s="896"/>
      <c r="N86" s="708"/>
      <c r="O86" s="899"/>
    </row>
    <row r="87" spans="1:15" ht="14.25" customHeight="1">
      <c r="A87" s="849"/>
      <c r="B87" s="691"/>
      <c r="C87" s="691"/>
      <c r="D87" s="691"/>
      <c r="E87" s="691"/>
      <c r="F87" s="691"/>
      <c r="G87" s="691"/>
      <c r="H87" s="691"/>
      <c r="I87" s="729"/>
      <c r="J87" s="734"/>
      <c r="K87" s="734" t="s">
        <v>662</v>
      </c>
      <c r="L87" s="734"/>
      <c r="M87" s="734"/>
      <c r="N87" s="691"/>
      <c r="O87" s="900"/>
    </row>
    <row r="88" spans="1:15" ht="14.25" customHeight="1">
      <c r="A88" s="849"/>
      <c r="B88" s="691"/>
      <c r="C88" s="691"/>
      <c r="D88" s="691"/>
      <c r="E88" s="691"/>
      <c r="F88" s="691"/>
      <c r="G88" s="691"/>
      <c r="H88" s="691"/>
      <c r="I88" s="729"/>
      <c r="J88" s="734"/>
      <c r="K88" s="734" t="s">
        <v>662</v>
      </c>
      <c r="L88" s="734"/>
      <c r="M88" s="734"/>
      <c r="N88" s="691"/>
      <c r="O88" s="900"/>
    </row>
    <row r="89" spans="1:15" ht="14.25" customHeight="1">
      <c r="A89" s="849"/>
      <c r="B89" s="691"/>
      <c r="C89" s="691"/>
      <c r="D89" s="691"/>
      <c r="E89" s="691"/>
      <c r="F89" s="691"/>
      <c r="G89" s="691"/>
      <c r="H89" s="691"/>
      <c r="I89" s="729"/>
      <c r="J89" s="734"/>
      <c r="K89" s="734" t="s">
        <v>662</v>
      </c>
      <c r="L89" s="734"/>
      <c r="M89" s="734"/>
      <c r="N89" s="691"/>
      <c r="O89" s="900"/>
    </row>
    <row r="90" spans="1:15" ht="14.25" customHeight="1">
      <c r="A90" s="849"/>
      <c r="B90" s="691"/>
      <c r="C90" s="691"/>
      <c r="D90" s="691"/>
      <c r="E90" s="691"/>
      <c r="F90" s="691"/>
      <c r="G90" s="691"/>
      <c r="H90" s="691"/>
      <c r="I90" s="729"/>
      <c r="J90" s="734"/>
      <c r="K90" s="734" t="s">
        <v>662</v>
      </c>
      <c r="L90" s="734"/>
      <c r="M90" s="734"/>
      <c r="N90" s="691"/>
      <c r="O90" s="900"/>
    </row>
    <row r="91" spans="1:15" ht="14.25" customHeight="1">
      <c r="A91" s="849"/>
      <c r="B91" s="707"/>
      <c r="C91" s="707"/>
      <c r="D91" s="707"/>
      <c r="E91" s="707"/>
      <c r="F91" s="707"/>
      <c r="G91" s="707"/>
      <c r="H91" s="707"/>
      <c r="I91" s="729"/>
      <c r="J91" s="734"/>
      <c r="K91" s="734" t="s">
        <v>662</v>
      </c>
      <c r="L91" s="734"/>
      <c r="M91" s="734"/>
      <c r="N91" s="691"/>
      <c r="O91" s="900"/>
    </row>
    <row r="92" spans="1:15" ht="14.25" customHeight="1">
      <c r="A92" s="887"/>
      <c r="B92" s="889"/>
      <c r="C92" s="890"/>
      <c r="D92" s="890"/>
      <c r="E92" s="890"/>
      <c r="F92" s="890"/>
      <c r="G92" s="890"/>
      <c r="H92" s="892"/>
      <c r="I92" s="869" t="s">
        <v>633</v>
      </c>
      <c r="J92" s="897"/>
      <c r="K92" s="897"/>
      <c r="L92" s="897"/>
      <c r="M92" s="897"/>
      <c r="N92" s="869"/>
      <c r="O92" s="901"/>
    </row>
    <row r="93" spans="1:15" ht="15.4" customHeight="1">
      <c r="A93" s="851"/>
      <c r="B93" s="851"/>
      <c r="C93" s="851"/>
      <c r="D93" s="851"/>
      <c r="E93" s="851"/>
      <c r="F93" s="891" t="s">
        <v>780</v>
      </c>
      <c r="G93" s="735"/>
      <c r="H93" s="735"/>
      <c r="I93" s="735"/>
      <c r="J93" s="735"/>
      <c r="K93" s="735"/>
      <c r="L93" s="735"/>
      <c r="M93" s="735"/>
      <c r="N93" s="894"/>
      <c r="O93" s="902"/>
    </row>
    <row r="94" spans="1:15" ht="15.4" customHeight="1">
      <c r="A94" s="851"/>
      <c r="B94" s="851"/>
      <c r="C94" s="851"/>
      <c r="D94" s="851"/>
      <c r="E94" s="851"/>
      <c r="F94" s="827"/>
      <c r="G94" s="795"/>
      <c r="H94" s="795"/>
      <c r="I94" s="795"/>
      <c r="J94" s="795"/>
      <c r="K94" s="795"/>
      <c r="L94" s="795"/>
      <c r="M94" s="795"/>
      <c r="N94" s="898"/>
      <c r="O94" s="903"/>
    </row>
    <row r="95" spans="1:15" s="686" customFormat="1" ht="13.5" customHeight="1">
      <c r="A95" s="701" t="s">
        <v>229</v>
      </c>
      <c r="B95" s="710" t="s">
        <v>770</v>
      </c>
      <c r="C95" s="710"/>
      <c r="D95" s="710"/>
      <c r="E95" s="710"/>
      <c r="F95" s="710"/>
      <c r="G95" s="710"/>
      <c r="H95" s="710"/>
      <c r="I95" s="710"/>
      <c r="J95" s="710"/>
      <c r="K95" s="710"/>
      <c r="L95" s="710"/>
      <c r="M95" s="710"/>
      <c r="N95" s="710"/>
      <c r="O95" s="710"/>
    </row>
    <row r="96" spans="1:15" s="686" customFormat="1" ht="13.5" customHeight="1">
      <c r="A96" s="701" t="s">
        <v>229</v>
      </c>
      <c r="B96" s="710" t="s">
        <v>347</v>
      </c>
      <c r="C96" s="710"/>
      <c r="D96" s="710"/>
      <c r="E96" s="710"/>
      <c r="F96" s="710"/>
      <c r="G96" s="710"/>
      <c r="H96" s="710"/>
      <c r="I96" s="710"/>
      <c r="J96" s="710"/>
      <c r="K96" s="710"/>
      <c r="L96" s="710"/>
      <c r="M96" s="710"/>
      <c r="N96" s="710"/>
      <c r="O96" s="710"/>
    </row>
    <row r="97" spans="1:15" s="687" customFormat="1" ht="13.5" customHeight="1"/>
    <row r="98" spans="1:15" ht="15.4" customHeight="1">
      <c r="A98" s="668" t="s">
        <v>243</v>
      </c>
    </row>
    <row r="99" spans="1:15" ht="15.4" customHeight="1">
      <c r="A99" s="702" t="s">
        <v>720</v>
      </c>
      <c r="B99" s="711"/>
      <c r="C99" s="711"/>
      <c r="D99" s="719"/>
    </row>
    <row r="100" spans="1:15" ht="15.4" customHeight="1">
      <c r="A100" s="703"/>
      <c r="B100" s="712"/>
      <c r="C100" s="712"/>
      <c r="D100" s="720"/>
    </row>
    <row r="101" spans="1:15" ht="15.4" customHeight="1">
      <c r="A101" s="704"/>
      <c r="B101" s="690"/>
      <c r="C101" s="690"/>
      <c r="D101" s="721" t="s">
        <v>327</v>
      </c>
      <c r="E101" s="702" t="s">
        <v>192</v>
      </c>
      <c r="F101" s="711"/>
      <c r="G101" s="719"/>
      <c r="H101" s="704" t="s">
        <v>723</v>
      </c>
      <c r="I101" s="692" t="s">
        <v>737</v>
      </c>
      <c r="J101" s="692"/>
      <c r="K101" s="692"/>
      <c r="L101" s="692"/>
      <c r="M101" s="692"/>
      <c r="N101" s="692"/>
    </row>
    <row r="102" spans="1:15" ht="15.4" customHeight="1">
      <c r="A102" s="703"/>
      <c r="B102" s="712"/>
      <c r="C102" s="712"/>
      <c r="D102" s="720"/>
      <c r="E102" s="703"/>
      <c r="F102" s="712"/>
      <c r="G102" s="720"/>
      <c r="H102" s="704"/>
      <c r="I102" s="692"/>
      <c r="J102" s="692"/>
      <c r="K102" s="692"/>
      <c r="L102" s="692"/>
      <c r="M102" s="692"/>
      <c r="N102" s="692"/>
    </row>
    <row r="103" spans="1:15" s="687" customFormat="1" ht="13.5" customHeight="1"/>
    <row r="104" spans="1:15" s="688" customFormat="1" ht="13.5" customHeight="1">
      <c r="A104" s="688" t="s">
        <v>696</v>
      </c>
    </row>
    <row r="105" spans="1:15" s="686" customFormat="1" ht="13.5" customHeight="1">
      <c r="A105" s="701">
        <v>1</v>
      </c>
      <c r="B105" s="686" t="s">
        <v>771</v>
      </c>
    </row>
    <row r="106" spans="1:15" s="686" customFormat="1" ht="13.5" customHeight="1">
      <c r="A106" s="701">
        <v>2</v>
      </c>
      <c r="B106" s="686" t="s">
        <v>772</v>
      </c>
    </row>
    <row r="107" spans="1:15" s="686" customFormat="1" ht="13.5" customHeight="1">
      <c r="A107" s="701">
        <v>3</v>
      </c>
      <c r="B107" s="686" t="s">
        <v>739</v>
      </c>
    </row>
    <row r="108" spans="1:15" s="686" customFormat="1" ht="13.5" customHeight="1">
      <c r="B108" s="686" t="s">
        <v>621</v>
      </c>
    </row>
    <row r="109" spans="1:15" s="686" customFormat="1" ht="13.5" customHeight="1">
      <c r="A109" s="701">
        <v>4</v>
      </c>
      <c r="B109" s="713" t="s">
        <v>742</v>
      </c>
      <c r="C109" s="713"/>
      <c r="D109" s="713"/>
      <c r="E109" s="713"/>
      <c r="F109" s="713"/>
      <c r="G109" s="713"/>
      <c r="H109" s="713"/>
      <c r="I109" s="713"/>
      <c r="J109" s="713"/>
      <c r="K109" s="713"/>
      <c r="L109" s="713"/>
      <c r="M109" s="713"/>
      <c r="N109" s="713"/>
      <c r="O109" s="713"/>
    </row>
    <row r="110" spans="1:15" s="686" customFormat="1" ht="13.5" customHeight="1">
      <c r="B110" s="713"/>
      <c r="C110" s="713"/>
      <c r="D110" s="713"/>
      <c r="E110" s="713"/>
      <c r="F110" s="713"/>
      <c r="G110" s="713"/>
      <c r="H110" s="713"/>
      <c r="I110" s="713"/>
      <c r="J110" s="713"/>
      <c r="K110" s="713"/>
      <c r="L110" s="713"/>
      <c r="M110" s="713"/>
      <c r="N110" s="713"/>
      <c r="O110" s="713"/>
    </row>
    <row r="111" spans="1:15" s="688" customFormat="1" ht="13.5" customHeight="1">
      <c r="A111" s="888"/>
    </row>
    <row r="112" spans="1:15" s="688" customFormat="1" ht="13.5" customHeight="1"/>
    <row r="113" s="688" customFormat="1" ht="13.5" customHeight="1"/>
  </sheetData>
  <mergeCells count="405">
    <mergeCell ref="A3:O3"/>
    <mergeCell ref="A4:O4"/>
    <mergeCell ref="A6:B6"/>
    <mergeCell ref="C6:G6"/>
    <mergeCell ref="I6:K6"/>
    <mergeCell ref="L6:O6"/>
    <mergeCell ref="A8:O8"/>
    <mergeCell ref="A9:B9"/>
    <mergeCell ref="N9:O9"/>
    <mergeCell ref="A10:B10"/>
    <mergeCell ref="N10:O10"/>
    <mergeCell ref="A12:O12"/>
    <mergeCell ref="B13:D13"/>
    <mergeCell ref="E13:H13"/>
    <mergeCell ref="I13:M13"/>
    <mergeCell ref="N13:O13"/>
    <mergeCell ref="B14:D14"/>
    <mergeCell ref="E14:H14"/>
    <mergeCell ref="I14:J14"/>
    <mergeCell ref="L14:M14"/>
    <mergeCell ref="N14:O14"/>
    <mergeCell ref="B15:D15"/>
    <mergeCell ref="E15:H15"/>
    <mergeCell ref="I15:J15"/>
    <mergeCell ref="L15:M15"/>
    <mergeCell ref="N15:O15"/>
    <mergeCell ref="B16:D16"/>
    <mergeCell ref="E16:H16"/>
    <mergeCell ref="I16:J16"/>
    <mergeCell ref="L16:M16"/>
    <mergeCell ref="N16:O16"/>
    <mergeCell ref="B17:D17"/>
    <mergeCell ref="E17:H17"/>
    <mergeCell ref="I17:J17"/>
    <mergeCell ref="L17:M17"/>
    <mergeCell ref="N17:O17"/>
    <mergeCell ref="B18:D18"/>
    <mergeCell ref="E18:H18"/>
    <mergeCell ref="I18:J18"/>
    <mergeCell ref="L18:M18"/>
    <mergeCell ref="N18:O18"/>
    <mergeCell ref="B19:D19"/>
    <mergeCell ref="E19:H19"/>
    <mergeCell ref="I19:J19"/>
    <mergeCell ref="L19:M19"/>
    <mergeCell ref="N19:O19"/>
    <mergeCell ref="B20:H20"/>
    <mergeCell ref="I20:M20"/>
    <mergeCell ref="N20:O20"/>
    <mergeCell ref="B21:D21"/>
    <mergeCell ref="E21:H21"/>
    <mergeCell ref="I21:J21"/>
    <mergeCell ref="L21:M21"/>
    <mergeCell ref="N21:O21"/>
    <mergeCell ref="B22:D22"/>
    <mergeCell ref="E22:H22"/>
    <mergeCell ref="I22:J22"/>
    <mergeCell ref="L22:M22"/>
    <mergeCell ref="N22:O22"/>
    <mergeCell ref="B23:D23"/>
    <mergeCell ref="E23:H23"/>
    <mergeCell ref="I23:J23"/>
    <mergeCell ref="L23:M23"/>
    <mergeCell ref="N23:O23"/>
    <mergeCell ref="B24:D24"/>
    <mergeCell ref="E24:H24"/>
    <mergeCell ref="I24:J24"/>
    <mergeCell ref="L24:M24"/>
    <mergeCell ref="N24:O24"/>
    <mergeCell ref="B25:D25"/>
    <mergeCell ref="E25:H25"/>
    <mergeCell ref="I25:J25"/>
    <mergeCell ref="L25:M25"/>
    <mergeCell ref="N25:O25"/>
    <mergeCell ref="B26:D26"/>
    <mergeCell ref="E26:H26"/>
    <mergeCell ref="I26:J26"/>
    <mergeCell ref="L26:M26"/>
    <mergeCell ref="N26:O26"/>
    <mergeCell ref="B27:H27"/>
    <mergeCell ref="I27:M27"/>
    <mergeCell ref="N27:O27"/>
    <mergeCell ref="B28:D28"/>
    <mergeCell ref="E28:H28"/>
    <mergeCell ref="I28:J28"/>
    <mergeCell ref="L28:M28"/>
    <mergeCell ref="N28:O28"/>
    <mergeCell ref="B29:D29"/>
    <mergeCell ref="E29:H29"/>
    <mergeCell ref="I29:J29"/>
    <mergeCell ref="L29:M29"/>
    <mergeCell ref="N29:O29"/>
    <mergeCell ref="B30:D30"/>
    <mergeCell ref="E30:H30"/>
    <mergeCell ref="I30:J30"/>
    <mergeCell ref="L30:M30"/>
    <mergeCell ref="N30:O30"/>
    <mergeCell ref="B31:D31"/>
    <mergeCell ref="E31:H31"/>
    <mergeCell ref="I31:J31"/>
    <mergeCell ref="L31:M31"/>
    <mergeCell ref="N31:O31"/>
    <mergeCell ref="B32:D32"/>
    <mergeCell ref="E32:H32"/>
    <mergeCell ref="I32:J32"/>
    <mergeCell ref="L32:M32"/>
    <mergeCell ref="N32:O32"/>
    <mergeCell ref="B33:D33"/>
    <mergeCell ref="E33:H33"/>
    <mergeCell ref="I33:J33"/>
    <mergeCell ref="L33:M33"/>
    <mergeCell ref="N33:O33"/>
    <mergeCell ref="B34:H34"/>
    <mergeCell ref="I34:M34"/>
    <mergeCell ref="N34:O34"/>
    <mergeCell ref="B35:D35"/>
    <mergeCell ref="E35:H35"/>
    <mergeCell ref="I35:J35"/>
    <mergeCell ref="L35:M35"/>
    <mergeCell ref="N35:O35"/>
    <mergeCell ref="B36:D36"/>
    <mergeCell ref="E36:H36"/>
    <mergeCell ref="I36:J36"/>
    <mergeCell ref="L36:M36"/>
    <mergeCell ref="N36:O36"/>
    <mergeCell ref="B37:D37"/>
    <mergeCell ref="E37:H37"/>
    <mergeCell ref="I37:J37"/>
    <mergeCell ref="L37:M37"/>
    <mergeCell ref="N37:O37"/>
    <mergeCell ref="B38:D38"/>
    <mergeCell ref="E38:H38"/>
    <mergeCell ref="I38:J38"/>
    <mergeCell ref="L38:M38"/>
    <mergeCell ref="N38:O38"/>
    <mergeCell ref="B39:D39"/>
    <mergeCell ref="E39:H39"/>
    <mergeCell ref="I39:J39"/>
    <mergeCell ref="L39:M39"/>
    <mergeCell ref="N39:O39"/>
    <mergeCell ref="B40:D40"/>
    <mergeCell ref="E40:H40"/>
    <mergeCell ref="I40:J40"/>
    <mergeCell ref="L40:M40"/>
    <mergeCell ref="N40:O40"/>
    <mergeCell ref="B41:H41"/>
    <mergeCell ref="I41:M41"/>
    <mergeCell ref="N41:O41"/>
    <mergeCell ref="B42:D42"/>
    <mergeCell ref="E42:H42"/>
    <mergeCell ref="I42:J42"/>
    <mergeCell ref="L42:M42"/>
    <mergeCell ref="N42:O42"/>
    <mergeCell ref="B43:D43"/>
    <mergeCell ref="E43:H43"/>
    <mergeCell ref="I43:J43"/>
    <mergeCell ref="L43:M43"/>
    <mergeCell ref="N43:O43"/>
    <mergeCell ref="B44:D44"/>
    <mergeCell ref="E44:H44"/>
    <mergeCell ref="I44:J44"/>
    <mergeCell ref="L44:M44"/>
    <mergeCell ref="N44:O44"/>
    <mergeCell ref="B45:D45"/>
    <mergeCell ref="E45:H45"/>
    <mergeCell ref="I45:J45"/>
    <mergeCell ref="L45:M45"/>
    <mergeCell ref="N45:O45"/>
    <mergeCell ref="B46:D46"/>
    <mergeCell ref="E46:H46"/>
    <mergeCell ref="I46:J46"/>
    <mergeCell ref="L46:M46"/>
    <mergeCell ref="N46:O46"/>
    <mergeCell ref="B47:D47"/>
    <mergeCell ref="E47:H47"/>
    <mergeCell ref="I47:J47"/>
    <mergeCell ref="L47:M47"/>
    <mergeCell ref="N47:O47"/>
    <mergeCell ref="B48:H48"/>
    <mergeCell ref="I48:M48"/>
    <mergeCell ref="N48:O48"/>
    <mergeCell ref="B49:D49"/>
    <mergeCell ref="E49:H49"/>
    <mergeCell ref="I49:J49"/>
    <mergeCell ref="L49:M49"/>
    <mergeCell ref="N49:O49"/>
    <mergeCell ref="B50:D50"/>
    <mergeCell ref="E50:H50"/>
    <mergeCell ref="I50:J50"/>
    <mergeCell ref="L50:M50"/>
    <mergeCell ref="N50:O50"/>
    <mergeCell ref="B51:D51"/>
    <mergeCell ref="E51:H51"/>
    <mergeCell ref="I51:J51"/>
    <mergeCell ref="L51:M51"/>
    <mergeCell ref="N51:O51"/>
    <mergeCell ref="B52:D52"/>
    <mergeCell ref="E52:H52"/>
    <mergeCell ref="I52:J52"/>
    <mergeCell ref="L52:M52"/>
    <mergeCell ref="N52:O52"/>
    <mergeCell ref="B53:D53"/>
    <mergeCell ref="E53:H53"/>
    <mergeCell ref="I53:J53"/>
    <mergeCell ref="L53:M53"/>
    <mergeCell ref="N53:O53"/>
    <mergeCell ref="B54:D54"/>
    <mergeCell ref="E54:H54"/>
    <mergeCell ref="I54:J54"/>
    <mergeCell ref="L54:M54"/>
    <mergeCell ref="N54:O54"/>
    <mergeCell ref="B55:H55"/>
    <mergeCell ref="I55:M55"/>
    <mergeCell ref="N55:O55"/>
    <mergeCell ref="B57:D57"/>
    <mergeCell ref="E57:H57"/>
    <mergeCell ref="I57:M57"/>
    <mergeCell ref="N57:O57"/>
    <mergeCell ref="B58:D58"/>
    <mergeCell ref="E58:H58"/>
    <mergeCell ref="I58:J58"/>
    <mergeCell ref="L58:M58"/>
    <mergeCell ref="N58:O58"/>
    <mergeCell ref="B59:D59"/>
    <mergeCell ref="E59:H59"/>
    <mergeCell ref="I59:J59"/>
    <mergeCell ref="L59:M59"/>
    <mergeCell ref="N59:O59"/>
    <mergeCell ref="B60:D60"/>
    <mergeCell ref="E60:H60"/>
    <mergeCell ref="I60:J60"/>
    <mergeCell ref="L60:M60"/>
    <mergeCell ref="N60:O60"/>
    <mergeCell ref="B61:D61"/>
    <mergeCell ref="E61:H61"/>
    <mergeCell ref="I61:J61"/>
    <mergeCell ref="L61:M61"/>
    <mergeCell ref="N61:O61"/>
    <mergeCell ref="B62:D62"/>
    <mergeCell ref="E62:H62"/>
    <mergeCell ref="I62:J62"/>
    <mergeCell ref="L62:M62"/>
    <mergeCell ref="N62:O62"/>
    <mergeCell ref="B63:D63"/>
    <mergeCell ref="E63:H63"/>
    <mergeCell ref="I63:J63"/>
    <mergeCell ref="L63:M63"/>
    <mergeCell ref="N63:O63"/>
    <mergeCell ref="B64:H64"/>
    <mergeCell ref="I64:M64"/>
    <mergeCell ref="N64:O64"/>
    <mergeCell ref="B65:D65"/>
    <mergeCell ref="E65:H65"/>
    <mergeCell ref="I65:J65"/>
    <mergeCell ref="L65:M65"/>
    <mergeCell ref="N65:O65"/>
    <mergeCell ref="B66:D66"/>
    <mergeCell ref="E66:H66"/>
    <mergeCell ref="I66:J66"/>
    <mergeCell ref="L66:M66"/>
    <mergeCell ref="N66:O66"/>
    <mergeCell ref="B67:D67"/>
    <mergeCell ref="E67:H67"/>
    <mergeCell ref="I67:J67"/>
    <mergeCell ref="L67:M67"/>
    <mergeCell ref="N67:O67"/>
    <mergeCell ref="B68:D68"/>
    <mergeCell ref="E68:H68"/>
    <mergeCell ref="I68:J68"/>
    <mergeCell ref="L68:M68"/>
    <mergeCell ref="N68:O68"/>
    <mergeCell ref="B69:D69"/>
    <mergeCell ref="E69:H69"/>
    <mergeCell ref="I69:J69"/>
    <mergeCell ref="L69:M69"/>
    <mergeCell ref="N69:O69"/>
    <mergeCell ref="B70:D70"/>
    <mergeCell ref="E70:H70"/>
    <mergeCell ref="I70:J70"/>
    <mergeCell ref="L70:M70"/>
    <mergeCell ref="N70:O70"/>
    <mergeCell ref="B71:H71"/>
    <mergeCell ref="I71:M71"/>
    <mergeCell ref="N71:O71"/>
    <mergeCell ref="B72:D72"/>
    <mergeCell ref="E72:H72"/>
    <mergeCell ref="I72:J72"/>
    <mergeCell ref="L72:M72"/>
    <mergeCell ref="N72:O72"/>
    <mergeCell ref="B73:D73"/>
    <mergeCell ref="E73:H73"/>
    <mergeCell ref="I73:J73"/>
    <mergeCell ref="L73:M73"/>
    <mergeCell ref="N73:O73"/>
    <mergeCell ref="B74:D74"/>
    <mergeCell ref="E74:H74"/>
    <mergeCell ref="I74:J74"/>
    <mergeCell ref="L74:M74"/>
    <mergeCell ref="N74:O74"/>
    <mergeCell ref="B75:D75"/>
    <mergeCell ref="E75:H75"/>
    <mergeCell ref="I75:J75"/>
    <mergeCell ref="L75:M75"/>
    <mergeCell ref="N75:O75"/>
    <mergeCell ref="B76:D76"/>
    <mergeCell ref="E76:H76"/>
    <mergeCell ref="I76:J76"/>
    <mergeCell ref="L76:M76"/>
    <mergeCell ref="N76:O76"/>
    <mergeCell ref="B77:D77"/>
    <mergeCell ref="E77:H77"/>
    <mergeCell ref="I77:J77"/>
    <mergeCell ref="L77:M77"/>
    <mergeCell ref="N77:O77"/>
    <mergeCell ref="B78:H78"/>
    <mergeCell ref="I78:M78"/>
    <mergeCell ref="N78:O78"/>
    <mergeCell ref="B79:D79"/>
    <mergeCell ref="E79:H79"/>
    <mergeCell ref="I79:J79"/>
    <mergeCell ref="L79:M79"/>
    <mergeCell ref="N79:O79"/>
    <mergeCell ref="B80:D80"/>
    <mergeCell ref="E80:H80"/>
    <mergeCell ref="I80:J80"/>
    <mergeCell ref="L80:M80"/>
    <mergeCell ref="N80:O80"/>
    <mergeCell ref="B81:D81"/>
    <mergeCell ref="E81:H81"/>
    <mergeCell ref="I81:J81"/>
    <mergeCell ref="L81:M81"/>
    <mergeCell ref="N81:O81"/>
    <mergeCell ref="B82:D82"/>
    <mergeCell ref="E82:H82"/>
    <mergeCell ref="I82:J82"/>
    <mergeCell ref="L82:M82"/>
    <mergeCell ref="N82:O82"/>
    <mergeCell ref="B83:D83"/>
    <mergeCell ref="E83:H83"/>
    <mergeCell ref="I83:J83"/>
    <mergeCell ref="L83:M83"/>
    <mergeCell ref="N83:O83"/>
    <mergeCell ref="B84:D84"/>
    <mergeCell ref="E84:H84"/>
    <mergeCell ref="I84:J84"/>
    <mergeCell ref="L84:M84"/>
    <mergeCell ref="N84:O84"/>
    <mergeCell ref="B85:H85"/>
    <mergeCell ref="I85:M85"/>
    <mergeCell ref="N85:O85"/>
    <mergeCell ref="B86:D86"/>
    <mergeCell ref="E86:H86"/>
    <mergeCell ref="I86:J86"/>
    <mergeCell ref="L86:M86"/>
    <mergeCell ref="N86:O86"/>
    <mergeCell ref="B87:D87"/>
    <mergeCell ref="E87:H87"/>
    <mergeCell ref="I87:J87"/>
    <mergeCell ref="L87:M87"/>
    <mergeCell ref="N87:O87"/>
    <mergeCell ref="B88:D88"/>
    <mergeCell ref="E88:H88"/>
    <mergeCell ref="I88:J88"/>
    <mergeCell ref="L88:M88"/>
    <mergeCell ref="N88:O88"/>
    <mergeCell ref="B89:D89"/>
    <mergeCell ref="E89:H89"/>
    <mergeCell ref="I89:J89"/>
    <mergeCell ref="L89:M89"/>
    <mergeCell ref="N89:O89"/>
    <mergeCell ref="B90:D90"/>
    <mergeCell ref="E90:H90"/>
    <mergeCell ref="I90:J90"/>
    <mergeCell ref="L90:M90"/>
    <mergeCell ref="N90:O90"/>
    <mergeCell ref="B91:D91"/>
    <mergeCell ref="E91:H91"/>
    <mergeCell ref="I91:J91"/>
    <mergeCell ref="L91:M91"/>
    <mergeCell ref="N91:O91"/>
    <mergeCell ref="B92:H92"/>
    <mergeCell ref="I92:M92"/>
    <mergeCell ref="N92:O92"/>
    <mergeCell ref="B95:O95"/>
    <mergeCell ref="B96:O96"/>
    <mergeCell ref="F93:M94"/>
    <mergeCell ref="N93:O94"/>
    <mergeCell ref="A99:D100"/>
    <mergeCell ref="A101:C102"/>
    <mergeCell ref="D101:D102"/>
    <mergeCell ref="E101:G102"/>
    <mergeCell ref="H101:H102"/>
    <mergeCell ref="I101:N102"/>
    <mergeCell ref="B109:O110"/>
    <mergeCell ref="A14:A20"/>
    <mergeCell ref="A21:A27"/>
    <mergeCell ref="A28:A34"/>
    <mergeCell ref="A35:A41"/>
    <mergeCell ref="A42:A48"/>
    <mergeCell ref="A49:A55"/>
    <mergeCell ref="A58:A64"/>
    <mergeCell ref="A65:A71"/>
    <mergeCell ref="A72:A78"/>
    <mergeCell ref="A79:A85"/>
    <mergeCell ref="A86:A92"/>
  </mergeCells>
  <phoneticPr fontId="21"/>
  <printOptions horizontalCentered="1" verticalCentered="1"/>
  <pageMargins left="0.39370078740157483" right="0.39370078740157483" top="0.59055118110236227" bottom="0.39370078740157483" header="0.27559055118110237" footer="0.43307086614173229"/>
  <pageSetup paperSize="9" scale="81" fitToWidth="1" fitToHeight="1" orientation="portrait" usePrinterDefaults="1" blackAndWhite="1" r:id="rId1"/>
  <headerFooter alignWithMargins="0">
    <oddHeader>&amp;R&amp;A</oddHeader>
  </headerFooter>
  <rowBreaks count="1" manualBreakCount="1">
    <brk id="55"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dimension ref="A1:N62"/>
  <sheetViews>
    <sheetView view="pageBreakPreview" topLeftCell="A3" zoomScaleSheetLayoutView="100" workbookViewId="0">
      <selection activeCell="B56" sqref="B56:N58"/>
    </sheetView>
  </sheetViews>
  <sheetFormatPr defaultColWidth="9.375" defaultRowHeight="13.5"/>
  <cols>
    <col min="1" max="13" width="7.875" style="668" customWidth="1"/>
    <col min="14" max="14" width="9.875" style="668" customWidth="1"/>
    <col min="15" max="15" width="7.875" style="668" customWidth="1"/>
    <col min="16" max="16" width="1.625" style="668" customWidth="1"/>
    <col min="17" max="16384" width="9.375" style="668"/>
  </cols>
  <sheetData>
    <row r="1" spans="1:14" ht="18" customHeight="1">
      <c r="A1" s="668"/>
      <c r="B1" s="668"/>
      <c r="C1" s="668"/>
      <c r="D1" s="668"/>
      <c r="E1" s="668"/>
      <c r="F1" s="668"/>
      <c r="G1" s="668"/>
      <c r="H1" s="668"/>
      <c r="I1" s="668"/>
      <c r="J1" s="668"/>
      <c r="K1" s="668"/>
      <c r="L1" s="668"/>
      <c r="M1" s="668"/>
      <c r="N1" s="752"/>
    </row>
    <row r="2" spans="1:14" ht="18" customHeight="1">
      <c r="A2" s="904" t="s">
        <v>782</v>
      </c>
      <c r="B2" s="920"/>
      <c r="C2" s="904"/>
      <c r="D2" s="904"/>
      <c r="E2" s="904"/>
      <c r="F2" s="904"/>
      <c r="G2" s="904"/>
      <c r="H2" s="904"/>
      <c r="I2" s="904"/>
      <c r="J2" s="904"/>
      <c r="K2" s="904"/>
      <c r="L2" s="904"/>
      <c r="M2" s="904"/>
      <c r="N2" s="904"/>
    </row>
    <row r="3" spans="1:14" ht="22.5" customHeight="1">
      <c r="A3" s="905" t="s">
        <v>388</v>
      </c>
      <c r="B3" s="905"/>
      <c r="C3" s="905"/>
      <c r="D3" s="905"/>
      <c r="E3" s="905"/>
      <c r="F3" s="905"/>
      <c r="G3" s="905"/>
      <c r="H3" s="905"/>
      <c r="I3" s="905"/>
      <c r="J3" s="905"/>
      <c r="K3" s="905"/>
      <c r="L3" s="905"/>
      <c r="M3" s="905"/>
      <c r="N3" s="905"/>
    </row>
    <row r="4" spans="1:14" ht="18" customHeight="1">
      <c r="A4" s="668"/>
      <c r="B4" s="668"/>
      <c r="C4" s="668"/>
      <c r="D4" s="668"/>
      <c r="E4" s="668"/>
      <c r="F4" s="668"/>
      <c r="G4" s="668"/>
      <c r="H4" s="668"/>
      <c r="I4" s="668"/>
      <c r="J4" s="668"/>
      <c r="K4" s="668"/>
      <c r="L4" s="668"/>
      <c r="M4" s="668"/>
      <c r="N4" s="668"/>
    </row>
    <row r="5" spans="1:14" ht="18" customHeight="1">
      <c r="A5" s="714" t="s">
        <v>141</v>
      </c>
      <c r="B5" s="714"/>
      <c r="C5" s="930"/>
      <c r="D5" s="930"/>
      <c r="E5" s="930"/>
      <c r="F5" s="930"/>
      <c r="G5" s="930"/>
      <c r="H5" s="905"/>
      <c r="I5" s="741" t="s">
        <v>392</v>
      </c>
      <c r="J5" s="753"/>
      <c r="K5" s="741"/>
      <c r="L5" s="747"/>
      <c r="M5" s="747"/>
      <c r="N5" s="753"/>
    </row>
    <row r="6" spans="1:14" ht="18" customHeight="1">
      <c r="A6" s="905"/>
      <c r="B6" s="905"/>
      <c r="C6" s="905"/>
      <c r="D6" s="905"/>
      <c r="E6" s="905"/>
      <c r="F6" s="905"/>
      <c r="G6" s="905"/>
      <c r="H6" s="905"/>
      <c r="I6" s="905"/>
      <c r="J6" s="905"/>
      <c r="K6" s="905"/>
      <c r="L6" s="905"/>
      <c r="M6" s="905"/>
      <c r="N6" s="905"/>
    </row>
    <row r="7" spans="1:14" ht="18" customHeight="1">
      <c r="A7" s="906" t="s">
        <v>784</v>
      </c>
      <c r="B7" s="906"/>
      <c r="C7" s="906"/>
      <c r="D7" s="906"/>
      <c r="E7" s="906"/>
      <c r="F7" s="906"/>
      <c r="G7" s="906"/>
      <c r="H7" s="906"/>
      <c r="I7" s="906"/>
      <c r="J7" s="906"/>
      <c r="K7" s="906"/>
      <c r="L7" s="906"/>
      <c r="M7" s="906"/>
      <c r="N7" s="906"/>
    </row>
    <row r="8" spans="1:14" ht="29.85" customHeight="1">
      <c r="A8" s="907" t="s">
        <v>710</v>
      </c>
      <c r="B8" s="921"/>
      <c r="C8" s="931"/>
      <c r="D8" s="936"/>
      <c r="E8" s="940"/>
      <c r="F8" s="943" t="s">
        <v>711</v>
      </c>
      <c r="G8" s="945"/>
      <c r="H8" s="940"/>
      <c r="I8" s="943" t="s">
        <v>711</v>
      </c>
      <c r="J8" s="945"/>
      <c r="K8" s="940"/>
      <c r="L8" s="960" t="s">
        <v>711</v>
      </c>
      <c r="M8" s="962" t="s">
        <v>467</v>
      </c>
      <c r="N8" s="963"/>
    </row>
    <row r="9" spans="1:14" ht="20.25" customHeight="1">
      <c r="A9" s="908" t="s">
        <v>451</v>
      </c>
      <c r="B9" s="922"/>
      <c r="C9" s="932"/>
      <c r="D9" s="908"/>
      <c r="E9" s="922"/>
      <c r="F9" s="922"/>
      <c r="G9" s="922"/>
      <c r="H9" s="922"/>
      <c r="I9" s="922"/>
      <c r="J9" s="922"/>
      <c r="K9" s="922"/>
      <c r="L9" s="932"/>
      <c r="M9" s="918"/>
      <c r="N9" s="938"/>
    </row>
    <row r="10" spans="1:14" ht="18" customHeight="1">
      <c r="A10" s="909"/>
      <c r="B10" s="909"/>
      <c r="C10" s="909"/>
      <c r="D10" s="909"/>
      <c r="E10" s="909"/>
      <c r="F10" s="909"/>
      <c r="G10" s="909"/>
      <c r="H10" s="909"/>
      <c r="I10" s="909"/>
      <c r="J10" s="909"/>
      <c r="K10" s="909"/>
      <c r="L10" s="909"/>
      <c r="M10" s="909"/>
      <c r="N10" s="909"/>
    </row>
    <row r="11" spans="1:14" ht="18" customHeight="1">
      <c r="A11" s="906" t="s">
        <v>785</v>
      </c>
      <c r="B11" s="906"/>
      <c r="C11" s="906"/>
      <c r="D11" s="906"/>
      <c r="E11" s="906"/>
      <c r="F11" s="906"/>
      <c r="G11" s="906"/>
      <c r="H11" s="906"/>
      <c r="I11" s="906"/>
      <c r="J11" s="906"/>
      <c r="K11" s="906"/>
      <c r="L11" s="906"/>
      <c r="M11" s="906"/>
      <c r="N11" s="906"/>
    </row>
    <row r="12" spans="1:14" ht="18" customHeight="1">
      <c r="A12" s="906" t="s">
        <v>787</v>
      </c>
      <c r="B12" s="906"/>
      <c r="C12" s="906"/>
      <c r="D12" s="906"/>
      <c r="E12" s="906"/>
      <c r="F12" s="906"/>
      <c r="G12" s="906"/>
      <c r="H12" s="906"/>
      <c r="I12" s="906"/>
      <c r="J12" s="906"/>
      <c r="K12" s="906"/>
      <c r="L12" s="906"/>
      <c r="M12" s="906"/>
      <c r="N12" s="906"/>
    </row>
    <row r="13" spans="1:14" ht="18" customHeight="1">
      <c r="A13" s="910" t="s">
        <v>710</v>
      </c>
      <c r="B13" s="923" t="s">
        <v>561</v>
      </c>
      <c r="C13" s="933"/>
      <c r="D13" s="933"/>
      <c r="E13" s="941"/>
      <c r="F13" s="724" t="s">
        <v>715</v>
      </c>
      <c r="G13" s="724"/>
      <c r="H13" s="724"/>
      <c r="I13" s="923" t="s">
        <v>360</v>
      </c>
      <c r="J13" s="941"/>
      <c r="K13" s="923" t="s">
        <v>736</v>
      </c>
      <c r="L13" s="933"/>
      <c r="M13" s="941"/>
      <c r="N13" s="964" t="s">
        <v>490</v>
      </c>
    </row>
    <row r="14" spans="1:14" ht="18" customHeight="1">
      <c r="A14" s="911"/>
      <c r="B14" s="924"/>
      <c r="C14" s="934"/>
      <c r="D14" s="934"/>
      <c r="E14" s="942"/>
      <c r="F14" s="944"/>
      <c r="G14" s="944"/>
      <c r="H14" s="946"/>
      <c r="I14" s="948"/>
      <c r="J14" s="954"/>
      <c r="K14" s="958" t="s">
        <v>662</v>
      </c>
      <c r="L14" s="944"/>
      <c r="M14" s="946"/>
      <c r="N14" s="965"/>
    </row>
    <row r="15" spans="1:14" ht="18" customHeight="1">
      <c r="A15" s="912"/>
      <c r="B15" s="714"/>
      <c r="C15" s="714"/>
      <c r="D15" s="714"/>
      <c r="E15" s="714"/>
      <c r="F15" s="930"/>
      <c r="G15" s="930"/>
      <c r="H15" s="930"/>
      <c r="I15" s="949"/>
      <c r="J15" s="955"/>
      <c r="K15" s="949" t="s">
        <v>662</v>
      </c>
      <c r="L15" s="961"/>
      <c r="M15" s="955"/>
      <c r="N15" s="966"/>
    </row>
    <row r="16" spans="1:14" ht="18" customHeight="1">
      <c r="A16" s="912"/>
      <c r="B16" s="714"/>
      <c r="C16" s="714"/>
      <c r="D16" s="714"/>
      <c r="E16" s="714"/>
      <c r="F16" s="930"/>
      <c r="G16" s="930"/>
      <c r="H16" s="930"/>
      <c r="I16" s="949"/>
      <c r="J16" s="955"/>
      <c r="K16" s="949" t="s">
        <v>662</v>
      </c>
      <c r="L16" s="961"/>
      <c r="M16" s="955"/>
      <c r="N16" s="966"/>
    </row>
    <row r="17" spans="1:14" ht="18" customHeight="1">
      <c r="A17" s="913"/>
      <c r="B17" s="714"/>
      <c r="C17" s="714"/>
      <c r="D17" s="714"/>
      <c r="E17" s="714"/>
      <c r="F17" s="930"/>
      <c r="G17" s="930"/>
      <c r="H17" s="930"/>
      <c r="I17" s="949"/>
      <c r="J17" s="955"/>
      <c r="K17" s="949" t="s">
        <v>662</v>
      </c>
      <c r="L17" s="961"/>
      <c r="M17" s="955"/>
      <c r="N17" s="966"/>
    </row>
    <row r="18" spans="1:14" ht="18" customHeight="1">
      <c r="A18" s="913"/>
      <c r="B18" s="714"/>
      <c r="C18" s="714"/>
      <c r="D18" s="714"/>
      <c r="E18" s="714"/>
      <c r="F18" s="930"/>
      <c r="G18" s="930"/>
      <c r="H18" s="930"/>
      <c r="I18" s="949"/>
      <c r="J18" s="955"/>
      <c r="K18" s="949" t="s">
        <v>662</v>
      </c>
      <c r="L18" s="961"/>
      <c r="M18" s="955"/>
      <c r="N18" s="966"/>
    </row>
    <row r="19" spans="1:14" ht="18" customHeight="1">
      <c r="A19" s="913"/>
      <c r="B19" s="714"/>
      <c r="C19" s="714"/>
      <c r="D19" s="714"/>
      <c r="E19" s="714"/>
      <c r="F19" s="930"/>
      <c r="G19" s="930"/>
      <c r="H19" s="930"/>
      <c r="I19" s="949"/>
      <c r="J19" s="955"/>
      <c r="K19" s="949" t="s">
        <v>662</v>
      </c>
      <c r="L19" s="961"/>
      <c r="M19" s="955"/>
      <c r="N19" s="966"/>
    </row>
    <row r="20" spans="1:14" ht="18" customHeight="1">
      <c r="A20" s="914" t="s">
        <v>711</v>
      </c>
      <c r="B20" s="714"/>
      <c r="C20" s="714"/>
      <c r="D20" s="714"/>
      <c r="E20" s="714"/>
      <c r="F20" s="930"/>
      <c r="G20" s="930"/>
      <c r="H20" s="930"/>
      <c r="I20" s="949"/>
      <c r="J20" s="955"/>
      <c r="K20" s="949" t="s">
        <v>662</v>
      </c>
      <c r="L20" s="961"/>
      <c r="M20" s="955"/>
      <c r="N20" s="966"/>
    </row>
    <row r="21" spans="1:14" ht="18" customHeight="1">
      <c r="A21" s="912"/>
      <c r="B21" s="714"/>
      <c r="C21" s="714"/>
      <c r="D21" s="714"/>
      <c r="E21" s="714"/>
      <c r="F21" s="930"/>
      <c r="G21" s="930"/>
      <c r="H21" s="930"/>
      <c r="I21" s="949"/>
      <c r="J21" s="955"/>
      <c r="K21" s="949" t="s">
        <v>662</v>
      </c>
      <c r="L21" s="961"/>
      <c r="M21" s="955"/>
      <c r="N21" s="966"/>
    </row>
    <row r="22" spans="1:14" ht="18" customHeight="1">
      <c r="A22" s="915"/>
      <c r="B22" s="925"/>
      <c r="C22" s="935"/>
      <c r="D22" s="935"/>
      <c r="E22" s="935"/>
      <c r="F22" s="935"/>
      <c r="G22" s="935"/>
      <c r="H22" s="947"/>
      <c r="I22" s="950"/>
      <c r="J22" s="956"/>
      <c r="K22" s="959" t="s">
        <v>717</v>
      </c>
      <c r="L22" s="959"/>
      <c r="M22" s="959"/>
      <c r="N22" s="967"/>
    </row>
    <row r="23" spans="1:14" ht="18" customHeight="1">
      <c r="A23" s="911"/>
      <c r="B23" s="924"/>
      <c r="C23" s="934"/>
      <c r="D23" s="934"/>
      <c r="E23" s="942"/>
      <c r="F23" s="944"/>
      <c r="G23" s="944"/>
      <c r="H23" s="946"/>
      <c r="I23" s="948"/>
      <c r="J23" s="954"/>
      <c r="K23" s="958" t="s">
        <v>662</v>
      </c>
      <c r="L23" s="944"/>
      <c r="M23" s="946"/>
      <c r="N23" s="965"/>
    </row>
    <row r="24" spans="1:14" ht="18" customHeight="1">
      <c r="A24" s="912"/>
      <c r="B24" s="714"/>
      <c r="C24" s="714"/>
      <c r="D24" s="714"/>
      <c r="E24" s="714"/>
      <c r="F24" s="930"/>
      <c r="G24" s="930"/>
      <c r="H24" s="930"/>
      <c r="I24" s="949"/>
      <c r="J24" s="955"/>
      <c r="K24" s="949" t="s">
        <v>662</v>
      </c>
      <c r="L24" s="961"/>
      <c r="M24" s="955"/>
      <c r="N24" s="966"/>
    </row>
    <row r="25" spans="1:14" ht="18" customHeight="1">
      <c r="A25" s="912"/>
      <c r="B25" s="714"/>
      <c r="C25" s="714"/>
      <c r="D25" s="714"/>
      <c r="E25" s="714"/>
      <c r="F25" s="930"/>
      <c r="G25" s="930"/>
      <c r="H25" s="930"/>
      <c r="I25" s="949"/>
      <c r="J25" s="955"/>
      <c r="K25" s="949" t="s">
        <v>662</v>
      </c>
      <c r="L25" s="961"/>
      <c r="M25" s="955"/>
      <c r="N25" s="966"/>
    </row>
    <row r="26" spans="1:14" ht="18" customHeight="1">
      <c r="A26" s="913"/>
      <c r="B26" s="714"/>
      <c r="C26" s="714"/>
      <c r="D26" s="714"/>
      <c r="E26" s="714"/>
      <c r="F26" s="930"/>
      <c r="G26" s="930"/>
      <c r="H26" s="930"/>
      <c r="I26" s="949"/>
      <c r="J26" s="955"/>
      <c r="K26" s="949" t="s">
        <v>662</v>
      </c>
      <c r="L26" s="961"/>
      <c r="M26" s="955"/>
      <c r="N26" s="966"/>
    </row>
    <row r="27" spans="1:14" ht="18" customHeight="1">
      <c r="A27" s="913"/>
      <c r="B27" s="714"/>
      <c r="C27" s="714"/>
      <c r="D27" s="714"/>
      <c r="E27" s="714"/>
      <c r="F27" s="930"/>
      <c r="G27" s="930"/>
      <c r="H27" s="930"/>
      <c r="I27" s="949"/>
      <c r="J27" s="955"/>
      <c r="K27" s="949" t="s">
        <v>662</v>
      </c>
      <c r="L27" s="961"/>
      <c r="M27" s="955"/>
      <c r="N27" s="966"/>
    </row>
    <row r="28" spans="1:14" ht="18" customHeight="1">
      <c r="A28" s="913"/>
      <c r="B28" s="714"/>
      <c r="C28" s="714"/>
      <c r="D28" s="714"/>
      <c r="E28" s="714"/>
      <c r="F28" s="930"/>
      <c r="G28" s="930"/>
      <c r="H28" s="930"/>
      <c r="I28" s="949"/>
      <c r="J28" s="955"/>
      <c r="K28" s="949" t="s">
        <v>662</v>
      </c>
      <c r="L28" s="961"/>
      <c r="M28" s="955"/>
      <c r="N28" s="966"/>
    </row>
    <row r="29" spans="1:14" ht="18" customHeight="1">
      <c r="A29" s="914" t="s">
        <v>711</v>
      </c>
      <c r="B29" s="714"/>
      <c r="C29" s="714"/>
      <c r="D29" s="714"/>
      <c r="E29" s="714"/>
      <c r="F29" s="930"/>
      <c r="G29" s="930"/>
      <c r="H29" s="930"/>
      <c r="I29" s="949"/>
      <c r="J29" s="955"/>
      <c r="K29" s="949" t="s">
        <v>662</v>
      </c>
      <c r="L29" s="961"/>
      <c r="M29" s="955"/>
      <c r="N29" s="966"/>
    </row>
    <row r="30" spans="1:14" ht="18" customHeight="1">
      <c r="A30" s="912"/>
      <c r="B30" s="714"/>
      <c r="C30" s="714"/>
      <c r="D30" s="714"/>
      <c r="E30" s="714"/>
      <c r="F30" s="930"/>
      <c r="G30" s="930"/>
      <c r="H30" s="930"/>
      <c r="I30" s="949"/>
      <c r="J30" s="955"/>
      <c r="K30" s="949" t="s">
        <v>662</v>
      </c>
      <c r="L30" s="961"/>
      <c r="M30" s="955"/>
      <c r="N30" s="966"/>
    </row>
    <row r="31" spans="1:14" ht="18" customHeight="1">
      <c r="A31" s="915"/>
      <c r="B31" s="925"/>
      <c r="C31" s="935"/>
      <c r="D31" s="935"/>
      <c r="E31" s="935"/>
      <c r="F31" s="935"/>
      <c r="G31" s="935"/>
      <c r="H31" s="947"/>
      <c r="I31" s="950"/>
      <c r="J31" s="956"/>
      <c r="K31" s="959" t="s">
        <v>717</v>
      </c>
      <c r="L31" s="959"/>
      <c r="M31" s="959"/>
      <c r="N31" s="967"/>
    </row>
    <row r="32" spans="1:14" ht="18" customHeight="1">
      <c r="A32" s="911"/>
      <c r="B32" s="924"/>
      <c r="C32" s="934"/>
      <c r="D32" s="934"/>
      <c r="E32" s="942"/>
      <c r="F32" s="944"/>
      <c r="G32" s="944"/>
      <c r="H32" s="946"/>
      <c r="I32" s="948"/>
      <c r="J32" s="954"/>
      <c r="K32" s="958" t="s">
        <v>662</v>
      </c>
      <c r="L32" s="944"/>
      <c r="M32" s="946"/>
      <c r="N32" s="965"/>
    </row>
    <row r="33" spans="1:14" ht="18" customHeight="1">
      <c r="A33" s="912"/>
      <c r="B33" s="714"/>
      <c r="C33" s="714"/>
      <c r="D33" s="714"/>
      <c r="E33" s="714"/>
      <c r="F33" s="930"/>
      <c r="G33" s="930"/>
      <c r="H33" s="930"/>
      <c r="I33" s="949"/>
      <c r="J33" s="955"/>
      <c r="K33" s="949" t="s">
        <v>662</v>
      </c>
      <c r="L33" s="961"/>
      <c r="M33" s="955"/>
      <c r="N33" s="966"/>
    </row>
    <row r="34" spans="1:14" ht="18" customHeight="1">
      <c r="A34" s="912"/>
      <c r="B34" s="714"/>
      <c r="C34" s="714"/>
      <c r="D34" s="714"/>
      <c r="E34" s="714"/>
      <c r="F34" s="930"/>
      <c r="G34" s="930"/>
      <c r="H34" s="930"/>
      <c r="I34" s="949"/>
      <c r="J34" s="955"/>
      <c r="K34" s="949" t="s">
        <v>662</v>
      </c>
      <c r="L34" s="961"/>
      <c r="M34" s="955"/>
      <c r="N34" s="966"/>
    </row>
    <row r="35" spans="1:14" ht="18" customHeight="1">
      <c r="A35" s="913"/>
      <c r="B35" s="714"/>
      <c r="C35" s="714"/>
      <c r="D35" s="714"/>
      <c r="E35" s="714"/>
      <c r="F35" s="930"/>
      <c r="G35" s="930"/>
      <c r="H35" s="930"/>
      <c r="I35" s="949"/>
      <c r="J35" s="955"/>
      <c r="K35" s="949" t="s">
        <v>662</v>
      </c>
      <c r="L35" s="961"/>
      <c r="M35" s="955"/>
      <c r="N35" s="966"/>
    </row>
    <row r="36" spans="1:14" ht="18" customHeight="1">
      <c r="A36" s="913"/>
      <c r="B36" s="714"/>
      <c r="C36" s="714"/>
      <c r="D36" s="714"/>
      <c r="E36" s="714"/>
      <c r="F36" s="930"/>
      <c r="G36" s="930"/>
      <c r="H36" s="930"/>
      <c r="I36" s="949"/>
      <c r="J36" s="955"/>
      <c r="K36" s="949" t="s">
        <v>662</v>
      </c>
      <c r="L36" s="961"/>
      <c r="M36" s="955"/>
      <c r="N36" s="966"/>
    </row>
    <row r="37" spans="1:14" ht="18" customHeight="1">
      <c r="A37" s="913"/>
      <c r="B37" s="714"/>
      <c r="C37" s="714"/>
      <c r="D37" s="714"/>
      <c r="E37" s="714"/>
      <c r="F37" s="930"/>
      <c r="G37" s="930"/>
      <c r="H37" s="930"/>
      <c r="I37" s="949"/>
      <c r="J37" s="955"/>
      <c r="K37" s="949" t="s">
        <v>662</v>
      </c>
      <c r="L37" s="961"/>
      <c r="M37" s="955"/>
      <c r="N37" s="966"/>
    </row>
    <row r="38" spans="1:14" ht="18" customHeight="1">
      <c r="A38" s="914" t="s">
        <v>711</v>
      </c>
      <c r="B38" s="714"/>
      <c r="C38" s="714"/>
      <c r="D38" s="714"/>
      <c r="E38" s="714"/>
      <c r="F38" s="930"/>
      <c r="G38" s="930"/>
      <c r="H38" s="930"/>
      <c r="I38" s="949"/>
      <c r="J38" s="955"/>
      <c r="K38" s="949" t="s">
        <v>662</v>
      </c>
      <c r="L38" s="961"/>
      <c r="M38" s="955"/>
      <c r="N38" s="966"/>
    </row>
    <row r="39" spans="1:14" ht="18" customHeight="1">
      <c r="A39" s="912"/>
      <c r="B39" s="714"/>
      <c r="C39" s="714"/>
      <c r="D39" s="714"/>
      <c r="E39" s="714"/>
      <c r="F39" s="930"/>
      <c r="G39" s="930"/>
      <c r="H39" s="930"/>
      <c r="I39" s="949"/>
      <c r="J39" s="955"/>
      <c r="K39" s="949" t="s">
        <v>662</v>
      </c>
      <c r="L39" s="961"/>
      <c r="M39" s="955"/>
      <c r="N39" s="966"/>
    </row>
    <row r="40" spans="1:14" ht="18" customHeight="1">
      <c r="A40" s="915"/>
      <c r="B40" s="925"/>
      <c r="C40" s="935"/>
      <c r="D40" s="935"/>
      <c r="E40" s="935"/>
      <c r="F40" s="935"/>
      <c r="G40" s="935"/>
      <c r="H40" s="947"/>
      <c r="I40" s="950"/>
      <c r="J40" s="956"/>
      <c r="K40" s="959" t="s">
        <v>717</v>
      </c>
      <c r="L40" s="959"/>
      <c r="M40" s="959"/>
      <c r="N40" s="967"/>
    </row>
    <row r="41" spans="1:14" ht="18" customHeight="1">
      <c r="A41" s="909"/>
      <c r="B41" s="909"/>
      <c r="C41" s="909"/>
      <c r="D41" s="909"/>
      <c r="E41" s="909"/>
      <c r="F41" s="909"/>
      <c r="G41" s="909"/>
      <c r="H41" s="909"/>
      <c r="I41" s="951" t="s">
        <v>719</v>
      </c>
      <c r="J41" s="951"/>
      <c r="K41" s="951"/>
      <c r="L41" s="951"/>
      <c r="M41" s="951"/>
      <c r="N41" s="951"/>
    </row>
    <row r="42" spans="1:14" ht="18" customHeight="1">
      <c r="A42" s="909"/>
      <c r="B42" s="909"/>
      <c r="C42" s="909"/>
      <c r="D42" s="909"/>
      <c r="E42" s="909"/>
      <c r="F42" s="909"/>
      <c r="G42" s="909"/>
      <c r="H42" s="909"/>
      <c r="I42" s="930"/>
      <c r="J42" s="930"/>
      <c r="K42" s="930"/>
      <c r="L42" s="930"/>
      <c r="M42" s="930"/>
      <c r="N42" s="930"/>
    </row>
    <row r="43" spans="1:14" ht="12" customHeight="1">
      <c r="A43" s="916" t="s">
        <v>229</v>
      </c>
      <c r="B43" s="926" t="s">
        <v>347</v>
      </c>
      <c r="C43" s="926"/>
      <c r="D43" s="926"/>
      <c r="E43" s="926"/>
      <c r="F43" s="926"/>
      <c r="G43" s="926"/>
      <c r="H43" s="926"/>
      <c r="I43" s="926"/>
      <c r="J43" s="926"/>
      <c r="K43" s="926"/>
      <c r="L43" s="926"/>
      <c r="M43" s="926"/>
      <c r="N43" s="926"/>
    </row>
    <row r="44" spans="1:14" ht="12" customHeight="1">
      <c r="A44" s="916" t="s">
        <v>229</v>
      </c>
      <c r="B44" s="926" t="s">
        <v>639</v>
      </c>
      <c r="C44" s="926"/>
      <c r="D44" s="926"/>
      <c r="E44" s="926"/>
      <c r="F44" s="926"/>
      <c r="G44" s="926"/>
      <c r="H44" s="926"/>
      <c r="I44" s="926"/>
      <c r="J44" s="926"/>
      <c r="K44" s="926"/>
      <c r="L44" s="926"/>
      <c r="M44" s="926"/>
      <c r="N44" s="926"/>
    </row>
    <row r="45" spans="1:14" ht="7.5" customHeight="1">
      <c r="A45" s="668"/>
      <c r="B45" s="909"/>
      <c r="C45" s="909"/>
      <c r="D45" s="909"/>
      <c r="E45" s="909"/>
      <c r="F45" s="909"/>
      <c r="G45" s="909"/>
      <c r="H45" s="909"/>
      <c r="I45" s="909"/>
      <c r="J45" s="909"/>
      <c r="K45" s="909"/>
      <c r="L45" s="909"/>
      <c r="M45" s="909"/>
      <c r="N45" s="909"/>
    </row>
    <row r="46" spans="1:14" ht="15.4" customHeight="1">
      <c r="A46" s="909" t="s">
        <v>461</v>
      </c>
      <c r="B46" s="909"/>
      <c r="C46" s="909"/>
      <c r="D46" s="909"/>
      <c r="E46" s="909"/>
      <c r="F46" s="909"/>
      <c r="G46" s="909"/>
      <c r="H46" s="909"/>
      <c r="I46" s="909"/>
      <c r="J46" s="909"/>
      <c r="K46" s="909"/>
      <c r="L46" s="909"/>
      <c r="M46" s="909"/>
      <c r="N46" s="909"/>
    </row>
    <row r="47" spans="1:14" ht="11.25" customHeight="1">
      <c r="A47" s="917" t="s">
        <v>720</v>
      </c>
      <c r="B47" s="927"/>
      <c r="C47" s="927"/>
      <c r="D47" s="937"/>
      <c r="E47" s="909"/>
      <c r="F47" s="909"/>
      <c r="G47" s="909"/>
      <c r="H47" s="909"/>
      <c r="I47" s="909"/>
      <c r="J47" s="957"/>
      <c r="K47" s="957"/>
      <c r="L47" s="957"/>
      <c r="M47" s="909"/>
      <c r="N47" s="909"/>
    </row>
    <row r="48" spans="1:14" ht="11.25" customHeight="1">
      <c r="A48" s="918"/>
      <c r="B48" s="928"/>
      <c r="C48" s="928"/>
      <c r="D48" s="938"/>
      <c r="E48" s="909"/>
      <c r="F48" s="909"/>
      <c r="G48" s="909"/>
      <c r="H48" s="909"/>
      <c r="I48" s="952" t="s">
        <v>325</v>
      </c>
      <c r="J48" s="952"/>
      <c r="K48" s="952"/>
      <c r="L48" s="957"/>
      <c r="M48" s="909"/>
      <c r="N48" s="909"/>
    </row>
    <row r="49" spans="1:14" ht="11.25" customHeight="1">
      <c r="A49" s="919"/>
      <c r="B49" s="905"/>
      <c r="C49" s="905"/>
      <c r="D49" s="939" t="s">
        <v>327</v>
      </c>
      <c r="E49" s="917" t="s">
        <v>192</v>
      </c>
      <c r="F49" s="927"/>
      <c r="G49" s="937"/>
      <c r="H49" s="919" t="s">
        <v>723</v>
      </c>
      <c r="I49" s="953" t="s">
        <v>788</v>
      </c>
      <c r="J49" s="953"/>
      <c r="K49" s="953"/>
      <c r="L49" s="957"/>
      <c r="M49" s="909"/>
      <c r="N49" s="909"/>
    </row>
    <row r="50" spans="1:14" ht="11.25" customHeight="1">
      <c r="A50" s="918"/>
      <c r="B50" s="928"/>
      <c r="C50" s="928"/>
      <c r="D50" s="938"/>
      <c r="E50" s="918"/>
      <c r="F50" s="928"/>
      <c r="G50" s="938"/>
      <c r="H50" s="919"/>
      <c r="I50" s="953"/>
      <c r="J50" s="953"/>
      <c r="K50" s="953"/>
      <c r="L50" s="957"/>
      <c r="M50" s="909"/>
      <c r="N50" s="909"/>
    </row>
    <row r="51" spans="1:14" ht="7.5" customHeight="1">
      <c r="A51" s="668"/>
      <c r="B51" s="668"/>
      <c r="C51" s="668"/>
      <c r="D51" s="668"/>
      <c r="E51" s="668"/>
      <c r="F51" s="668"/>
      <c r="G51" s="668"/>
      <c r="H51" s="668"/>
      <c r="I51" s="668"/>
      <c r="J51" s="668"/>
      <c r="K51" s="668"/>
      <c r="L51" s="668"/>
      <c r="M51" s="668"/>
      <c r="N51" s="668"/>
    </row>
    <row r="52" spans="1:14" ht="12" customHeight="1">
      <c r="A52" s="905"/>
      <c r="B52" s="905"/>
      <c r="C52" s="905"/>
      <c r="D52" s="905"/>
      <c r="E52" s="905"/>
      <c r="F52" s="905"/>
      <c r="G52" s="905"/>
      <c r="H52" s="905"/>
      <c r="I52" s="906"/>
      <c r="J52" s="906"/>
      <c r="K52" s="906"/>
      <c r="L52" s="909"/>
      <c r="M52" s="909"/>
      <c r="N52" s="909"/>
    </row>
    <row r="53" spans="1:14" ht="12" customHeight="1">
      <c r="A53" s="687" t="s">
        <v>696</v>
      </c>
      <c r="B53" s="687"/>
      <c r="C53" s="687"/>
      <c r="D53" s="687"/>
      <c r="E53" s="687"/>
      <c r="F53" s="687"/>
      <c r="G53" s="687"/>
      <c r="H53" s="687"/>
      <c r="I53" s="687"/>
      <c r="J53" s="687"/>
      <c r="K53" s="687"/>
      <c r="L53" s="687"/>
      <c r="M53" s="687"/>
      <c r="N53" s="687"/>
    </row>
    <row r="54" spans="1:14" ht="12" customHeight="1">
      <c r="A54" s="916">
        <v>1</v>
      </c>
      <c r="B54" s="929" t="s">
        <v>847</v>
      </c>
      <c r="C54" s="929"/>
      <c r="D54" s="929"/>
      <c r="E54" s="929"/>
      <c r="F54" s="929"/>
      <c r="G54" s="929"/>
      <c r="H54" s="929"/>
      <c r="I54" s="929"/>
      <c r="J54" s="929"/>
      <c r="K54" s="929"/>
      <c r="L54" s="929"/>
      <c r="M54" s="929"/>
      <c r="N54" s="929"/>
    </row>
    <row r="55" spans="1:14" ht="26.25" customHeight="1">
      <c r="A55" s="916"/>
      <c r="B55" s="929"/>
      <c r="C55" s="929"/>
      <c r="D55" s="929"/>
      <c r="E55" s="929"/>
      <c r="F55" s="929"/>
      <c r="G55" s="929"/>
      <c r="H55" s="929"/>
      <c r="I55" s="929"/>
      <c r="J55" s="929"/>
      <c r="K55" s="929"/>
      <c r="L55" s="929"/>
      <c r="M55" s="929"/>
      <c r="N55" s="929"/>
    </row>
    <row r="56" spans="1:14" ht="12" customHeight="1">
      <c r="A56" s="916">
        <v>2</v>
      </c>
      <c r="B56" s="929" t="s">
        <v>789</v>
      </c>
      <c r="C56" s="929"/>
      <c r="D56" s="929"/>
      <c r="E56" s="929"/>
      <c r="F56" s="929"/>
      <c r="G56" s="929"/>
      <c r="H56" s="929"/>
      <c r="I56" s="929"/>
      <c r="J56" s="929"/>
      <c r="K56" s="929"/>
      <c r="L56" s="929"/>
      <c r="M56" s="929"/>
      <c r="N56" s="929"/>
    </row>
    <row r="57" spans="1:14" ht="12" customHeight="1">
      <c r="A57" s="916"/>
      <c r="B57" s="929"/>
      <c r="C57" s="929"/>
      <c r="D57" s="929"/>
      <c r="E57" s="929"/>
      <c r="F57" s="929"/>
      <c r="G57" s="929"/>
      <c r="H57" s="929"/>
      <c r="I57" s="929"/>
      <c r="J57" s="929"/>
      <c r="K57" s="929"/>
      <c r="L57" s="929"/>
      <c r="M57" s="929"/>
      <c r="N57" s="929"/>
    </row>
    <row r="58" spans="1:14" ht="18" customHeight="1">
      <c r="A58" s="687"/>
      <c r="B58" s="929"/>
      <c r="C58" s="929"/>
      <c r="D58" s="929"/>
      <c r="E58" s="929"/>
      <c r="F58" s="929"/>
      <c r="G58" s="929"/>
      <c r="H58" s="929"/>
      <c r="I58" s="929"/>
      <c r="J58" s="929"/>
      <c r="K58" s="929"/>
      <c r="L58" s="929"/>
      <c r="M58" s="929"/>
      <c r="N58" s="929"/>
    </row>
    <row r="59" spans="1:14" ht="12" customHeight="1">
      <c r="A59" s="916">
        <v>3</v>
      </c>
      <c r="B59" s="929" t="s">
        <v>464</v>
      </c>
      <c r="C59" s="929"/>
      <c r="D59" s="929"/>
      <c r="E59" s="929"/>
      <c r="F59" s="929"/>
      <c r="G59" s="929"/>
      <c r="H59" s="929"/>
      <c r="I59" s="929"/>
      <c r="J59" s="929"/>
      <c r="K59" s="929"/>
      <c r="L59" s="929"/>
      <c r="M59" s="929"/>
      <c r="N59" s="929"/>
    </row>
    <row r="60" spans="1:14" ht="15.4" customHeight="1">
      <c r="A60" s="916"/>
      <c r="B60" s="929"/>
      <c r="C60" s="929"/>
      <c r="D60" s="929"/>
      <c r="E60" s="929"/>
      <c r="F60" s="929"/>
      <c r="G60" s="929"/>
      <c r="H60" s="929"/>
      <c r="I60" s="929"/>
      <c r="J60" s="929"/>
      <c r="K60" s="929"/>
      <c r="L60" s="929"/>
      <c r="M60" s="929"/>
      <c r="N60" s="929"/>
    </row>
    <row r="61" spans="1:14" ht="15.4" customHeight="1">
      <c r="A61" s="687"/>
      <c r="B61" s="929"/>
      <c r="C61" s="929"/>
      <c r="D61" s="929"/>
      <c r="E61" s="929"/>
      <c r="F61" s="929"/>
      <c r="G61" s="929"/>
      <c r="H61" s="929"/>
      <c r="I61" s="929"/>
      <c r="J61" s="929"/>
      <c r="K61" s="929"/>
      <c r="L61" s="929"/>
      <c r="M61" s="929"/>
      <c r="N61" s="929"/>
    </row>
    <row r="62" spans="1:14" ht="15.4" customHeight="1">
      <c r="A62" s="668"/>
      <c r="B62" s="668"/>
      <c r="C62" s="668"/>
      <c r="D62" s="668"/>
      <c r="E62" s="668"/>
      <c r="F62" s="668"/>
      <c r="G62" s="668"/>
      <c r="H62" s="668"/>
      <c r="I62" s="668"/>
      <c r="J62" s="668"/>
      <c r="K62" s="668"/>
      <c r="L62" s="668"/>
      <c r="M62" s="668"/>
      <c r="N62" s="668"/>
    </row>
    <row r="63" spans="1:14" ht="15.4" customHeight="1"/>
    <row r="64" spans="1:14" ht="15.4" customHeight="1"/>
    <row r="65" ht="15.4" customHeight="1"/>
    <row r="66" ht="15.4" customHeight="1"/>
    <row r="67" ht="15.4" customHeight="1"/>
  </sheetData>
  <mergeCells count="143">
    <mergeCell ref="A2:N2"/>
    <mergeCell ref="A3:N3"/>
    <mergeCell ref="A5:B5"/>
    <mergeCell ref="C5:G5"/>
    <mergeCell ref="I5:J5"/>
    <mergeCell ref="K5:N5"/>
    <mergeCell ref="A7:N7"/>
    <mergeCell ref="A8:C8"/>
    <mergeCell ref="D8:E8"/>
    <mergeCell ref="G8:H8"/>
    <mergeCell ref="J8:K8"/>
    <mergeCell ref="M8:N8"/>
    <mergeCell ref="A9:C9"/>
    <mergeCell ref="D9:F9"/>
    <mergeCell ref="G9:I9"/>
    <mergeCell ref="J9:L9"/>
    <mergeCell ref="M9:N9"/>
    <mergeCell ref="A11:N11"/>
    <mergeCell ref="A12:N12"/>
    <mergeCell ref="B13:E13"/>
    <mergeCell ref="F13:H13"/>
    <mergeCell ref="I13:J13"/>
    <mergeCell ref="K13:M13"/>
    <mergeCell ref="B14:E14"/>
    <mergeCell ref="F14:H14"/>
    <mergeCell ref="I14:J14"/>
    <mergeCell ref="K14:M14"/>
    <mergeCell ref="B15:E15"/>
    <mergeCell ref="F15:H15"/>
    <mergeCell ref="I15:J15"/>
    <mergeCell ref="K15:M15"/>
    <mergeCell ref="B16:E16"/>
    <mergeCell ref="F16:H16"/>
    <mergeCell ref="I16:J16"/>
    <mergeCell ref="K16:M16"/>
    <mergeCell ref="B17:E17"/>
    <mergeCell ref="F17:H17"/>
    <mergeCell ref="I17:J17"/>
    <mergeCell ref="K17:M17"/>
    <mergeCell ref="B18:E18"/>
    <mergeCell ref="F18:H18"/>
    <mergeCell ref="I18:J18"/>
    <mergeCell ref="K18:M18"/>
    <mergeCell ref="B19:E19"/>
    <mergeCell ref="F19:H19"/>
    <mergeCell ref="I19:J19"/>
    <mergeCell ref="K19:M19"/>
    <mergeCell ref="B20:E20"/>
    <mergeCell ref="F20:H20"/>
    <mergeCell ref="I20:J20"/>
    <mergeCell ref="K20:M20"/>
    <mergeCell ref="B21:E21"/>
    <mergeCell ref="F21:H21"/>
    <mergeCell ref="I21:J21"/>
    <mergeCell ref="K21:M21"/>
    <mergeCell ref="B22:H22"/>
    <mergeCell ref="I22:J22"/>
    <mergeCell ref="K22:N22"/>
    <mergeCell ref="B23:E23"/>
    <mergeCell ref="F23:H23"/>
    <mergeCell ref="I23:J23"/>
    <mergeCell ref="K23:M23"/>
    <mergeCell ref="B24:E24"/>
    <mergeCell ref="F24:H24"/>
    <mergeCell ref="I24:J24"/>
    <mergeCell ref="K24:M24"/>
    <mergeCell ref="B25:E25"/>
    <mergeCell ref="F25:H25"/>
    <mergeCell ref="I25:J25"/>
    <mergeCell ref="K25:M25"/>
    <mergeCell ref="B26:E26"/>
    <mergeCell ref="F26:H26"/>
    <mergeCell ref="I26:J26"/>
    <mergeCell ref="K26:M26"/>
    <mergeCell ref="B27:E27"/>
    <mergeCell ref="F27:H27"/>
    <mergeCell ref="I27:J27"/>
    <mergeCell ref="K27:M27"/>
    <mergeCell ref="B28:E28"/>
    <mergeCell ref="F28:H28"/>
    <mergeCell ref="I28:J28"/>
    <mergeCell ref="K28:M28"/>
    <mergeCell ref="B29:E29"/>
    <mergeCell ref="F29:H29"/>
    <mergeCell ref="I29:J29"/>
    <mergeCell ref="K29:M29"/>
    <mergeCell ref="B30:E30"/>
    <mergeCell ref="F30:H30"/>
    <mergeCell ref="I30:J30"/>
    <mergeCell ref="K30:M30"/>
    <mergeCell ref="B31:H31"/>
    <mergeCell ref="I31:J31"/>
    <mergeCell ref="K31:N31"/>
    <mergeCell ref="B32:E32"/>
    <mergeCell ref="F32:H32"/>
    <mergeCell ref="I32:J32"/>
    <mergeCell ref="K32:M32"/>
    <mergeCell ref="B33:E33"/>
    <mergeCell ref="F33:H33"/>
    <mergeCell ref="I33:J33"/>
    <mergeCell ref="K33:M33"/>
    <mergeCell ref="B34:E34"/>
    <mergeCell ref="F34:H34"/>
    <mergeCell ref="I34:J34"/>
    <mergeCell ref="K34:M34"/>
    <mergeCell ref="B35:E35"/>
    <mergeCell ref="F35:H35"/>
    <mergeCell ref="I35:J35"/>
    <mergeCell ref="K35:M35"/>
    <mergeCell ref="B36:E36"/>
    <mergeCell ref="F36:H36"/>
    <mergeCell ref="I36:J36"/>
    <mergeCell ref="K36:M36"/>
    <mergeCell ref="B37:E37"/>
    <mergeCell ref="F37:H37"/>
    <mergeCell ref="I37:J37"/>
    <mergeCell ref="K37:M37"/>
    <mergeCell ref="B38:E38"/>
    <mergeCell ref="F38:H38"/>
    <mergeCell ref="I38:J38"/>
    <mergeCell ref="K38:M38"/>
    <mergeCell ref="B39:E39"/>
    <mergeCell ref="F39:H39"/>
    <mergeCell ref="I39:J39"/>
    <mergeCell ref="K39:M39"/>
    <mergeCell ref="B40:H40"/>
    <mergeCell ref="I40:J40"/>
    <mergeCell ref="K40:N40"/>
    <mergeCell ref="B43:N43"/>
    <mergeCell ref="B44:N44"/>
    <mergeCell ref="A17:A19"/>
    <mergeCell ref="A26:A28"/>
    <mergeCell ref="A35:A37"/>
    <mergeCell ref="I41:N42"/>
    <mergeCell ref="A47:D48"/>
    <mergeCell ref="A49:C50"/>
    <mergeCell ref="D49:D50"/>
    <mergeCell ref="E49:G50"/>
    <mergeCell ref="H49:H50"/>
    <mergeCell ref="I49:K50"/>
    <mergeCell ref="B54:N55"/>
    <mergeCell ref="B56:N58"/>
    <mergeCell ref="B59:N61"/>
  </mergeCells>
  <phoneticPr fontId="21"/>
  <printOptions horizontalCentered="1" verticalCentered="1"/>
  <pageMargins left="0.39370078740157483" right="0.39370078740157483" top="0.59055118110236227" bottom="0.39370078740157483" header="0.27559055118110237" footer="0.43307086614173229"/>
  <pageSetup paperSize="9" scale="81" fitToWidth="1" fitToHeight="1" orientation="portrait" usePrinterDefaults="1" blackAndWhite="1" r:id="rId1"/>
  <headerFooter alignWithMargins="0">
    <oddHeader>&amp;R&amp;A</oddHeader>
  </headerFooter>
  <colBreaks count="1" manualBreakCount="1">
    <brk id="15" max="5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dimension ref="A1:P117"/>
  <sheetViews>
    <sheetView view="pageBreakPreview" zoomScaleSheetLayoutView="100" workbookViewId="0"/>
  </sheetViews>
  <sheetFormatPr defaultColWidth="9.375" defaultRowHeight="13.5"/>
  <cols>
    <col min="1" max="13" width="6.875" style="668" customWidth="1"/>
    <col min="14" max="15" width="8.375" style="668" customWidth="1"/>
    <col min="16" max="16" width="1.625" style="668" customWidth="1"/>
    <col min="17" max="16384" width="9.375" style="668"/>
  </cols>
  <sheetData>
    <row r="1" spans="1:16" ht="18" customHeight="1">
      <c r="A1" s="668"/>
      <c r="B1" s="668"/>
      <c r="C1" s="668"/>
      <c r="D1" s="668"/>
      <c r="E1" s="668"/>
      <c r="F1" s="668"/>
      <c r="G1" s="668"/>
      <c r="H1" s="668"/>
      <c r="I1" s="668"/>
      <c r="J1" s="668"/>
      <c r="K1" s="668"/>
      <c r="L1" s="668"/>
      <c r="M1" s="668"/>
      <c r="N1" s="752"/>
    </row>
    <row r="2" spans="1:16" ht="18" customHeight="1">
      <c r="A2" s="905" t="s">
        <v>124</v>
      </c>
      <c r="B2" s="976"/>
      <c r="C2" s="905"/>
      <c r="D2" s="905"/>
      <c r="E2" s="905"/>
      <c r="F2" s="905"/>
      <c r="G2" s="905"/>
      <c r="H2" s="905"/>
      <c r="I2" s="905"/>
      <c r="J2" s="905"/>
      <c r="K2" s="905"/>
      <c r="L2" s="905"/>
      <c r="M2" s="905"/>
      <c r="N2" s="905"/>
    </row>
    <row r="3" spans="1:16" ht="18" customHeight="1">
      <c r="A3" s="668"/>
      <c r="B3" s="668"/>
      <c r="C3" s="668"/>
      <c r="D3" s="668"/>
      <c r="E3" s="668"/>
      <c r="F3" s="668"/>
      <c r="G3" s="668"/>
      <c r="H3" s="668"/>
      <c r="I3" s="668"/>
      <c r="J3" s="668"/>
      <c r="K3" s="668"/>
      <c r="L3" s="668"/>
      <c r="M3" s="668"/>
      <c r="N3" s="668"/>
      <c r="P3" s="830"/>
    </row>
    <row r="4" spans="1:16" ht="22.5" customHeight="1">
      <c r="A4" s="691" t="s">
        <v>141</v>
      </c>
      <c r="B4" s="691"/>
      <c r="C4" s="714"/>
      <c r="D4" s="714"/>
      <c r="E4" s="714"/>
      <c r="F4" s="714"/>
      <c r="G4" s="714"/>
      <c r="H4" s="690"/>
      <c r="I4" s="729" t="s">
        <v>392</v>
      </c>
      <c r="J4" s="737"/>
      <c r="K4" s="729"/>
      <c r="L4" s="734"/>
      <c r="M4" s="734"/>
      <c r="N4" s="737"/>
      <c r="P4" s="830"/>
    </row>
    <row r="5" spans="1:16" ht="18" customHeight="1">
      <c r="A5" s="690"/>
      <c r="B5" s="690"/>
      <c r="C5" s="690"/>
      <c r="D5" s="690"/>
      <c r="E5" s="690"/>
      <c r="F5" s="690"/>
      <c r="G5" s="690"/>
      <c r="H5" s="690"/>
      <c r="I5" s="690"/>
      <c r="J5" s="690"/>
      <c r="K5" s="690"/>
      <c r="L5" s="690"/>
      <c r="M5" s="690"/>
      <c r="N5" s="690"/>
      <c r="P5" s="690"/>
    </row>
    <row r="6" spans="1:16" ht="18" customHeight="1">
      <c r="A6" s="906" t="s">
        <v>653</v>
      </c>
      <c r="B6" s="906"/>
      <c r="C6" s="906"/>
      <c r="D6" s="906"/>
      <c r="E6" s="906"/>
      <c r="F6" s="906"/>
      <c r="G6" s="906"/>
      <c r="H6" s="906"/>
      <c r="I6" s="906"/>
      <c r="J6" s="906"/>
      <c r="K6" s="906"/>
      <c r="L6" s="906"/>
      <c r="M6" s="906"/>
      <c r="N6" s="906"/>
      <c r="P6" s="690"/>
    </row>
    <row r="7" spans="1:16" ht="24.75" customHeight="1">
      <c r="A7" s="691" t="s">
        <v>710</v>
      </c>
      <c r="B7" s="691"/>
      <c r="C7" s="691" t="s">
        <v>747</v>
      </c>
      <c r="D7" s="691" t="s">
        <v>218</v>
      </c>
      <c r="E7" s="691" t="s">
        <v>749</v>
      </c>
      <c r="F7" s="691" t="s">
        <v>750</v>
      </c>
      <c r="G7" s="691" t="s">
        <v>45</v>
      </c>
      <c r="H7" s="691" t="s">
        <v>752</v>
      </c>
      <c r="I7" s="691" t="s">
        <v>249</v>
      </c>
      <c r="J7" s="691" t="s">
        <v>754</v>
      </c>
      <c r="K7" s="691" t="s">
        <v>198</v>
      </c>
      <c r="L7" s="691" t="s">
        <v>730</v>
      </c>
      <c r="M7" s="729" t="s">
        <v>469</v>
      </c>
      <c r="N7" s="844" t="s">
        <v>499</v>
      </c>
      <c r="P7" s="690"/>
    </row>
    <row r="8" spans="1:16" ht="18" customHeight="1">
      <c r="A8" s="691" t="s">
        <v>451</v>
      </c>
      <c r="B8" s="691"/>
      <c r="C8" s="983"/>
      <c r="D8" s="983"/>
      <c r="E8" s="983"/>
      <c r="F8" s="983"/>
      <c r="G8" s="983"/>
      <c r="H8" s="983"/>
      <c r="I8" s="983"/>
      <c r="J8" s="983"/>
      <c r="K8" s="983"/>
      <c r="L8" s="983"/>
      <c r="M8" s="1009"/>
      <c r="N8" s="1010"/>
    </row>
    <row r="9" spans="1:16" ht="18" customHeight="1">
      <c r="A9" s="668"/>
      <c r="B9" s="668"/>
      <c r="C9" s="668"/>
      <c r="D9" s="668"/>
      <c r="E9" s="668"/>
      <c r="F9" s="668"/>
      <c r="G9" s="668"/>
      <c r="H9" s="668"/>
      <c r="I9" s="668"/>
      <c r="J9" s="668"/>
      <c r="K9" s="668"/>
      <c r="L9" s="668"/>
      <c r="M9" s="668"/>
      <c r="N9" s="668"/>
    </row>
    <row r="10" spans="1:16" ht="18" customHeight="1">
      <c r="A10" s="906" t="s">
        <v>785</v>
      </c>
      <c r="B10" s="906"/>
      <c r="C10" s="906"/>
      <c r="D10" s="906"/>
      <c r="E10" s="906"/>
      <c r="F10" s="906"/>
      <c r="G10" s="906"/>
      <c r="H10" s="906"/>
      <c r="I10" s="906"/>
      <c r="J10" s="906"/>
      <c r="K10" s="906"/>
      <c r="L10" s="906"/>
      <c r="M10" s="906"/>
      <c r="N10" s="906"/>
    </row>
    <row r="11" spans="1:16" ht="18" customHeight="1">
      <c r="A11" s="906" t="s">
        <v>81</v>
      </c>
      <c r="B11" s="906"/>
      <c r="C11" s="906"/>
      <c r="D11" s="906"/>
      <c r="E11" s="906"/>
      <c r="F11" s="906"/>
      <c r="G11" s="906"/>
      <c r="H11" s="906"/>
      <c r="I11" s="906"/>
      <c r="J11" s="906"/>
      <c r="K11" s="906"/>
      <c r="L11" s="906"/>
      <c r="M11" s="906"/>
      <c r="N11" s="906"/>
    </row>
    <row r="12" spans="1:16" ht="18" customHeight="1">
      <c r="A12" s="695" t="s">
        <v>710</v>
      </c>
      <c r="B12" s="869" t="s">
        <v>561</v>
      </c>
      <c r="C12" s="897"/>
      <c r="D12" s="897"/>
      <c r="E12" s="876"/>
      <c r="F12" s="707" t="s">
        <v>715</v>
      </c>
      <c r="G12" s="707"/>
      <c r="H12" s="707"/>
      <c r="I12" s="869" t="s">
        <v>360</v>
      </c>
      <c r="J12" s="876"/>
      <c r="K12" s="869" t="s">
        <v>736</v>
      </c>
      <c r="L12" s="897"/>
      <c r="M12" s="876"/>
      <c r="N12" s="856" t="s">
        <v>490</v>
      </c>
    </row>
    <row r="13" spans="1:16" ht="18" customHeight="1">
      <c r="A13" s="968" t="s">
        <v>747</v>
      </c>
      <c r="B13" s="894"/>
      <c r="C13" s="896"/>
      <c r="D13" s="896"/>
      <c r="E13" s="988"/>
      <c r="F13" s="989"/>
      <c r="G13" s="989"/>
      <c r="H13" s="993"/>
      <c r="I13" s="996"/>
      <c r="J13" s="1002"/>
      <c r="K13" s="1006" t="s">
        <v>662</v>
      </c>
      <c r="L13" s="989"/>
      <c r="M13" s="993"/>
      <c r="N13" s="1011"/>
    </row>
    <row r="14" spans="1:16" ht="18" customHeight="1">
      <c r="A14" s="969"/>
      <c r="B14" s="691"/>
      <c r="C14" s="691"/>
      <c r="D14" s="691"/>
      <c r="E14" s="691"/>
      <c r="F14" s="990"/>
      <c r="G14" s="990"/>
      <c r="H14" s="990"/>
      <c r="I14" s="997"/>
      <c r="J14" s="1003"/>
      <c r="K14" s="997" t="s">
        <v>662</v>
      </c>
      <c r="L14" s="1008"/>
      <c r="M14" s="1003"/>
      <c r="N14" s="1012"/>
    </row>
    <row r="15" spans="1:16" ht="18" customHeight="1">
      <c r="A15" s="969"/>
      <c r="B15" s="691"/>
      <c r="C15" s="691"/>
      <c r="D15" s="691"/>
      <c r="E15" s="691"/>
      <c r="F15" s="990"/>
      <c r="G15" s="990"/>
      <c r="H15" s="990"/>
      <c r="I15" s="997"/>
      <c r="J15" s="1003"/>
      <c r="K15" s="997" t="s">
        <v>662</v>
      </c>
      <c r="L15" s="1008"/>
      <c r="M15" s="1003"/>
      <c r="N15" s="1012"/>
    </row>
    <row r="16" spans="1:16" ht="18" customHeight="1">
      <c r="A16" s="969"/>
      <c r="B16" s="691"/>
      <c r="C16" s="691"/>
      <c r="D16" s="691"/>
      <c r="E16" s="691"/>
      <c r="F16" s="990"/>
      <c r="G16" s="990"/>
      <c r="H16" s="990"/>
      <c r="I16" s="997"/>
      <c r="J16" s="1003"/>
      <c r="K16" s="997" t="s">
        <v>662</v>
      </c>
      <c r="L16" s="1008"/>
      <c r="M16" s="1003"/>
      <c r="N16" s="1012"/>
    </row>
    <row r="17" spans="1:14" ht="18" customHeight="1">
      <c r="A17" s="969"/>
      <c r="B17" s="691"/>
      <c r="C17" s="691"/>
      <c r="D17" s="691"/>
      <c r="E17" s="691"/>
      <c r="F17" s="990"/>
      <c r="G17" s="990"/>
      <c r="H17" s="990"/>
      <c r="I17" s="997"/>
      <c r="J17" s="1003"/>
      <c r="K17" s="997" t="s">
        <v>662</v>
      </c>
      <c r="L17" s="1008"/>
      <c r="M17" s="1003"/>
      <c r="N17" s="1012"/>
    </row>
    <row r="18" spans="1:14" ht="18" customHeight="1">
      <c r="A18" s="969"/>
      <c r="B18" s="691"/>
      <c r="C18" s="691"/>
      <c r="D18" s="691"/>
      <c r="E18" s="691"/>
      <c r="F18" s="990"/>
      <c r="G18" s="990"/>
      <c r="H18" s="990"/>
      <c r="I18" s="997"/>
      <c r="J18" s="1003"/>
      <c r="K18" s="997" t="s">
        <v>662</v>
      </c>
      <c r="L18" s="1008"/>
      <c r="M18" s="1003"/>
      <c r="N18" s="1012"/>
    </row>
    <row r="19" spans="1:14" ht="18" customHeight="1">
      <c r="A19" s="969"/>
      <c r="B19" s="691"/>
      <c r="C19" s="691"/>
      <c r="D19" s="691"/>
      <c r="E19" s="691"/>
      <c r="F19" s="990"/>
      <c r="G19" s="990"/>
      <c r="H19" s="990"/>
      <c r="I19" s="997"/>
      <c r="J19" s="1003"/>
      <c r="K19" s="997" t="s">
        <v>662</v>
      </c>
      <c r="L19" s="1008"/>
      <c r="M19" s="1003"/>
      <c r="N19" s="1012"/>
    </row>
    <row r="20" spans="1:14" ht="18" customHeight="1">
      <c r="A20" s="970"/>
      <c r="B20" s="977"/>
      <c r="C20" s="984"/>
      <c r="D20" s="984"/>
      <c r="E20" s="984"/>
      <c r="F20" s="984"/>
      <c r="G20" s="984"/>
      <c r="H20" s="994"/>
      <c r="I20" s="998" t="s">
        <v>790</v>
      </c>
      <c r="J20" s="1004"/>
      <c r="K20" s="1004"/>
      <c r="L20" s="1004"/>
      <c r="M20" s="1004"/>
      <c r="N20" s="1013"/>
    </row>
    <row r="21" spans="1:14" ht="18" customHeight="1">
      <c r="A21" s="968" t="s">
        <v>688</v>
      </c>
      <c r="B21" s="894"/>
      <c r="C21" s="896"/>
      <c r="D21" s="896"/>
      <c r="E21" s="988"/>
      <c r="F21" s="989"/>
      <c r="G21" s="989"/>
      <c r="H21" s="993"/>
      <c r="I21" s="996"/>
      <c r="J21" s="1002"/>
      <c r="K21" s="1006" t="s">
        <v>662</v>
      </c>
      <c r="L21" s="989"/>
      <c r="M21" s="993"/>
      <c r="N21" s="1011"/>
    </row>
    <row r="22" spans="1:14" ht="18" customHeight="1">
      <c r="A22" s="971"/>
      <c r="B22" s="691"/>
      <c r="C22" s="691"/>
      <c r="D22" s="691"/>
      <c r="E22" s="691"/>
      <c r="F22" s="990"/>
      <c r="G22" s="990"/>
      <c r="H22" s="990"/>
      <c r="I22" s="997"/>
      <c r="J22" s="1003"/>
      <c r="K22" s="997" t="s">
        <v>662</v>
      </c>
      <c r="L22" s="1008"/>
      <c r="M22" s="1003"/>
      <c r="N22" s="1012"/>
    </row>
    <row r="23" spans="1:14" ht="18" customHeight="1">
      <c r="A23" s="969"/>
      <c r="B23" s="691"/>
      <c r="C23" s="691"/>
      <c r="D23" s="691"/>
      <c r="E23" s="691"/>
      <c r="F23" s="990"/>
      <c r="G23" s="990"/>
      <c r="H23" s="990"/>
      <c r="I23" s="997"/>
      <c r="J23" s="1003"/>
      <c r="K23" s="997" t="s">
        <v>662</v>
      </c>
      <c r="L23" s="1008"/>
      <c r="M23" s="1003"/>
      <c r="N23" s="1012"/>
    </row>
    <row r="24" spans="1:14" ht="18" customHeight="1">
      <c r="A24" s="969"/>
      <c r="B24" s="691"/>
      <c r="C24" s="691"/>
      <c r="D24" s="691"/>
      <c r="E24" s="691"/>
      <c r="F24" s="990"/>
      <c r="G24" s="990"/>
      <c r="H24" s="990"/>
      <c r="I24" s="997"/>
      <c r="J24" s="1003"/>
      <c r="K24" s="997" t="s">
        <v>662</v>
      </c>
      <c r="L24" s="1008"/>
      <c r="M24" s="1003"/>
      <c r="N24" s="1012"/>
    </row>
    <row r="25" spans="1:14" ht="18" customHeight="1">
      <c r="A25" s="969"/>
      <c r="B25" s="691"/>
      <c r="C25" s="691"/>
      <c r="D25" s="691"/>
      <c r="E25" s="691"/>
      <c r="F25" s="990"/>
      <c r="G25" s="990"/>
      <c r="H25" s="990"/>
      <c r="I25" s="997"/>
      <c r="J25" s="1003"/>
      <c r="K25" s="997" t="s">
        <v>662</v>
      </c>
      <c r="L25" s="1008"/>
      <c r="M25" s="1003"/>
      <c r="N25" s="1012"/>
    </row>
    <row r="26" spans="1:14" ht="18" customHeight="1">
      <c r="A26" s="969"/>
      <c r="B26" s="691"/>
      <c r="C26" s="691"/>
      <c r="D26" s="691"/>
      <c r="E26" s="691"/>
      <c r="F26" s="990"/>
      <c r="G26" s="990"/>
      <c r="H26" s="990"/>
      <c r="I26" s="997"/>
      <c r="J26" s="1003"/>
      <c r="K26" s="997" t="s">
        <v>662</v>
      </c>
      <c r="L26" s="1008"/>
      <c r="M26" s="1003"/>
      <c r="N26" s="1012"/>
    </row>
    <row r="27" spans="1:14" ht="18" customHeight="1">
      <c r="A27" s="969"/>
      <c r="B27" s="691"/>
      <c r="C27" s="691"/>
      <c r="D27" s="691"/>
      <c r="E27" s="691"/>
      <c r="F27" s="990"/>
      <c r="G27" s="990"/>
      <c r="H27" s="990"/>
      <c r="I27" s="997"/>
      <c r="J27" s="1003"/>
      <c r="K27" s="997" t="s">
        <v>662</v>
      </c>
      <c r="L27" s="1008"/>
      <c r="M27" s="1003"/>
      <c r="N27" s="1012"/>
    </row>
    <row r="28" spans="1:14" ht="18" customHeight="1">
      <c r="A28" s="970"/>
      <c r="B28" s="977"/>
      <c r="C28" s="984"/>
      <c r="D28" s="984"/>
      <c r="E28" s="984"/>
      <c r="F28" s="984"/>
      <c r="G28" s="984"/>
      <c r="H28" s="994"/>
      <c r="I28" s="998" t="s">
        <v>744</v>
      </c>
      <c r="J28" s="1004"/>
      <c r="K28" s="1004"/>
      <c r="L28" s="1004"/>
      <c r="M28" s="1004"/>
      <c r="N28" s="1013"/>
    </row>
    <row r="29" spans="1:14" ht="18" customHeight="1">
      <c r="A29" s="968" t="s">
        <v>757</v>
      </c>
      <c r="B29" s="894"/>
      <c r="C29" s="896"/>
      <c r="D29" s="896"/>
      <c r="E29" s="988"/>
      <c r="F29" s="989"/>
      <c r="G29" s="989"/>
      <c r="H29" s="993"/>
      <c r="I29" s="996"/>
      <c r="J29" s="1002"/>
      <c r="K29" s="1006" t="s">
        <v>662</v>
      </c>
      <c r="L29" s="989"/>
      <c r="M29" s="993"/>
      <c r="N29" s="1011"/>
    </row>
    <row r="30" spans="1:14" ht="18" customHeight="1">
      <c r="A30" s="969"/>
      <c r="B30" s="691"/>
      <c r="C30" s="691"/>
      <c r="D30" s="691"/>
      <c r="E30" s="691"/>
      <c r="F30" s="990"/>
      <c r="G30" s="990"/>
      <c r="H30" s="990"/>
      <c r="I30" s="997"/>
      <c r="J30" s="1003"/>
      <c r="K30" s="997" t="s">
        <v>662</v>
      </c>
      <c r="L30" s="1008"/>
      <c r="M30" s="1003"/>
      <c r="N30" s="1012"/>
    </row>
    <row r="31" spans="1:14" ht="18" customHeight="1">
      <c r="A31" s="969"/>
      <c r="B31" s="691"/>
      <c r="C31" s="691"/>
      <c r="D31" s="691"/>
      <c r="E31" s="691"/>
      <c r="F31" s="990"/>
      <c r="G31" s="990"/>
      <c r="H31" s="990"/>
      <c r="I31" s="997"/>
      <c r="J31" s="1003"/>
      <c r="K31" s="997" t="s">
        <v>662</v>
      </c>
      <c r="L31" s="1008"/>
      <c r="M31" s="1003"/>
      <c r="N31" s="1012"/>
    </row>
    <row r="32" spans="1:14" ht="18" customHeight="1">
      <c r="A32" s="969"/>
      <c r="B32" s="691"/>
      <c r="C32" s="691"/>
      <c r="D32" s="691"/>
      <c r="E32" s="691"/>
      <c r="F32" s="990"/>
      <c r="G32" s="990"/>
      <c r="H32" s="990"/>
      <c r="I32" s="997"/>
      <c r="J32" s="1003"/>
      <c r="K32" s="997" t="s">
        <v>662</v>
      </c>
      <c r="L32" s="1008"/>
      <c r="M32" s="1003"/>
      <c r="N32" s="1012"/>
    </row>
    <row r="33" spans="1:15" ht="18" customHeight="1">
      <c r="A33" s="969"/>
      <c r="B33" s="691"/>
      <c r="C33" s="691"/>
      <c r="D33" s="691"/>
      <c r="E33" s="691"/>
      <c r="F33" s="990"/>
      <c r="G33" s="990"/>
      <c r="H33" s="990"/>
      <c r="I33" s="997"/>
      <c r="J33" s="1003"/>
      <c r="K33" s="997" t="s">
        <v>662</v>
      </c>
      <c r="L33" s="1008"/>
      <c r="M33" s="1003"/>
      <c r="N33" s="1012"/>
    </row>
    <row r="34" spans="1:15" ht="18" customHeight="1">
      <c r="A34" s="969"/>
      <c r="B34" s="691"/>
      <c r="C34" s="691"/>
      <c r="D34" s="691"/>
      <c r="E34" s="691"/>
      <c r="F34" s="990"/>
      <c r="G34" s="990"/>
      <c r="H34" s="990"/>
      <c r="I34" s="997"/>
      <c r="J34" s="1003"/>
      <c r="K34" s="997" t="s">
        <v>662</v>
      </c>
      <c r="L34" s="1008"/>
      <c r="M34" s="1003"/>
      <c r="N34" s="1012"/>
    </row>
    <row r="35" spans="1:15" ht="18" customHeight="1">
      <c r="A35" s="969"/>
      <c r="B35" s="691"/>
      <c r="C35" s="691"/>
      <c r="D35" s="691"/>
      <c r="E35" s="691"/>
      <c r="F35" s="990"/>
      <c r="G35" s="990"/>
      <c r="H35" s="990"/>
      <c r="I35" s="997"/>
      <c r="J35" s="1003"/>
      <c r="K35" s="997" t="s">
        <v>662</v>
      </c>
      <c r="L35" s="1008"/>
      <c r="M35" s="1003"/>
      <c r="N35" s="1012"/>
    </row>
    <row r="36" spans="1:15" ht="18" customHeight="1">
      <c r="A36" s="970"/>
      <c r="B36" s="977"/>
      <c r="C36" s="984"/>
      <c r="D36" s="984"/>
      <c r="E36" s="984"/>
      <c r="F36" s="984"/>
      <c r="G36" s="984"/>
      <c r="H36" s="994"/>
      <c r="I36" s="998" t="s">
        <v>791</v>
      </c>
      <c r="J36" s="1004"/>
      <c r="K36" s="1004"/>
      <c r="L36" s="1004"/>
      <c r="M36" s="1004"/>
      <c r="N36" s="1013"/>
    </row>
    <row r="37" spans="1:15" ht="18" customHeight="1">
      <c r="A37" s="968" t="s">
        <v>758</v>
      </c>
      <c r="B37" s="894"/>
      <c r="C37" s="896"/>
      <c r="D37" s="896"/>
      <c r="E37" s="988"/>
      <c r="F37" s="989"/>
      <c r="G37" s="989"/>
      <c r="H37" s="993"/>
      <c r="I37" s="996"/>
      <c r="J37" s="1002"/>
      <c r="K37" s="1006" t="s">
        <v>662</v>
      </c>
      <c r="L37" s="989"/>
      <c r="M37" s="993"/>
      <c r="N37" s="1011"/>
      <c r="O37" s="851"/>
    </row>
    <row r="38" spans="1:15" ht="18" customHeight="1">
      <c r="A38" s="969"/>
      <c r="B38" s="691"/>
      <c r="C38" s="691"/>
      <c r="D38" s="691"/>
      <c r="E38" s="691"/>
      <c r="F38" s="990"/>
      <c r="G38" s="990"/>
      <c r="H38" s="990"/>
      <c r="I38" s="997"/>
      <c r="J38" s="1003"/>
      <c r="K38" s="997" t="s">
        <v>662</v>
      </c>
      <c r="L38" s="1008"/>
      <c r="M38" s="1003"/>
      <c r="N38" s="1012"/>
      <c r="O38" s="851"/>
    </row>
    <row r="39" spans="1:15" ht="18" customHeight="1">
      <c r="A39" s="969"/>
      <c r="B39" s="691"/>
      <c r="C39" s="691"/>
      <c r="D39" s="691"/>
      <c r="E39" s="691"/>
      <c r="F39" s="990"/>
      <c r="G39" s="990"/>
      <c r="H39" s="990"/>
      <c r="I39" s="997"/>
      <c r="J39" s="1003"/>
      <c r="K39" s="997" t="s">
        <v>662</v>
      </c>
      <c r="L39" s="1008"/>
      <c r="M39" s="1003"/>
      <c r="N39" s="1012"/>
      <c r="O39" s="851"/>
    </row>
    <row r="40" spans="1:15" ht="18" customHeight="1">
      <c r="A40" s="969"/>
      <c r="B40" s="691"/>
      <c r="C40" s="691"/>
      <c r="D40" s="691"/>
      <c r="E40" s="691"/>
      <c r="F40" s="990"/>
      <c r="G40" s="990"/>
      <c r="H40" s="990"/>
      <c r="I40" s="997"/>
      <c r="J40" s="1003"/>
      <c r="K40" s="997" t="s">
        <v>662</v>
      </c>
      <c r="L40" s="1008"/>
      <c r="M40" s="1003"/>
      <c r="N40" s="1012"/>
      <c r="O40" s="851"/>
    </row>
    <row r="41" spans="1:15" ht="18" customHeight="1">
      <c r="A41" s="969"/>
      <c r="B41" s="691"/>
      <c r="C41" s="691"/>
      <c r="D41" s="691"/>
      <c r="E41" s="691"/>
      <c r="F41" s="990"/>
      <c r="G41" s="990"/>
      <c r="H41" s="990"/>
      <c r="I41" s="997"/>
      <c r="J41" s="1003"/>
      <c r="K41" s="997" t="s">
        <v>662</v>
      </c>
      <c r="L41" s="1008"/>
      <c r="M41" s="1003"/>
      <c r="N41" s="1012"/>
      <c r="O41" s="851"/>
    </row>
    <row r="42" spans="1:15" ht="18" customHeight="1">
      <c r="A42" s="969"/>
      <c r="B42" s="691"/>
      <c r="C42" s="691"/>
      <c r="D42" s="691"/>
      <c r="E42" s="691"/>
      <c r="F42" s="990"/>
      <c r="G42" s="990"/>
      <c r="H42" s="990"/>
      <c r="I42" s="997"/>
      <c r="J42" s="1003"/>
      <c r="K42" s="997" t="s">
        <v>662</v>
      </c>
      <c r="L42" s="1008"/>
      <c r="M42" s="1003"/>
      <c r="N42" s="1012"/>
      <c r="O42" s="851"/>
    </row>
    <row r="43" spans="1:15" ht="18" customHeight="1">
      <c r="A43" s="969"/>
      <c r="B43" s="691"/>
      <c r="C43" s="691"/>
      <c r="D43" s="691"/>
      <c r="E43" s="691"/>
      <c r="F43" s="990"/>
      <c r="G43" s="990"/>
      <c r="H43" s="990"/>
      <c r="I43" s="997"/>
      <c r="J43" s="1003"/>
      <c r="K43" s="997" t="s">
        <v>662</v>
      </c>
      <c r="L43" s="1008"/>
      <c r="M43" s="1003"/>
      <c r="N43" s="1012"/>
      <c r="O43" s="851"/>
    </row>
    <row r="44" spans="1:15" ht="18" customHeight="1">
      <c r="A44" s="970"/>
      <c r="B44" s="977"/>
      <c r="C44" s="984"/>
      <c r="D44" s="984"/>
      <c r="E44" s="984"/>
      <c r="F44" s="984"/>
      <c r="G44" s="984"/>
      <c r="H44" s="994"/>
      <c r="I44" s="998" t="s">
        <v>284</v>
      </c>
      <c r="J44" s="1004"/>
      <c r="K44" s="1004"/>
      <c r="L44" s="1004"/>
      <c r="M44" s="1004"/>
      <c r="N44" s="1013"/>
      <c r="O44" s="851"/>
    </row>
    <row r="45" spans="1:15" ht="18" customHeight="1">
      <c r="A45" s="968" t="s">
        <v>39</v>
      </c>
      <c r="B45" s="894"/>
      <c r="C45" s="896"/>
      <c r="D45" s="896"/>
      <c r="E45" s="988"/>
      <c r="F45" s="989"/>
      <c r="G45" s="989"/>
      <c r="H45" s="993"/>
      <c r="I45" s="996"/>
      <c r="J45" s="1002"/>
      <c r="K45" s="1006" t="s">
        <v>662</v>
      </c>
      <c r="L45" s="989"/>
      <c r="M45" s="993"/>
      <c r="N45" s="1011"/>
      <c r="O45" s="851"/>
    </row>
    <row r="46" spans="1:15" ht="18" customHeight="1">
      <c r="A46" s="969"/>
      <c r="B46" s="691"/>
      <c r="C46" s="691"/>
      <c r="D46" s="691"/>
      <c r="E46" s="691"/>
      <c r="F46" s="990"/>
      <c r="G46" s="990"/>
      <c r="H46" s="990"/>
      <c r="I46" s="997"/>
      <c r="J46" s="1003"/>
      <c r="K46" s="997" t="s">
        <v>662</v>
      </c>
      <c r="L46" s="1008"/>
      <c r="M46" s="1003"/>
      <c r="N46" s="1012"/>
      <c r="O46" s="851"/>
    </row>
    <row r="47" spans="1:15" ht="18" customHeight="1">
      <c r="A47" s="969"/>
      <c r="B47" s="691"/>
      <c r="C47" s="691"/>
      <c r="D47" s="691"/>
      <c r="E47" s="691"/>
      <c r="F47" s="990"/>
      <c r="G47" s="990"/>
      <c r="H47" s="990"/>
      <c r="I47" s="997"/>
      <c r="J47" s="1003"/>
      <c r="K47" s="997" t="s">
        <v>662</v>
      </c>
      <c r="L47" s="1008"/>
      <c r="M47" s="1003"/>
      <c r="N47" s="1012"/>
      <c r="O47" s="851"/>
    </row>
    <row r="48" spans="1:15" ht="18" customHeight="1">
      <c r="A48" s="969"/>
      <c r="B48" s="691"/>
      <c r="C48" s="691"/>
      <c r="D48" s="691"/>
      <c r="E48" s="691"/>
      <c r="F48" s="990"/>
      <c r="G48" s="990"/>
      <c r="H48" s="990"/>
      <c r="I48" s="997"/>
      <c r="J48" s="1003"/>
      <c r="K48" s="997" t="s">
        <v>662</v>
      </c>
      <c r="L48" s="1008"/>
      <c r="M48" s="1003"/>
      <c r="N48" s="1012"/>
      <c r="O48" s="851"/>
    </row>
    <row r="49" spans="1:15" ht="18" customHeight="1">
      <c r="A49" s="969"/>
      <c r="B49" s="691"/>
      <c r="C49" s="691"/>
      <c r="D49" s="691"/>
      <c r="E49" s="691"/>
      <c r="F49" s="990"/>
      <c r="G49" s="990"/>
      <c r="H49" s="990"/>
      <c r="I49" s="997"/>
      <c r="J49" s="1003"/>
      <c r="K49" s="997" t="s">
        <v>662</v>
      </c>
      <c r="L49" s="1008"/>
      <c r="M49" s="1003"/>
      <c r="N49" s="1012"/>
      <c r="O49" s="851"/>
    </row>
    <row r="50" spans="1:15" ht="18" customHeight="1">
      <c r="A50" s="969"/>
      <c r="B50" s="691"/>
      <c r="C50" s="691"/>
      <c r="D50" s="691"/>
      <c r="E50" s="691"/>
      <c r="F50" s="990"/>
      <c r="G50" s="990"/>
      <c r="H50" s="990"/>
      <c r="I50" s="997"/>
      <c r="J50" s="1003"/>
      <c r="K50" s="997" t="s">
        <v>662</v>
      </c>
      <c r="L50" s="1008"/>
      <c r="M50" s="1003"/>
      <c r="N50" s="1012"/>
      <c r="O50" s="851"/>
    </row>
    <row r="51" spans="1:15" ht="18" customHeight="1">
      <c r="A51" s="969"/>
      <c r="B51" s="691"/>
      <c r="C51" s="691"/>
      <c r="D51" s="691"/>
      <c r="E51" s="691"/>
      <c r="F51" s="990"/>
      <c r="G51" s="990"/>
      <c r="H51" s="990"/>
      <c r="I51" s="997"/>
      <c r="J51" s="1003"/>
      <c r="K51" s="997" t="s">
        <v>662</v>
      </c>
      <c r="L51" s="1008"/>
      <c r="M51" s="1003"/>
      <c r="N51" s="1012"/>
      <c r="O51" s="851"/>
    </row>
    <row r="52" spans="1:15" ht="18" customHeight="1">
      <c r="A52" s="970"/>
      <c r="B52" s="977"/>
      <c r="C52" s="984"/>
      <c r="D52" s="984"/>
      <c r="E52" s="984"/>
      <c r="F52" s="984"/>
      <c r="G52" s="984"/>
      <c r="H52" s="994"/>
      <c r="I52" s="998" t="s">
        <v>792</v>
      </c>
      <c r="J52" s="1004"/>
      <c r="K52" s="1004"/>
      <c r="L52" s="1004"/>
      <c r="M52" s="1004"/>
      <c r="N52" s="1013"/>
      <c r="O52" s="851"/>
    </row>
    <row r="53" spans="1:15" ht="18" customHeight="1">
      <c r="A53" s="971" t="s">
        <v>233</v>
      </c>
      <c r="B53" s="894"/>
      <c r="C53" s="896"/>
      <c r="D53" s="896"/>
      <c r="E53" s="988"/>
      <c r="F53" s="989"/>
      <c r="G53" s="989"/>
      <c r="H53" s="993"/>
      <c r="I53" s="996"/>
      <c r="J53" s="1002"/>
      <c r="K53" s="1006" t="s">
        <v>662</v>
      </c>
      <c r="L53" s="989"/>
      <c r="M53" s="993"/>
      <c r="N53" s="1011"/>
      <c r="O53" s="851"/>
    </row>
    <row r="54" spans="1:15" ht="18" customHeight="1">
      <c r="A54" s="969"/>
      <c r="B54" s="691"/>
      <c r="C54" s="691"/>
      <c r="D54" s="691"/>
      <c r="E54" s="691"/>
      <c r="F54" s="990"/>
      <c r="G54" s="990"/>
      <c r="H54" s="990"/>
      <c r="I54" s="997"/>
      <c r="J54" s="1003"/>
      <c r="K54" s="997" t="s">
        <v>662</v>
      </c>
      <c r="L54" s="1008"/>
      <c r="M54" s="1003"/>
      <c r="N54" s="1012"/>
      <c r="O54" s="851"/>
    </row>
    <row r="55" spans="1:15" ht="18" customHeight="1">
      <c r="A55" s="969"/>
      <c r="B55" s="691"/>
      <c r="C55" s="691"/>
      <c r="D55" s="691"/>
      <c r="E55" s="691"/>
      <c r="F55" s="990"/>
      <c r="G55" s="990"/>
      <c r="H55" s="990"/>
      <c r="I55" s="997"/>
      <c r="J55" s="1003"/>
      <c r="K55" s="997" t="s">
        <v>662</v>
      </c>
      <c r="L55" s="1008"/>
      <c r="M55" s="1003"/>
      <c r="N55" s="1012"/>
      <c r="O55" s="851"/>
    </row>
    <row r="56" spans="1:15" ht="18" customHeight="1">
      <c r="A56" s="969"/>
      <c r="B56" s="691"/>
      <c r="C56" s="691"/>
      <c r="D56" s="691"/>
      <c r="E56" s="691"/>
      <c r="F56" s="990"/>
      <c r="G56" s="990"/>
      <c r="H56" s="990"/>
      <c r="I56" s="997"/>
      <c r="J56" s="1003"/>
      <c r="K56" s="997" t="s">
        <v>662</v>
      </c>
      <c r="L56" s="1008"/>
      <c r="M56" s="1003"/>
      <c r="N56" s="1012"/>
      <c r="O56" s="851"/>
    </row>
    <row r="57" spans="1:15" ht="18" customHeight="1">
      <c r="A57" s="969"/>
      <c r="B57" s="691"/>
      <c r="C57" s="691"/>
      <c r="D57" s="691"/>
      <c r="E57" s="691"/>
      <c r="F57" s="990"/>
      <c r="G57" s="990"/>
      <c r="H57" s="990"/>
      <c r="I57" s="997"/>
      <c r="J57" s="1003"/>
      <c r="K57" s="997" t="s">
        <v>662</v>
      </c>
      <c r="L57" s="1008"/>
      <c r="M57" s="1003"/>
      <c r="N57" s="1012"/>
      <c r="O57" s="851"/>
    </row>
    <row r="58" spans="1:15" ht="18" customHeight="1">
      <c r="A58" s="969"/>
      <c r="B58" s="691"/>
      <c r="C58" s="691"/>
      <c r="D58" s="691"/>
      <c r="E58" s="691"/>
      <c r="F58" s="990"/>
      <c r="G58" s="990"/>
      <c r="H58" s="990"/>
      <c r="I58" s="997"/>
      <c r="J58" s="1003"/>
      <c r="K58" s="997" t="s">
        <v>662</v>
      </c>
      <c r="L58" s="1008"/>
      <c r="M58" s="1003"/>
      <c r="N58" s="1012"/>
      <c r="O58" s="851"/>
    </row>
    <row r="59" spans="1:15" ht="18" customHeight="1">
      <c r="A59" s="969"/>
      <c r="B59" s="691"/>
      <c r="C59" s="691"/>
      <c r="D59" s="691"/>
      <c r="E59" s="691"/>
      <c r="F59" s="990"/>
      <c r="G59" s="990"/>
      <c r="H59" s="990"/>
      <c r="I59" s="997"/>
      <c r="J59" s="1003"/>
      <c r="K59" s="997" t="s">
        <v>662</v>
      </c>
      <c r="L59" s="1008"/>
      <c r="M59" s="1003"/>
      <c r="N59" s="1012"/>
      <c r="O59" s="851"/>
    </row>
    <row r="60" spans="1:15" ht="18" customHeight="1">
      <c r="A60" s="970"/>
      <c r="B60" s="977"/>
      <c r="C60" s="984"/>
      <c r="D60" s="984"/>
      <c r="E60" s="984"/>
      <c r="F60" s="984"/>
      <c r="G60" s="984"/>
      <c r="H60" s="994"/>
      <c r="I60" s="998" t="s">
        <v>793</v>
      </c>
      <c r="J60" s="1004"/>
      <c r="K60" s="1004"/>
      <c r="L60" s="1004"/>
      <c r="M60" s="1004"/>
      <c r="N60" s="1013"/>
      <c r="O60" s="851"/>
    </row>
    <row r="61" spans="1:15" ht="18" customHeight="1">
      <c r="A61" s="972"/>
      <c r="B61" s="978"/>
      <c r="C61" s="978"/>
      <c r="D61" s="978"/>
      <c r="E61" s="978"/>
      <c r="F61" s="978"/>
      <c r="G61" s="978"/>
      <c r="H61" s="978"/>
      <c r="I61" s="978"/>
      <c r="J61" s="978"/>
      <c r="K61" s="1007"/>
      <c r="L61" s="1007"/>
      <c r="M61" s="1007"/>
      <c r="N61" s="1007"/>
      <c r="O61" s="851"/>
    </row>
    <row r="62" spans="1:15" ht="18" customHeight="1">
      <c r="A62" s="695" t="s">
        <v>710</v>
      </c>
      <c r="B62" s="869" t="s">
        <v>561</v>
      </c>
      <c r="C62" s="897"/>
      <c r="D62" s="897"/>
      <c r="E62" s="876"/>
      <c r="F62" s="707" t="s">
        <v>715</v>
      </c>
      <c r="G62" s="707"/>
      <c r="H62" s="707"/>
      <c r="I62" s="869" t="s">
        <v>360</v>
      </c>
      <c r="J62" s="876"/>
      <c r="K62" s="869" t="s">
        <v>736</v>
      </c>
      <c r="L62" s="897"/>
      <c r="M62" s="876"/>
      <c r="N62" s="856" t="s">
        <v>490</v>
      </c>
      <c r="O62" s="851"/>
    </row>
    <row r="63" spans="1:15" ht="18" customHeight="1">
      <c r="A63" s="968" t="s">
        <v>568</v>
      </c>
      <c r="B63" s="894"/>
      <c r="C63" s="896"/>
      <c r="D63" s="896"/>
      <c r="E63" s="988"/>
      <c r="F63" s="989"/>
      <c r="G63" s="989"/>
      <c r="H63" s="993"/>
      <c r="I63" s="996"/>
      <c r="J63" s="1002"/>
      <c r="K63" s="1006" t="s">
        <v>662</v>
      </c>
      <c r="L63" s="989"/>
      <c r="M63" s="993"/>
      <c r="N63" s="1011"/>
      <c r="O63" s="851"/>
    </row>
    <row r="64" spans="1:15" ht="18" customHeight="1">
      <c r="A64" s="969"/>
      <c r="B64" s="691"/>
      <c r="C64" s="691"/>
      <c r="D64" s="691"/>
      <c r="E64" s="691"/>
      <c r="F64" s="990"/>
      <c r="G64" s="990"/>
      <c r="H64" s="990"/>
      <c r="I64" s="997"/>
      <c r="J64" s="1003"/>
      <c r="K64" s="997" t="s">
        <v>662</v>
      </c>
      <c r="L64" s="1008"/>
      <c r="M64" s="1003"/>
      <c r="N64" s="1012"/>
      <c r="O64" s="851"/>
    </row>
    <row r="65" spans="1:15" ht="18" customHeight="1">
      <c r="A65" s="969"/>
      <c r="B65" s="691"/>
      <c r="C65" s="691"/>
      <c r="D65" s="691"/>
      <c r="E65" s="691"/>
      <c r="F65" s="990"/>
      <c r="G65" s="990"/>
      <c r="H65" s="990"/>
      <c r="I65" s="997"/>
      <c r="J65" s="1003"/>
      <c r="K65" s="997" t="s">
        <v>662</v>
      </c>
      <c r="L65" s="1008"/>
      <c r="M65" s="1003"/>
      <c r="N65" s="1012"/>
      <c r="O65" s="851"/>
    </row>
    <row r="66" spans="1:15" ht="18" customHeight="1">
      <c r="A66" s="969"/>
      <c r="B66" s="691"/>
      <c r="C66" s="691"/>
      <c r="D66" s="691"/>
      <c r="E66" s="691"/>
      <c r="F66" s="990"/>
      <c r="G66" s="990"/>
      <c r="H66" s="990"/>
      <c r="I66" s="997"/>
      <c r="J66" s="1003"/>
      <c r="K66" s="997" t="s">
        <v>662</v>
      </c>
      <c r="L66" s="1008"/>
      <c r="M66" s="1003"/>
      <c r="N66" s="1012"/>
      <c r="O66" s="851"/>
    </row>
    <row r="67" spans="1:15" ht="18" customHeight="1">
      <c r="A67" s="969"/>
      <c r="B67" s="691"/>
      <c r="C67" s="691"/>
      <c r="D67" s="691"/>
      <c r="E67" s="691"/>
      <c r="F67" s="990"/>
      <c r="G67" s="990"/>
      <c r="H67" s="990"/>
      <c r="I67" s="997"/>
      <c r="J67" s="1003"/>
      <c r="K67" s="997" t="s">
        <v>662</v>
      </c>
      <c r="L67" s="1008"/>
      <c r="M67" s="1003"/>
      <c r="N67" s="1012"/>
      <c r="O67" s="851"/>
    </row>
    <row r="68" spans="1:15" ht="18" customHeight="1">
      <c r="A68" s="969"/>
      <c r="B68" s="691"/>
      <c r="C68" s="691"/>
      <c r="D68" s="691"/>
      <c r="E68" s="691"/>
      <c r="F68" s="990"/>
      <c r="G68" s="990"/>
      <c r="H68" s="990"/>
      <c r="I68" s="997"/>
      <c r="J68" s="1003"/>
      <c r="K68" s="997" t="s">
        <v>662</v>
      </c>
      <c r="L68" s="1008"/>
      <c r="M68" s="1003"/>
      <c r="N68" s="1012"/>
      <c r="O68" s="851"/>
    </row>
    <row r="69" spans="1:15" ht="18" customHeight="1">
      <c r="A69" s="969"/>
      <c r="B69" s="691"/>
      <c r="C69" s="691"/>
      <c r="D69" s="691"/>
      <c r="E69" s="691"/>
      <c r="F69" s="990"/>
      <c r="G69" s="990"/>
      <c r="H69" s="990"/>
      <c r="I69" s="997"/>
      <c r="J69" s="1003"/>
      <c r="K69" s="997" t="s">
        <v>662</v>
      </c>
      <c r="L69" s="1008"/>
      <c r="M69" s="1003"/>
      <c r="N69" s="1012"/>
      <c r="O69" s="851"/>
    </row>
    <row r="70" spans="1:15" ht="18" customHeight="1">
      <c r="A70" s="970"/>
      <c r="B70" s="977"/>
      <c r="C70" s="984"/>
      <c r="D70" s="984"/>
      <c r="E70" s="984"/>
      <c r="F70" s="984"/>
      <c r="G70" s="984"/>
      <c r="H70" s="994"/>
      <c r="I70" s="998" t="s">
        <v>794</v>
      </c>
      <c r="J70" s="1004"/>
      <c r="K70" s="1004"/>
      <c r="L70" s="1004"/>
      <c r="M70" s="1004"/>
      <c r="N70" s="1013"/>
      <c r="O70" s="851"/>
    </row>
    <row r="71" spans="1:15" ht="18" customHeight="1">
      <c r="A71" s="968" t="s">
        <v>292</v>
      </c>
      <c r="B71" s="894"/>
      <c r="C71" s="896"/>
      <c r="D71" s="896"/>
      <c r="E71" s="988"/>
      <c r="F71" s="989"/>
      <c r="G71" s="989"/>
      <c r="H71" s="993"/>
      <c r="I71" s="996"/>
      <c r="J71" s="1002"/>
      <c r="K71" s="1006" t="s">
        <v>662</v>
      </c>
      <c r="L71" s="989"/>
      <c r="M71" s="993"/>
      <c r="N71" s="1011"/>
      <c r="O71" s="851"/>
    </row>
    <row r="72" spans="1:15" ht="18" customHeight="1">
      <c r="A72" s="969"/>
      <c r="B72" s="691"/>
      <c r="C72" s="691"/>
      <c r="D72" s="691"/>
      <c r="E72" s="691"/>
      <c r="F72" s="990"/>
      <c r="G72" s="990"/>
      <c r="H72" s="990"/>
      <c r="I72" s="997"/>
      <c r="J72" s="1003"/>
      <c r="K72" s="997" t="s">
        <v>662</v>
      </c>
      <c r="L72" s="1008"/>
      <c r="M72" s="1003"/>
      <c r="N72" s="1012"/>
      <c r="O72" s="851"/>
    </row>
    <row r="73" spans="1:15" ht="18" customHeight="1">
      <c r="A73" s="969"/>
      <c r="B73" s="691"/>
      <c r="C73" s="691"/>
      <c r="D73" s="691"/>
      <c r="E73" s="691"/>
      <c r="F73" s="990"/>
      <c r="G73" s="990"/>
      <c r="H73" s="990"/>
      <c r="I73" s="997"/>
      <c r="J73" s="1003"/>
      <c r="K73" s="997" t="s">
        <v>662</v>
      </c>
      <c r="L73" s="1008"/>
      <c r="M73" s="1003"/>
      <c r="N73" s="1012"/>
      <c r="O73" s="851"/>
    </row>
    <row r="74" spans="1:15" ht="18" customHeight="1">
      <c r="A74" s="969"/>
      <c r="B74" s="691"/>
      <c r="C74" s="691"/>
      <c r="D74" s="691"/>
      <c r="E74" s="691"/>
      <c r="F74" s="990"/>
      <c r="G74" s="990"/>
      <c r="H74" s="990"/>
      <c r="I74" s="997"/>
      <c r="J74" s="1003"/>
      <c r="K74" s="997" t="s">
        <v>662</v>
      </c>
      <c r="L74" s="1008"/>
      <c r="M74" s="1003"/>
      <c r="N74" s="1012"/>
      <c r="O74" s="851"/>
    </row>
    <row r="75" spans="1:15" ht="18" customHeight="1">
      <c r="A75" s="969"/>
      <c r="B75" s="691"/>
      <c r="C75" s="691"/>
      <c r="D75" s="691"/>
      <c r="E75" s="691"/>
      <c r="F75" s="990"/>
      <c r="G75" s="990"/>
      <c r="H75" s="990"/>
      <c r="I75" s="997"/>
      <c r="J75" s="1003"/>
      <c r="K75" s="997" t="s">
        <v>662</v>
      </c>
      <c r="L75" s="1008"/>
      <c r="M75" s="1003"/>
      <c r="N75" s="1012"/>
      <c r="O75" s="851"/>
    </row>
    <row r="76" spans="1:15" ht="18" customHeight="1">
      <c r="A76" s="969"/>
      <c r="B76" s="691"/>
      <c r="C76" s="691"/>
      <c r="D76" s="691"/>
      <c r="E76" s="691"/>
      <c r="F76" s="990"/>
      <c r="G76" s="990"/>
      <c r="H76" s="990"/>
      <c r="I76" s="997"/>
      <c r="J76" s="1003"/>
      <c r="K76" s="997" t="s">
        <v>662</v>
      </c>
      <c r="L76" s="1008"/>
      <c r="M76" s="1003"/>
      <c r="N76" s="1012"/>
      <c r="O76" s="851"/>
    </row>
    <row r="77" spans="1:15" ht="18" customHeight="1">
      <c r="A77" s="969"/>
      <c r="B77" s="691"/>
      <c r="C77" s="691"/>
      <c r="D77" s="691"/>
      <c r="E77" s="691"/>
      <c r="F77" s="990"/>
      <c r="G77" s="990"/>
      <c r="H77" s="990"/>
      <c r="I77" s="997"/>
      <c r="J77" s="1003"/>
      <c r="K77" s="997" t="s">
        <v>662</v>
      </c>
      <c r="L77" s="1008"/>
      <c r="M77" s="1003"/>
      <c r="N77" s="1012"/>
      <c r="O77" s="851"/>
    </row>
    <row r="78" spans="1:15" ht="18" customHeight="1">
      <c r="A78" s="970"/>
      <c r="B78" s="977"/>
      <c r="C78" s="984"/>
      <c r="D78" s="984"/>
      <c r="E78" s="984"/>
      <c r="F78" s="984"/>
      <c r="G78" s="984"/>
      <c r="H78" s="994"/>
      <c r="I78" s="998" t="s">
        <v>796</v>
      </c>
      <c r="J78" s="1004"/>
      <c r="K78" s="1004"/>
      <c r="L78" s="1004"/>
      <c r="M78" s="1004"/>
      <c r="N78" s="1013"/>
      <c r="O78" s="851"/>
    </row>
    <row r="79" spans="1:15" ht="18" customHeight="1">
      <c r="A79" s="968" t="s">
        <v>191</v>
      </c>
      <c r="B79" s="894"/>
      <c r="C79" s="896"/>
      <c r="D79" s="896"/>
      <c r="E79" s="988"/>
      <c r="F79" s="989"/>
      <c r="G79" s="989"/>
      <c r="H79" s="993"/>
      <c r="I79" s="996"/>
      <c r="J79" s="1002"/>
      <c r="K79" s="1006" t="s">
        <v>662</v>
      </c>
      <c r="L79" s="989"/>
      <c r="M79" s="993"/>
      <c r="N79" s="1011"/>
      <c r="O79" s="851"/>
    </row>
    <row r="80" spans="1:15" ht="18" customHeight="1">
      <c r="A80" s="969"/>
      <c r="B80" s="691"/>
      <c r="C80" s="691"/>
      <c r="D80" s="691"/>
      <c r="E80" s="691"/>
      <c r="F80" s="990"/>
      <c r="G80" s="990"/>
      <c r="H80" s="990"/>
      <c r="I80" s="997"/>
      <c r="J80" s="1003"/>
      <c r="K80" s="997" t="s">
        <v>662</v>
      </c>
      <c r="L80" s="1008"/>
      <c r="M80" s="1003"/>
      <c r="N80" s="1012"/>
      <c r="O80" s="851"/>
    </row>
    <row r="81" spans="1:15" ht="18" customHeight="1">
      <c r="A81" s="969"/>
      <c r="B81" s="691"/>
      <c r="C81" s="691"/>
      <c r="D81" s="691"/>
      <c r="E81" s="691"/>
      <c r="F81" s="990"/>
      <c r="G81" s="990"/>
      <c r="H81" s="990"/>
      <c r="I81" s="997"/>
      <c r="J81" s="1003"/>
      <c r="K81" s="997" t="s">
        <v>662</v>
      </c>
      <c r="L81" s="1008"/>
      <c r="M81" s="1003"/>
      <c r="N81" s="1012"/>
      <c r="O81" s="851"/>
    </row>
    <row r="82" spans="1:15" ht="18" customHeight="1">
      <c r="A82" s="969"/>
      <c r="B82" s="691"/>
      <c r="C82" s="691"/>
      <c r="D82" s="691"/>
      <c r="E82" s="691"/>
      <c r="F82" s="990"/>
      <c r="G82" s="990"/>
      <c r="H82" s="990"/>
      <c r="I82" s="997"/>
      <c r="J82" s="1003"/>
      <c r="K82" s="997" t="s">
        <v>662</v>
      </c>
      <c r="L82" s="1008"/>
      <c r="M82" s="1003"/>
      <c r="N82" s="1012"/>
      <c r="O82" s="851"/>
    </row>
    <row r="83" spans="1:15" ht="18" customHeight="1">
      <c r="A83" s="969"/>
      <c r="B83" s="691"/>
      <c r="C83" s="691"/>
      <c r="D83" s="691"/>
      <c r="E83" s="691"/>
      <c r="F83" s="990"/>
      <c r="G83" s="990"/>
      <c r="H83" s="990"/>
      <c r="I83" s="997"/>
      <c r="J83" s="1003"/>
      <c r="K83" s="997" t="s">
        <v>662</v>
      </c>
      <c r="L83" s="1008"/>
      <c r="M83" s="1003"/>
      <c r="N83" s="1012"/>
      <c r="O83" s="851"/>
    </row>
    <row r="84" spans="1:15" ht="18" customHeight="1">
      <c r="A84" s="969"/>
      <c r="B84" s="691"/>
      <c r="C84" s="691"/>
      <c r="D84" s="691"/>
      <c r="E84" s="691"/>
      <c r="F84" s="990"/>
      <c r="G84" s="990"/>
      <c r="H84" s="990"/>
      <c r="I84" s="997"/>
      <c r="J84" s="1003"/>
      <c r="K84" s="997" t="s">
        <v>662</v>
      </c>
      <c r="L84" s="1008"/>
      <c r="M84" s="1003"/>
      <c r="N84" s="1012"/>
      <c r="O84" s="851"/>
    </row>
    <row r="85" spans="1:15" ht="18" customHeight="1">
      <c r="A85" s="969"/>
      <c r="B85" s="691"/>
      <c r="C85" s="691"/>
      <c r="D85" s="691"/>
      <c r="E85" s="691"/>
      <c r="F85" s="990"/>
      <c r="G85" s="990"/>
      <c r="H85" s="990"/>
      <c r="I85" s="997"/>
      <c r="J85" s="1003"/>
      <c r="K85" s="997" t="s">
        <v>662</v>
      </c>
      <c r="L85" s="1008"/>
      <c r="M85" s="1003"/>
      <c r="N85" s="1012"/>
      <c r="O85" s="851"/>
    </row>
    <row r="86" spans="1:15" ht="18" customHeight="1">
      <c r="A86" s="970"/>
      <c r="B86" s="977"/>
      <c r="C86" s="984"/>
      <c r="D86" s="984"/>
      <c r="E86" s="984"/>
      <c r="F86" s="984"/>
      <c r="G86" s="984"/>
      <c r="H86" s="994"/>
      <c r="I86" s="998" t="s">
        <v>797</v>
      </c>
      <c r="J86" s="1004"/>
      <c r="K86" s="1004"/>
      <c r="L86" s="1004"/>
      <c r="M86" s="1004"/>
      <c r="N86" s="1013"/>
      <c r="O86" s="851"/>
    </row>
    <row r="87" spans="1:15" ht="18" customHeight="1">
      <c r="A87" s="968" t="s">
        <v>765</v>
      </c>
      <c r="B87" s="894"/>
      <c r="C87" s="896"/>
      <c r="D87" s="896"/>
      <c r="E87" s="988"/>
      <c r="F87" s="989"/>
      <c r="G87" s="989"/>
      <c r="H87" s="993"/>
      <c r="I87" s="996"/>
      <c r="J87" s="1002"/>
      <c r="K87" s="1006" t="s">
        <v>662</v>
      </c>
      <c r="L87" s="989"/>
      <c r="M87" s="993"/>
      <c r="N87" s="1011"/>
      <c r="O87" s="851"/>
    </row>
    <row r="88" spans="1:15" ht="18" customHeight="1">
      <c r="A88" s="969"/>
      <c r="B88" s="691"/>
      <c r="C88" s="691"/>
      <c r="D88" s="691"/>
      <c r="E88" s="691"/>
      <c r="F88" s="990"/>
      <c r="G88" s="990"/>
      <c r="H88" s="990"/>
      <c r="I88" s="997"/>
      <c r="J88" s="1003"/>
      <c r="K88" s="997" t="s">
        <v>662</v>
      </c>
      <c r="L88" s="1008"/>
      <c r="M88" s="1003"/>
      <c r="N88" s="1012"/>
      <c r="O88" s="851"/>
    </row>
    <row r="89" spans="1:15" ht="18" customHeight="1">
      <c r="A89" s="969"/>
      <c r="B89" s="691"/>
      <c r="C89" s="691"/>
      <c r="D89" s="691"/>
      <c r="E89" s="691"/>
      <c r="F89" s="990"/>
      <c r="G89" s="990"/>
      <c r="H89" s="990"/>
      <c r="I89" s="997"/>
      <c r="J89" s="1003"/>
      <c r="K89" s="997" t="s">
        <v>662</v>
      </c>
      <c r="L89" s="1008"/>
      <c r="M89" s="1003"/>
      <c r="N89" s="1012"/>
      <c r="O89" s="851"/>
    </row>
    <row r="90" spans="1:15" ht="18" customHeight="1">
      <c r="A90" s="969"/>
      <c r="B90" s="691"/>
      <c r="C90" s="691"/>
      <c r="D90" s="691"/>
      <c r="E90" s="691"/>
      <c r="F90" s="990"/>
      <c r="G90" s="990"/>
      <c r="H90" s="990"/>
      <c r="I90" s="997"/>
      <c r="J90" s="1003"/>
      <c r="K90" s="997" t="s">
        <v>662</v>
      </c>
      <c r="L90" s="1008"/>
      <c r="M90" s="1003"/>
      <c r="N90" s="1012"/>
      <c r="O90" s="851"/>
    </row>
    <row r="91" spans="1:15" ht="18" customHeight="1">
      <c r="A91" s="969"/>
      <c r="B91" s="691"/>
      <c r="C91" s="691"/>
      <c r="D91" s="691"/>
      <c r="E91" s="691"/>
      <c r="F91" s="990"/>
      <c r="G91" s="990"/>
      <c r="H91" s="990"/>
      <c r="I91" s="997"/>
      <c r="J91" s="1003"/>
      <c r="K91" s="997" t="s">
        <v>662</v>
      </c>
      <c r="L91" s="1008"/>
      <c r="M91" s="1003"/>
      <c r="N91" s="1012"/>
      <c r="O91" s="851"/>
    </row>
    <row r="92" spans="1:15" ht="18" customHeight="1">
      <c r="A92" s="969"/>
      <c r="B92" s="691"/>
      <c r="C92" s="691"/>
      <c r="D92" s="691"/>
      <c r="E92" s="691"/>
      <c r="F92" s="990"/>
      <c r="G92" s="990"/>
      <c r="H92" s="990"/>
      <c r="I92" s="997"/>
      <c r="J92" s="1003"/>
      <c r="K92" s="997" t="s">
        <v>662</v>
      </c>
      <c r="L92" s="1008"/>
      <c r="M92" s="1003"/>
      <c r="N92" s="1012"/>
      <c r="O92" s="851"/>
    </row>
    <row r="93" spans="1:15" ht="18" customHeight="1">
      <c r="A93" s="969"/>
      <c r="B93" s="691"/>
      <c r="C93" s="691"/>
      <c r="D93" s="691"/>
      <c r="E93" s="691"/>
      <c r="F93" s="990"/>
      <c r="G93" s="990"/>
      <c r="H93" s="990"/>
      <c r="I93" s="997"/>
      <c r="J93" s="1003"/>
      <c r="K93" s="997" t="s">
        <v>662</v>
      </c>
      <c r="L93" s="1008"/>
      <c r="M93" s="1003"/>
      <c r="N93" s="1012"/>
      <c r="O93" s="851"/>
    </row>
    <row r="94" spans="1:15" ht="18" customHeight="1">
      <c r="A94" s="970"/>
      <c r="B94" s="977"/>
      <c r="C94" s="984"/>
      <c r="D94" s="984"/>
      <c r="E94" s="984"/>
      <c r="F94" s="984"/>
      <c r="G94" s="984"/>
      <c r="H94" s="994"/>
      <c r="I94" s="998" t="s">
        <v>798</v>
      </c>
      <c r="J94" s="1004"/>
      <c r="K94" s="1004"/>
      <c r="L94" s="1004"/>
      <c r="M94" s="1004"/>
      <c r="N94" s="1013"/>
      <c r="O94" s="851"/>
    </row>
    <row r="95" spans="1:15" s="686" customFormat="1" ht="18" customHeight="1">
      <c r="A95" s="971" t="s">
        <v>767</v>
      </c>
      <c r="B95" s="894"/>
      <c r="C95" s="896"/>
      <c r="D95" s="896"/>
      <c r="E95" s="988"/>
      <c r="F95" s="989"/>
      <c r="G95" s="989"/>
      <c r="H95" s="993"/>
      <c r="I95" s="996"/>
      <c r="J95" s="1002"/>
      <c r="K95" s="1006" t="s">
        <v>662</v>
      </c>
      <c r="L95" s="989"/>
      <c r="M95" s="993"/>
      <c r="N95" s="1011"/>
      <c r="O95" s="851"/>
    </row>
    <row r="96" spans="1:15" s="686" customFormat="1" ht="18" customHeight="1">
      <c r="A96" s="969"/>
      <c r="B96" s="691"/>
      <c r="C96" s="691"/>
      <c r="D96" s="691"/>
      <c r="E96" s="691"/>
      <c r="F96" s="990"/>
      <c r="G96" s="990"/>
      <c r="H96" s="990"/>
      <c r="I96" s="997"/>
      <c r="J96" s="1003"/>
      <c r="K96" s="997" t="s">
        <v>662</v>
      </c>
      <c r="L96" s="1008"/>
      <c r="M96" s="1003"/>
      <c r="N96" s="1012"/>
      <c r="O96" s="851"/>
    </row>
    <row r="97" spans="1:15" s="687" customFormat="1" ht="18" customHeight="1">
      <c r="A97" s="969"/>
      <c r="B97" s="691"/>
      <c r="C97" s="691"/>
      <c r="D97" s="691"/>
      <c r="E97" s="691"/>
      <c r="F97" s="990"/>
      <c r="G97" s="990"/>
      <c r="H97" s="990"/>
      <c r="I97" s="997"/>
      <c r="J97" s="1003"/>
      <c r="K97" s="997" t="s">
        <v>662</v>
      </c>
      <c r="L97" s="1008"/>
      <c r="M97" s="1003"/>
      <c r="N97" s="1012"/>
      <c r="O97" s="851"/>
    </row>
    <row r="98" spans="1:15" ht="18" customHeight="1">
      <c r="A98" s="969"/>
      <c r="B98" s="691"/>
      <c r="C98" s="691"/>
      <c r="D98" s="691"/>
      <c r="E98" s="691"/>
      <c r="F98" s="990"/>
      <c r="G98" s="990"/>
      <c r="H98" s="990"/>
      <c r="I98" s="997"/>
      <c r="J98" s="1003"/>
      <c r="K98" s="997" t="s">
        <v>662</v>
      </c>
      <c r="L98" s="1008"/>
      <c r="M98" s="1003"/>
      <c r="N98" s="1012"/>
      <c r="O98" s="851"/>
    </row>
    <row r="99" spans="1:15" ht="18" customHeight="1">
      <c r="A99" s="969"/>
      <c r="B99" s="691"/>
      <c r="C99" s="691"/>
      <c r="D99" s="691"/>
      <c r="E99" s="691"/>
      <c r="F99" s="990"/>
      <c r="G99" s="990"/>
      <c r="H99" s="990"/>
      <c r="I99" s="997"/>
      <c r="J99" s="1003"/>
      <c r="K99" s="997" t="s">
        <v>662</v>
      </c>
      <c r="L99" s="1008"/>
      <c r="M99" s="1003"/>
      <c r="N99" s="1012"/>
      <c r="O99" s="851"/>
    </row>
    <row r="100" spans="1:15" ht="18" customHeight="1">
      <c r="A100" s="969"/>
      <c r="B100" s="691"/>
      <c r="C100" s="691"/>
      <c r="D100" s="691"/>
      <c r="E100" s="691"/>
      <c r="F100" s="990"/>
      <c r="G100" s="990"/>
      <c r="H100" s="990"/>
      <c r="I100" s="997"/>
      <c r="J100" s="1003"/>
      <c r="K100" s="997" t="s">
        <v>662</v>
      </c>
      <c r="L100" s="1008"/>
      <c r="M100" s="1003"/>
      <c r="N100" s="1012"/>
      <c r="O100" s="851"/>
    </row>
    <row r="101" spans="1:15" ht="18" customHeight="1">
      <c r="A101" s="969"/>
      <c r="B101" s="691"/>
      <c r="C101" s="691"/>
      <c r="D101" s="691"/>
      <c r="E101" s="691"/>
      <c r="F101" s="990"/>
      <c r="G101" s="990"/>
      <c r="H101" s="990"/>
      <c r="I101" s="997"/>
      <c r="J101" s="1003"/>
      <c r="K101" s="997" t="s">
        <v>662</v>
      </c>
      <c r="L101" s="1008"/>
      <c r="M101" s="1003"/>
      <c r="N101" s="1012"/>
      <c r="O101" s="851"/>
    </row>
    <row r="102" spans="1:15" ht="18" customHeight="1">
      <c r="A102" s="970"/>
      <c r="B102" s="977"/>
      <c r="C102" s="984"/>
      <c r="D102" s="984"/>
      <c r="E102" s="984"/>
      <c r="F102" s="991"/>
      <c r="G102" s="991"/>
      <c r="H102" s="995"/>
      <c r="I102" s="998" t="s">
        <v>799</v>
      </c>
      <c r="J102" s="1004"/>
      <c r="K102" s="1004"/>
      <c r="L102" s="1004"/>
      <c r="M102" s="1004"/>
      <c r="N102" s="1013"/>
      <c r="O102" s="851"/>
    </row>
    <row r="103" spans="1:15" s="687" customFormat="1" ht="13.5" customHeight="1">
      <c r="A103" s="972"/>
      <c r="B103" s="972"/>
      <c r="C103" s="972"/>
      <c r="D103" s="972"/>
      <c r="E103" s="972"/>
      <c r="F103" s="992"/>
      <c r="G103" s="992"/>
      <c r="H103" s="992"/>
      <c r="I103" s="999" t="s">
        <v>719</v>
      </c>
      <c r="J103" s="999"/>
      <c r="K103" s="999"/>
      <c r="L103" s="999"/>
      <c r="M103" s="999"/>
      <c r="N103" s="999"/>
      <c r="O103" s="851"/>
    </row>
    <row r="104" spans="1:15" s="688" customFormat="1" ht="13.5" customHeight="1">
      <c r="A104" s="972"/>
      <c r="B104" s="972"/>
      <c r="C104" s="972"/>
      <c r="D104" s="972"/>
      <c r="E104" s="972"/>
      <c r="F104" s="972"/>
      <c r="G104" s="972"/>
      <c r="H104" s="972"/>
      <c r="I104" s="990"/>
      <c r="J104" s="990"/>
      <c r="K104" s="990"/>
      <c r="L104" s="990"/>
      <c r="M104" s="990"/>
      <c r="N104" s="990"/>
      <c r="O104" s="851"/>
    </row>
    <row r="105" spans="1:15" s="686" customFormat="1" ht="13.5" customHeight="1">
      <c r="A105" s="888" t="s">
        <v>229</v>
      </c>
      <c r="B105" s="979" t="s">
        <v>347</v>
      </c>
      <c r="C105" s="979"/>
      <c r="D105" s="979"/>
      <c r="E105" s="979"/>
      <c r="F105" s="979"/>
      <c r="G105" s="979"/>
      <c r="H105" s="979"/>
      <c r="I105" s="979"/>
      <c r="J105" s="979"/>
      <c r="K105" s="979"/>
      <c r="L105" s="979"/>
      <c r="M105" s="979"/>
      <c r="N105" s="979"/>
      <c r="O105" s="851"/>
    </row>
    <row r="106" spans="1:15" s="686" customFormat="1" ht="13.5" customHeight="1">
      <c r="A106" s="888" t="s">
        <v>229</v>
      </c>
      <c r="B106" s="979" t="s">
        <v>639</v>
      </c>
      <c r="C106" s="979"/>
      <c r="D106" s="979"/>
      <c r="E106" s="979"/>
      <c r="F106" s="979"/>
      <c r="G106" s="979"/>
      <c r="H106" s="979"/>
      <c r="I106" s="979"/>
      <c r="J106" s="979"/>
      <c r="K106" s="979"/>
      <c r="L106" s="979"/>
      <c r="M106" s="979"/>
      <c r="N106" s="979"/>
      <c r="O106" s="851"/>
    </row>
    <row r="107" spans="1:15" s="686" customFormat="1" ht="13.5" customHeight="1">
      <c r="A107" s="972"/>
      <c r="B107" s="972"/>
      <c r="C107" s="972"/>
      <c r="D107" s="972"/>
      <c r="E107" s="972"/>
      <c r="F107" s="972"/>
      <c r="G107" s="972"/>
      <c r="H107" s="972"/>
      <c r="I107" s="972"/>
      <c r="J107" s="972"/>
      <c r="K107" s="972"/>
      <c r="L107" s="972"/>
      <c r="M107" s="972"/>
      <c r="N107" s="972"/>
      <c r="O107" s="851"/>
    </row>
    <row r="108" spans="1:15" s="686" customFormat="1" ht="13.5" customHeight="1">
      <c r="A108" s="972" t="s">
        <v>461</v>
      </c>
      <c r="B108" s="972"/>
      <c r="C108" s="972"/>
      <c r="D108" s="972"/>
      <c r="E108" s="972"/>
      <c r="F108" s="972"/>
      <c r="G108" s="972"/>
      <c r="H108" s="972"/>
      <c r="I108" s="972"/>
      <c r="J108" s="972"/>
      <c r="K108" s="972"/>
      <c r="L108" s="972"/>
      <c r="M108" s="972"/>
      <c r="N108" s="972"/>
      <c r="O108" s="851"/>
    </row>
    <row r="109" spans="1:15" s="686" customFormat="1" ht="13.5" customHeight="1">
      <c r="A109" s="973" t="s">
        <v>720</v>
      </c>
      <c r="B109" s="980"/>
      <c r="C109" s="980"/>
      <c r="D109" s="985"/>
      <c r="E109" s="972"/>
      <c r="F109" s="972"/>
      <c r="G109" s="972"/>
      <c r="H109" s="972"/>
      <c r="I109" s="1000"/>
      <c r="J109" s="1005"/>
      <c r="K109" s="1005"/>
      <c r="L109" s="972"/>
      <c r="M109" s="972"/>
      <c r="N109" s="972"/>
      <c r="O109" s="851"/>
    </row>
    <row r="110" spans="1:15" s="686" customFormat="1" ht="13.5" customHeight="1">
      <c r="A110" s="974"/>
      <c r="B110" s="981"/>
      <c r="C110" s="981"/>
      <c r="D110" s="986"/>
      <c r="E110" s="972"/>
      <c r="F110" s="972"/>
      <c r="G110" s="972"/>
      <c r="H110" s="972"/>
      <c r="I110" s="972"/>
      <c r="J110" s="1000"/>
      <c r="K110" s="1000"/>
      <c r="L110" s="972"/>
      <c r="M110" s="972"/>
      <c r="N110" s="972"/>
      <c r="O110" s="851"/>
    </row>
    <row r="111" spans="1:15" s="688" customFormat="1" ht="13.5" customHeight="1">
      <c r="A111" s="975"/>
      <c r="B111" s="978"/>
      <c r="C111" s="978"/>
      <c r="D111" s="987" t="s">
        <v>327</v>
      </c>
      <c r="E111" s="973" t="s">
        <v>192</v>
      </c>
      <c r="F111" s="980"/>
      <c r="G111" s="985"/>
      <c r="H111" s="975" t="s">
        <v>723</v>
      </c>
      <c r="I111" s="1001" t="s">
        <v>801</v>
      </c>
      <c r="J111" s="1001"/>
      <c r="K111" s="1001"/>
      <c r="L111" s="972"/>
      <c r="M111" s="972"/>
      <c r="N111" s="972"/>
    </row>
    <row r="112" spans="1:15" s="688" customFormat="1" ht="13.5" customHeight="1">
      <c r="A112" s="974"/>
      <c r="B112" s="981"/>
      <c r="C112" s="981"/>
      <c r="D112" s="986"/>
      <c r="E112" s="974"/>
      <c r="F112" s="981"/>
      <c r="G112" s="986"/>
      <c r="H112" s="975"/>
      <c r="I112" s="1001"/>
      <c r="J112" s="1001"/>
      <c r="K112" s="1001"/>
      <c r="L112" s="972"/>
      <c r="M112" s="972"/>
      <c r="N112" s="972"/>
    </row>
    <row r="113" spans="1:15" s="688" customFormat="1" ht="13.5" customHeight="1">
      <c r="A113" s="851"/>
      <c r="B113" s="851"/>
      <c r="C113" s="851"/>
      <c r="D113" s="851"/>
      <c r="E113" s="851"/>
      <c r="F113" s="851"/>
      <c r="G113" s="851"/>
      <c r="H113" s="851"/>
      <c r="I113" s="851"/>
      <c r="J113" s="851"/>
      <c r="K113" s="851"/>
      <c r="L113" s="851"/>
      <c r="M113" s="851"/>
      <c r="N113" s="851"/>
    </row>
    <row r="114" spans="1:15">
      <c r="A114" s="688" t="s">
        <v>696</v>
      </c>
      <c r="B114" s="688"/>
      <c r="C114" s="688"/>
      <c r="D114" s="688"/>
      <c r="E114" s="688"/>
      <c r="F114" s="688"/>
      <c r="G114" s="688"/>
      <c r="H114" s="688"/>
      <c r="I114" s="688"/>
      <c r="J114" s="688"/>
      <c r="K114" s="688"/>
      <c r="L114" s="688"/>
      <c r="M114" s="688"/>
      <c r="N114" s="688"/>
      <c r="O114" s="851"/>
    </row>
    <row r="115" spans="1:15">
      <c r="A115" s="888" t="s">
        <v>229</v>
      </c>
      <c r="B115" s="982" t="s">
        <v>98</v>
      </c>
      <c r="C115" s="982"/>
      <c r="D115" s="982"/>
      <c r="E115" s="982"/>
      <c r="F115" s="982"/>
      <c r="G115" s="982"/>
      <c r="H115" s="982"/>
      <c r="I115" s="982"/>
      <c r="J115" s="982"/>
      <c r="K115" s="982"/>
      <c r="L115" s="982"/>
      <c r="M115" s="982"/>
      <c r="N115" s="982"/>
      <c r="O115" s="851"/>
    </row>
    <row r="116" spans="1:15">
      <c r="A116" s="888"/>
      <c r="B116" s="982"/>
      <c r="C116" s="982"/>
      <c r="D116" s="982"/>
      <c r="E116" s="982"/>
      <c r="F116" s="982"/>
      <c r="G116" s="982"/>
      <c r="H116" s="982"/>
      <c r="I116" s="982"/>
      <c r="J116" s="982"/>
      <c r="K116" s="982"/>
      <c r="L116" s="982"/>
      <c r="M116" s="982"/>
      <c r="N116" s="982"/>
      <c r="O116" s="851"/>
    </row>
    <row r="117" spans="1:15">
      <c r="A117" s="688"/>
      <c r="B117" s="982"/>
      <c r="C117" s="982"/>
      <c r="D117" s="982"/>
      <c r="E117" s="982"/>
      <c r="F117" s="982"/>
      <c r="G117" s="982"/>
      <c r="H117" s="982"/>
      <c r="I117" s="982"/>
      <c r="J117" s="982"/>
      <c r="K117" s="982"/>
      <c r="L117" s="982"/>
      <c r="M117" s="982"/>
      <c r="N117" s="982"/>
      <c r="O117" s="851"/>
    </row>
  </sheetData>
  <mergeCells count="369">
    <mergeCell ref="A2:N2"/>
    <mergeCell ref="A4:B4"/>
    <mergeCell ref="C4:G4"/>
    <mergeCell ref="I4:J4"/>
    <mergeCell ref="K4:N4"/>
    <mergeCell ref="A6:N6"/>
    <mergeCell ref="A7:B7"/>
    <mergeCell ref="A8:B8"/>
    <mergeCell ref="A10:N10"/>
    <mergeCell ref="A11:N11"/>
    <mergeCell ref="B12:E12"/>
    <mergeCell ref="F12:H12"/>
    <mergeCell ref="I12:J12"/>
    <mergeCell ref="K12:M12"/>
    <mergeCell ref="B13:E13"/>
    <mergeCell ref="F13:H13"/>
    <mergeCell ref="I13:J13"/>
    <mergeCell ref="K13:M13"/>
    <mergeCell ref="B14:E14"/>
    <mergeCell ref="F14:H14"/>
    <mergeCell ref="I14:J14"/>
    <mergeCell ref="K14:M14"/>
    <mergeCell ref="B15:E15"/>
    <mergeCell ref="F15:H15"/>
    <mergeCell ref="I15:J15"/>
    <mergeCell ref="K15:M15"/>
    <mergeCell ref="B16:E16"/>
    <mergeCell ref="F16:H16"/>
    <mergeCell ref="I16:J16"/>
    <mergeCell ref="K16:M16"/>
    <mergeCell ref="B17:E17"/>
    <mergeCell ref="F17:H17"/>
    <mergeCell ref="I17:J17"/>
    <mergeCell ref="K17:M17"/>
    <mergeCell ref="B18:E18"/>
    <mergeCell ref="F18:H18"/>
    <mergeCell ref="I18:J18"/>
    <mergeCell ref="K18:M18"/>
    <mergeCell ref="B19:E19"/>
    <mergeCell ref="F19:H19"/>
    <mergeCell ref="I19:J19"/>
    <mergeCell ref="K19:M19"/>
    <mergeCell ref="B20:H20"/>
    <mergeCell ref="I20:N20"/>
    <mergeCell ref="B21:E21"/>
    <mergeCell ref="F21:H21"/>
    <mergeCell ref="I21:J21"/>
    <mergeCell ref="K21:M21"/>
    <mergeCell ref="B22:E22"/>
    <mergeCell ref="F22:H22"/>
    <mergeCell ref="I22:J22"/>
    <mergeCell ref="K22:M22"/>
    <mergeCell ref="B23:E23"/>
    <mergeCell ref="F23:H23"/>
    <mergeCell ref="I23:J23"/>
    <mergeCell ref="K23:M23"/>
    <mergeCell ref="B24:E24"/>
    <mergeCell ref="F24:H24"/>
    <mergeCell ref="I24:J24"/>
    <mergeCell ref="K24:M24"/>
    <mergeCell ref="B25:E25"/>
    <mergeCell ref="F25:H25"/>
    <mergeCell ref="I25:J25"/>
    <mergeCell ref="K25:M25"/>
    <mergeCell ref="B26:E26"/>
    <mergeCell ref="F26:H26"/>
    <mergeCell ref="I26:J26"/>
    <mergeCell ref="K26:M26"/>
    <mergeCell ref="B27:E27"/>
    <mergeCell ref="F27:H27"/>
    <mergeCell ref="I27:J27"/>
    <mergeCell ref="K27:M27"/>
    <mergeCell ref="B28:H28"/>
    <mergeCell ref="I28:N28"/>
    <mergeCell ref="B29:E29"/>
    <mergeCell ref="F29:H29"/>
    <mergeCell ref="I29:J29"/>
    <mergeCell ref="K29:M29"/>
    <mergeCell ref="B30:E30"/>
    <mergeCell ref="F30:H30"/>
    <mergeCell ref="I30:J30"/>
    <mergeCell ref="K30:M30"/>
    <mergeCell ref="B31:E31"/>
    <mergeCell ref="F31:H31"/>
    <mergeCell ref="I31:J31"/>
    <mergeCell ref="K31:M31"/>
    <mergeCell ref="B32:E32"/>
    <mergeCell ref="F32:H32"/>
    <mergeCell ref="I32:J32"/>
    <mergeCell ref="K32:M32"/>
    <mergeCell ref="B33:E33"/>
    <mergeCell ref="F33:H33"/>
    <mergeCell ref="I33:J33"/>
    <mergeCell ref="K33:M33"/>
    <mergeCell ref="B34:E34"/>
    <mergeCell ref="F34:H34"/>
    <mergeCell ref="I34:J34"/>
    <mergeCell ref="K34:M34"/>
    <mergeCell ref="B35:E35"/>
    <mergeCell ref="F35:H35"/>
    <mergeCell ref="I35:J35"/>
    <mergeCell ref="K35:M35"/>
    <mergeCell ref="B36:H36"/>
    <mergeCell ref="I36:N36"/>
    <mergeCell ref="B37:E37"/>
    <mergeCell ref="F37:H37"/>
    <mergeCell ref="I37:J37"/>
    <mergeCell ref="K37:M37"/>
    <mergeCell ref="B38:E38"/>
    <mergeCell ref="F38:H38"/>
    <mergeCell ref="I38:J38"/>
    <mergeCell ref="K38:M38"/>
    <mergeCell ref="B39:E39"/>
    <mergeCell ref="F39:H39"/>
    <mergeCell ref="I39:J39"/>
    <mergeCell ref="K39:M39"/>
    <mergeCell ref="B40:E40"/>
    <mergeCell ref="F40:H40"/>
    <mergeCell ref="I40:J40"/>
    <mergeCell ref="K40:M40"/>
    <mergeCell ref="B41:E41"/>
    <mergeCell ref="F41:H41"/>
    <mergeCell ref="I41:J41"/>
    <mergeCell ref="K41:M41"/>
    <mergeCell ref="B42:E42"/>
    <mergeCell ref="F42:H42"/>
    <mergeCell ref="I42:J42"/>
    <mergeCell ref="K42:M42"/>
    <mergeCell ref="B43:E43"/>
    <mergeCell ref="F43:H43"/>
    <mergeCell ref="I43:J43"/>
    <mergeCell ref="K43:M43"/>
    <mergeCell ref="B44:H44"/>
    <mergeCell ref="I44:N44"/>
    <mergeCell ref="B45:E45"/>
    <mergeCell ref="F45:H45"/>
    <mergeCell ref="I45:J45"/>
    <mergeCell ref="K45:M45"/>
    <mergeCell ref="B46:E46"/>
    <mergeCell ref="F46:H46"/>
    <mergeCell ref="I46:J46"/>
    <mergeCell ref="K46:M46"/>
    <mergeCell ref="B47:E47"/>
    <mergeCell ref="F47:H47"/>
    <mergeCell ref="I47:J47"/>
    <mergeCell ref="K47:M47"/>
    <mergeCell ref="B48:E48"/>
    <mergeCell ref="F48:H48"/>
    <mergeCell ref="I48:J48"/>
    <mergeCell ref="K48:M48"/>
    <mergeCell ref="B49:E49"/>
    <mergeCell ref="F49:H49"/>
    <mergeCell ref="I49:J49"/>
    <mergeCell ref="K49:M49"/>
    <mergeCell ref="B50:E50"/>
    <mergeCell ref="F50:H50"/>
    <mergeCell ref="I50:J50"/>
    <mergeCell ref="K50:M50"/>
    <mergeCell ref="B51:E51"/>
    <mergeCell ref="F51:H51"/>
    <mergeCell ref="I51:J51"/>
    <mergeCell ref="K51:M51"/>
    <mergeCell ref="B52:H52"/>
    <mergeCell ref="I52:N52"/>
    <mergeCell ref="B53:E53"/>
    <mergeCell ref="F53:H53"/>
    <mergeCell ref="I53:J53"/>
    <mergeCell ref="K53:M53"/>
    <mergeCell ref="B54:E54"/>
    <mergeCell ref="F54:H54"/>
    <mergeCell ref="I54:J54"/>
    <mergeCell ref="K54:M54"/>
    <mergeCell ref="B55:E55"/>
    <mergeCell ref="F55:H55"/>
    <mergeCell ref="I55:J55"/>
    <mergeCell ref="K55:M55"/>
    <mergeCell ref="B56:E56"/>
    <mergeCell ref="F56:H56"/>
    <mergeCell ref="I56:J56"/>
    <mergeCell ref="K56:M56"/>
    <mergeCell ref="B57:E57"/>
    <mergeCell ref="F57:H57"/>
    <mergeCell ref="I57:J57"/>
    <mergeCell ref="K57:M57"/>
    <mergeCell ref="B58:E58"/>
    <mergeCell ref="F58:H58"/>
    <mergeCell ref="I58:J58"/>
    <mergeCell ref="K58:M58"/>
    <mergeCell ref="B59:E59"/>
    <mergeCell ref="F59:H59"/>
    <mergeCell ref="I59:J59"/>
    <mergeCell ref="K59:M59"/>
    <mergeCell ref="B60:H60"/>
    <mergeCell ref="I60:N60"/>
    <mergeCell ref="B62:E62"/>
    <mergeCell ref="F62:H62"/>
    <mergeCell ref="I62:J62"/>
    <mergeCell ref="K62:M62"/>
    <mergeCell ref="B63:E63"/>
    <mergeCell ref="F63:H63"/>
    <mergeCell ref="I63:J63"/>
    <mergeCell ref="K63:M63"/>
    <mergeCell ref="B64:E64"/>
    <mergeCell ref="F64:H64"/>
    <mergeCell ref="I64:J64"/>
    <mergeCell ref="K64:M64"/>
    <mergeCell ref="B65:E65"/>
    <mergeCell ref="F65:H65"/>
    <mergeCell ref="I65:J65"/>
    <mergeCell ref="K65:M65"/>
    <mergeCell ref="B66:E66"/>
    <mergeCell ref="F66:H66"/>
    <mergeCell ref="I66:J66"/>
    <mergeCell ref="K66:M66"/>
    <mergeCell ref="B67:E67"/>
    <mergeCell ref="F67:H67"/>
    <mergeCell ref="I67:J67"/>
    <mergeCell ref="K67:M67"/>
    <mergeCell ref="B68:E68"/>
    <mergeCell ref="F68:H68"/>
    <mergeCell ref="I68:J68"/>
    <mergeCell ref="K68:M68"/>
    <mergeCell ref="B69:E69"/>
    <mergeCell ref="F69:H69"/>
    <mergeCell ref="I69:J69"/>
    <mergeCell ref="K69:M69"/>
    <mergeCell ref="B70:H70"/>
    <mergeCell ref="I70:N70"/>
    <mergeCell ref="B71:E71"/>
    <mergeCell ref="F71:H71"/>
    <mergeCell ref="I71:J71"/>
    <mergeCell ref="K71:M71"/>
    <mergeCell ref="B72:E72"/>
    <mergeCell ref="F72:H72"/>
    <mergeCell ref="I72:J72"/>
    <mergeCell ref="K72:M72"/>
    <mergeCell ref="B73:E73"/>
    <mergeCell ref="F73:H73"/>
    <mergeCell ref="I73:J73"/>
    <mergeCell ref="K73:M73"/>
    <mergeCell ref="B74:E74"/>
    <mergeCell ref="F74:H74"/>
    <mergeCell ref="I74:J74"/>
    <mergeCell ref="K74:M74"/>
    <mergeCell ref="B75:E75"/>
    <mergeCell ref="F75:H75"/>
    <mergeCell ref="I75:J75"/>
    <mergeCell ref="K75:M75"/>
    <mergeCell ref="B76:E76"/>
    <mergeCell ref="F76:H76"/>
    <mergeCell ref="I76:J76"/>
    <mergeCell ref="K76:M76"/>
    <mergeCell ref="B77:E77"/>
    <mergeCell ref="F77:H77"/>
    <mergeCell ref="I77:J77"/>
    <mergeCell ref="K77:M77"/>
    <mergeCell ref="B78:H78"/>
    <mergeCell ref="I78:N78"/>
    <mergeCell ref="B79:E79"/>
    <mergeCell ref="F79:H79"/>
    <mergeCell ref="I79:J79"/>
    <mergeCell ref="K79:M79"/>
    <mergeCell ref="B80:E80"/>
    <mergeCell ref="F80:H80"/>
    <mergeCell ref="I80:J80"/>
    <mergeCell ref="K80:M80"/>
    <mergeCell ref="B81:E81"/>
    <mergeCell ref="F81:H81"/>
    <mergeCell ref="I81:J81"/>
    <mergeCell ref="K81:M81"/>
    <mergeCell ref="B82:E82"/>
    <mergeCell ref="F82:H82"/>
    <mergeCell ref="I82:J82"/>
    <mergeCell ref="K82:M82"/>
    <mergeCell ref="B83:E83"/>
    <mergeCell ref="F83:H83"/>
    <mergeCell ref="I83:J83"/>
    <mergeCell ref="K83:M83"/>
    <mergeCell ref="B84:E84"/>
    <mergeCell ref="F84:H84"/>
    <mergeCell ref="I84:J84"/>
    <mergeCell ref="K84:M84"/>
    <mergeCell ref="B85:E85"/>
    <mergeCell ref="F85:H85"/>
    <mergeCell ref="I85:J85"/>
    <mergeCell ref="K85:M85"/>
    <mergeCell ref="B86:H86"/>
    <mergeCell ref="I86:N86"/>
    <mergeCell ref="B87:E87"/>
    <mergeCell ref="F87:H87"/>
    <mergeCell ref="I87:J87"/>
    <mergeCell ref="K87:M87"/>
    <mergeCell ref="B88:E88"/>
    <mergeCell ref="F88:H88"/>
    <mergeCell ref="I88:J88"/>
    <mergeCell ref="K88:M88"/>
    <mergeCell ref="B89:E89"/>
    <mergeCell ref="F89:H89"/>
    <mergeCell ref="I89:J89"/>
    <mergeCell ref="K89:M89"/>
    <mergeCell ref="B90:E90"/>
    <mergeCell ref="F90:H90"/>
    <mergeCell ref="I90:J90"/>
    <mergeCell ref="K90:M90"/>
    <mergeCell ref="B91:E91"/>
    <mergeCell ref="F91:H91"/>
    <mergeCell ref="I91:J91"/>
    <mergeCell ref="K91:M91"/>
    <mergeCell ref="B92:E92"/>
    <mergeCell ref="F92:H92"/>
    <mergeCell ref="I92:J92"/>
    <mergeCell ref="K92:M92"/>
    <mergeCell ref="B93:E93"/>
    <mergeCell ref="F93:H93"/>
    <mergeCell ref="I93:J93"/>
    <mergeCell ref="K93:M93"/>
    <mergeCell ref="B94:H94"/>
    <mergeCell ref="I94:N94"/>
    <mergeCell ref="B95:E95"/>
    <mergeCell ref="F95:H95"/>
    <mergeCell ref="I95:J95"/>
    <mergeCell ref="K95:M95"/>
    <mergeCell ref="B96:E96"/>
    <mergeCell ref="F96:H96"/>
    <mergeCell ref="I96:J96"/>
    <mergeCell ref="K96:M96"/>
    <mergeCell ref="B97:E97"/>
    <mergeCell ref="F97:H97"/>
    <mergeCell ref="I97:J97"/>
    <mergeCell ref="K97:M97"/>
    <mergeCell ref="B98:E98"/>
    <mergeCell ref="F98:H98"/>
    <mergeCell ref="I98:J98"/>
    <mergeCell ref="K98:M98"/>
    <mergeCell ref="B99:E99"/>
    <mergeCell ref="F99:H99"/>
    <mergeCell ref="I99:J99"/>
    <mergeCell ref="K99:M99"/>
    <mergeCell ref="B100:E100"/>
    <mergeCell ref="F100:H100"/>
    <mergeCell ref="I100:J100"/>
    <mergeCell ref="K100:M100"/>
    <mergeCell ref="B101:E101"/>
    <mergeCell ref="F101:H101"/>
    <mergeCell ref="I101:J101"/>
    <mergeCell ref="K101:M101"/>
    <mergeCell ref="B102:H102"/>
    <mergeCell ref="I102:N102"/>
    <mergeCell ref="B105:N105"/>
    <mergeCell ref="B106:N106"/>
    <mergeCell ref="I103:N104"/>
    <mergeCell ref="A109:D110"/>
    <mergeCell ref="A111:C112"/>
    <mergeCell ref="D111:D112"/>
    <mergeCell ref="E111:G112"/>
    <mergeCell ref="H111:H112"/>
    <mergeCell ref="I111:K112"/>
    <mergeCell ref="B115:N117"/>
    <mergeCell ref="A13:A20"/>
    <mergeCell ref="A21:A28"/>
    <mergeCell ref="A29:A36"/>
    <mergeCell ref="A37:A44"/>
    <mergeCell ref="A45:A52"/>
    <mergeCell ref="A53:A60"/>
    <mergeCell ref="A63:A70"/>
    <mergeCell ref="A71:A78"/>
    <mergeCell ref="A79:A86"/>
    <mergeCell ref="A87:A94"/>
    <mergeCell ref="A95:A102"/>
  </mergeCells>
  <phoneticPr fontId="21"/>
  <printOptions horizontalCentered="1" verticalCentered="1"/>
  <pageMargins left="0.39370078740157483" right="0.39370078740157483" top="0.59055118110236227" bottom="0.39370078740157483" header="0.27559055118110237" footer="0.43307086614173229"/>
  <pageSetup paperSize="9" scale="77" fitToWidth="1" fitToHeight="1" orientation="portrait" usePrinterDefaults="1" blackAndWhite="1" r:id="rId1"/>
  <headerFooter alignWithMargins="0">
    <oddHeader>&amp;R&amp;A</oddHeader>
  </headerFooter>
  <rowBreaks count="1" manualBreakCount="1">
    <brk id="60"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dimension ref="B1:W21"/>
  <sheetViews>
    <sheetView view="pageBreakPreview" zoomScaleSheetLayoutView="100" workbookViewId="0">
      <selection activeCell="D15" sqref="D15:S17"/>
    </sheetView>
  </sheetViews>
  <sheetFormatPr defaultColWidth="9.375" defaultRowHeight="13.5"/>
  <cols>
    <col min="1" max="1" width="1.75" style="668" customWidth="1"/>
    <col min="2" max="23" width="4.25" style="668" customWidth="1"/>
    <col min="24" max="24" width="1.25" style="668" customWidth="1"/>
    <col min="25" max="26" width="4.25" style="668" customWidth="1"/>
    <col min="27" max="16384" width="9.375" style="668"/>
  </cols>
  <sheetData>
    <row r="1" spans="2:23" ht="8.4499999999999993" customHeight="1">
      <c r="W1" s="752"/>
    </row>
    <row r="2" spans="2:23" ht="16.5" customHeight="1">
      <c r="B2" s="690" t="s">
        <v>591</v>
      </c>
      <c r="C2" s="690"/>
      <c r="D2" s="690"/>
      <c r="E2" s="690"/>
      <c r="F2" s="690"/>
      <c r="G2" s="690"/>
      <c r="H2" s="690"/>
      <c r="I2" s="690"/>
      <c r="J2" s="690"/>
      <c r="K2" s="690"/>
      <c r="L2" s="690"/>
      <c r="M2" s="690"/>
      <c r="N2" s="690"/>
      <c r="O2" s="690"/>
      <c r="P2" s="690"/>
      <c r="Q2" s="690"/>
      <c r="R2" s="690"/>
      <c r="S2" s="690"/>
      <c r="T2" s="690"/>
      <c r="U2" s="690"/>
      <c r="V2" s="690"/>
      <c r="W2" s="690"/>
    </row>
    <row r="3" spans="2:23" ht="16.5" customHeight="1">
      <c r="W3" s="829"/>
    </row>
    <row r="4" spans="2:23" ht="22.5" customHeight="1">
      <c r="B4" s="714" t="s">
        <v>141</v>
      </c>
      <c r="C4" s="714"/>
      <c r="D4" s="714"/>
      <c r="E4" s="714"/>
      <c r="F4" s="714"/>
      <c r="G4" s="714"/>
      <c r="H4" s="714"/>
      <c r="I4" s="714"/>
      <c r="J4" s="714"/>
      <c r="L4" s="714" t="s">
        <v>392</v>
      </c>
      <c r="M4" s="714"/>
      <c r="N4" s="714"/>
      <c r="O4" s="714"/>
      <c r="P4" s="714"/>
      <c r="Q4" s="714"/>
      <c r="R4" s="714"/>
      <c r="S4" s="714"/>
      <c r="T4" s="714"/>
      <c r="U4" s="714"/>
      <c r="V4" s="714"/>
      <c r="W4" s="714"/>
    </row>
    <row r="5" spans="2:23" ht="16.5" customHeight="1">
      <c r="W5" s="829"/>
    </row>
    <row r="6" spans="2:23">
      <c r="B6" s="714" t="s">
        <v>659</v>
      </c>
      <c r="C6" s="714"/>
      <c r="D6" s="714"/>
      <c r="E6" s="714"/>
      <c r="F6" s="1020" t="s">
        <v>748</v>
      </c>
      <c r="G6" s="1020"/>
      <c r="H6" s="1020"/>
      <c r="I6" s="1020"/>
      <c r="J6" s="1020"/>
      <c r="K6" s="1020"/>
      <c r="L6" s="1020"/>
      <c r="M6" s="1020"/>
      <c r="N6" s="1020"/>
      <c r="O6" s="1020"/>
      <c r="P6" s="1020"/>
      <c r="Q6" s="1020"/>
      <c r="R6" s="1020"/>
      <c r="S6" s="1020"/>
      <c r="T6" s="1020"/>
      <c r="U6" s="1020"/>
      <c r="V6" s="1020"/>
      <c r="W6" s="1020"/>
    </row>
    <row r="7" spans="2:23">
      <c r="B7" s="714"/>
      <c r="C7" s="714"/>
      <c r="D7" s="714"/>
      <c r="E7" s="714"/>
      <c r="F7" s="1020"/>
      <c r="G7" s="1020"/>
      <c r="H7" s="1020"/>
      <c r="I7" s="1020"/>
      <c r="J7" s="1020"/>
      <c r="K7" s="1020"/>
      <c r="L7" s="1020"/>
      <c r="M7" s="1020"/>
      <c r="N7" s="1020"/>
      <c r="O7" s="1020"/>
      <c r="P7" s="1020"/>
      <c r="Q7" s="1020"/>
      <c r="R7" s="1020"/>
      <c r="S7" s="1020"/>
      <c r="T7" s="1020"/>
      <c r="U7" s="1020"/>
      <c r="V7" s="1020"/>
      <c r="W7" s="1020"/>
    </row>
    <row r="9" spans="2:23" ht="16.5" customHeight="1">
      <c r="B9" s="692" t="s">
        <v>265</v>
      </c>
      <c r="C9" s="692"/>
      <c r="D9" s="692"/>
      <c r="F9" s="829"/>
      <c r="N9" s="829"/>
    </row>
    <row r="10" spans="2:23" ht="16.5" customHeight="1">
      <c r="B10" s="692"/>
      <c r="C10" s="1014" t="s">
        <v>359</v>
      </c>
      <c r="D10" s="1017" t="s">
        <v>713</v>
      </c>
      <c r="E10" s="1017"/>
      <c r="F10" s="1017"/>
      <c r="G10" s="1017"/>
      <c r="H10" s="1017"/>
      <c r="I10" s="1017"/>
      <c r="J10" s="1017"/>
      <c r="K10" s="1017"/>
      <c r="L10" s="1017"/>
      <c r="M10" s="1017"/>
      <c r="N10" s="1017"/>
      <c r="O10" s="1017"/>
      <c r="P10" s="1017"/>
      <c r="Q10" s="1017"/>
      <c r="R10" s="1017"/>
      <c r="S10" s="1021"/>
      <c r="T10" s="1024" t="s">
        <v>708</v>
      </c>
      <c r="U10" s="1027"/>
      <c r="V10" s="1029"/>
    </row>
    <row r="11" spans="2:23" ht="16.5" customHeight="1">
      <c r="B11" s="692"/>
      <c r="C11" s="1015"/>
      <c r="D11" s="1019"/>
      <c r="E11" s="1019"/>
      <c r="F11" s="1019"/>
      <c r="G11" s="1019"/>
      <c r="H11" s="1019"/>
      <c r="I11" s="1019"/>
      <c r="J11" s="1019"/>
      <c r="K11" s="1019"/>
      <c r="L11" s="1019"/>
      <c r="M11" s="1019"/>
      <c r="N11" s="1019"/>
      <c r="O11" s="1019"/>
      <c r="P11" s="1019"/>
      <c r="Q11" s="1019"/>
      <c r="R11" s="1019"/>
      <c r="S11" s="1022"/>
      <c r="T11" s="1025"/>
      <c r="U11" s="690"/>
      <c r="V11" s="1030"/>
    </row>
    <row r="12" spans="2:23" ht="16.5" customHeight="1">
      <c r="B12" s="692"/>
      <c r="C12" s="1015"/>
      <c r="D12" s="1019"/>
      <c r="E12" s="1019"/>
      <c r="F12" s="1019"/>
      <c r="G12" s="1019"/>
      <c r="H12" s="1019"/>
      <c r="I12" s="1019"/>
      <c r="J12" s="1019"/>
      <c r="K12" s="1019"/>
      <c r="L12" s="1019"/>
      <c r="M12" s="1019"/>
      <c r="N12" s="1019"/>
      <c r="O12" s="1019"/>
      <c r="P12" s="1019"/>
      <c r="Q12" s="1019"/>
      <c r="R12" s="1019"/>
      <c r="S12" s="1022"/>
      <c r="T12" s="1025"/>
      <c r="U12" s="690"/>
      <c r="V12" s="1030"/>
    </row>
    <row r="13" spans="2:23" ht="16.5" customHeight="1">
      <c r="B13" s="692"/>
      <c r="C13" s="1015"/>
      <c r="D13" s="1019"/>
      <c r="E13" s="1019"/>
      <c r="F13" s="1019"/>
      <c r="G13" s="1019"/>
      <c r="H13" s="1019"/>
      <c r="I13" s="1019"/>
      <c r="J13" s="1019"/>
      <c r="K13" s="1019"/>
      <c r="L13" s="1019"/>
      <c r="M13" s="1019"/>
      <c r="N13" s="1019"/>
      <c r="O13" s="1019"/>
      <c r="P13" s="1019"/>
      <c r="Q13" s="1019"/>
      <c r="R13" s="1019"/>
      <c r="S13" s="1022"/>
      <c r="T13" s="1025"/>
      <c r="U13" s="690"/>
      <c r="V13" s="1030"/>
    </row>
    <row r="14" spans="2:23" ht="16.5" customHeight="1">
      <c r="B14" s="692"/>
      <c r="C14" s="1016"/>
      <c r="D14" s="1018"/>
      <c r="E14" s="1018"/>
      <c r="F14" s="1018"/>
      <c r="G14" s="1018"/>
      <c r="H14" s="1018"/>
      <c r="I14" s="1018"/>
      <c r="J14" s="1018"/>
      <c r="K14" s="1018"/>
      <c r="L14" s="1018"/>
      <c r="M14" s="1018"/>
      <c r="N14" s="1018"/>
      <c r="O14" s="1018"/>
      <c r="P14" s="1018"/>
      <c r="Q14" s="1018"/>
      <c r="R14" s="1018"/>
      <c r="S14" s="1023"/>
      <c r="T14" s="1026"/>
      <c r="U14" s="1028"/>
      <c r="V14" s="1031"/>
    </row>
    <row r="15" spans="2:23" ht="16.5" customHeight="1">
      <c r="B15" s="692"/>
      <c r="C15" s="1014" t="s">
        <v>255</v>
      </c>
      <c r="D15" s="1017" t="s">
        <v>923</v>
      </c>
      <c r="E15" s="1017"/>
      <c r="F15" s="1017"/>
      <c r="G15" s="1017"/>
      <c r="H15" s="1017"/>
      <c r="I15" s="1017"/>
      <c r="J15" s="1017"/>
      <c r="K15" s="1017"/>
      <c r="L15" s="1017"/>
      <c r="M15" s="1017"/>
      <c r="N15" s="1017"/>
      <c r="O15" s="1017"/>
      <c r="P15" s="1017"/>
      <c r="Q15" s="1017"/>
      <c r="R15" s="1017"/>
      <c r="S15" s="1021"/>
      <c r="T15" s="1024" t="s">
        <v>708</v>
      </c>
      <c r="U15" s="1027"/>
      <c r="V15" s="1029"/>
    </row>
    <row r="16" spans="2:23" ht="16.5" customHeight="1">
      <c r="B16" s="692"/>
      <c r="C16" s="1015"/>
      <c r="D16" s="1019"/>
      <c r="E16" s="1019"/>
      <c r="F16" s="1019"/>
      <c r="G16" s="1019"/>
      <c r="H16" s="1019"/>
      <c r="I16" s="1019"/>
      <c r="J16" s="1019"/>
      <c r="K16" s="1019"/>
      <c r="L16" s="1019"/>
      <c r="M16" s="1019"/>
      <c r="N16" s="1019"/>
      <c r="O16" s="1019"/>
      <c r="P16" s="1019"/>
      <c r="Q16" s="1019"/>
      <c r="R16" s="1019"/>
      <c r="S16" s="1022"/>
      <c r="T16" s="1025"/>
      <c r="U16" s="690"/>
      <c r="V16" s="1030"/>
    </row>
    <row r="17" spans="2:22" ht="16.5" customHeight="1">
      <c r="B17" s="692"/>
      <c r="C17" s="1016"/>
      <c r="D17" s="1018"/>
      <c r="E17" s="1018"/>
      <c r="F17" s="1018"/>
      <c r="G17" s="1018"/>
      <c r="H17" s="1018"/>
      <c r="I17" s="1018"/>
      <c r="J17" s="1018"/>
      <c r="K17" s="1018"/>
      <c r="L17" s="1018"/>
      <c r="M17" s="1018"/>
      <c r="N17" s="1018"/>
      <c r="O17" s="1018"/>
      <c r="P17" s="1018"/>
      <c r="Q17" s="1018"/>
      <c r="R17" s="1018"/>
      <c r="S17" s="1023"/>
      <c r="T17" s="1026"/>
      <c r="U17" s="1028"/>
      <c r="V17" s="1031"/>
    </row>
    <row r="18" spans="2:22" ht="16.5" customHeight="1">
      <c r="B18" s="692"/>
      <c r="C18" s="1014" t="s">
        <v>448</v>
      </c>
      <c r="D18" s="1017" t="s">
        <v>205</v>
      </c>
      <c r="E18" s="1017"/>
      <c r="F18" s="1017"/>
      <c r="G18" s="1017"/>
      <c r="H18" s="1017"/>
      <c r="I18" s="1017"/>
      <c r="J18" s="1017"/>
      <c r="K18" s="1017"/>
      <c r="L18" s="1017"/>
      <c r="M18" s="1017"/>
      <c r="N18" s="1017"/>
      <c r="O18" s="1017"/>
      <c r="P18" s="1017"/>
      <c r="Q18" s="1017"/>
      <c r="R18" s="1017"/>
      <c r="S18" s="1021"/>
      <c r="T18" s="1024" t="s">
        <v>708</v>
      </c>
      <c r="U18" s="1027"/>
      <c r="V18" s="1029"/>
    </row>
    <row r="19" spans="2:22" ht="16.5" customHeight="1">
      <c r="B19" s="692"/>
      <c r="C19" s="1016"/>
      <c r="D19" s="1018"/>
      <c r="E19" s="1018"/>
      <c r="F19" s="1018"/>
      <c r="G19" s="1018"/>
      <c r="H19" s="1018"/>
      <c r="I19" s="1018"/>
      <c r="J19" s="1018"/>
      <c r="K19" s="1018"/>
      <c r="L19" s="1018"/>
      <c r="M19" s="1018"/>
      <c r="N19" s="1018"/>
      <c r="O19" s="1018"/>
      <c r="P19" s="1018"/>
      <c r="Q19" s="1018"/>
      <c r="R19" s="1018"/>
      <c r="S19" s="1023"/>
      <c r="T19" s="1026"/>
      <c r="U19" s="1028"/>
      <c r="V19" s="1031"/>
    </row>
    <row r="20" spans="2:22" ht="16.5" customHeight="1">
      <c r="B20" s="692"/>
      <c r="C20" s="1014" t="s">
        <v>627</v>
      </c>
      <c r="D20" s="1017" t="s">
        <v>7</v>
      </c>
      <c r="E20" s="1017"/>
      <c r="F20" s="1017"/>
      <c r="G20" s="1017"/>
      <c r="H20" s="1017"/>
      <c r="I20" s="1017"/>
      <c r="J20" s="1017"/>
      <c r="K20" s="1017"/>
      <c r="L20" s="1017"/>
      <c r="M20" s="1017"/>
      <c r="N20" s="1017"/>
      <c r="O20" s="1017"/>
      <c r="P20" s="1017"/>
      <c r="Q20" s="1017"/>
      <c r="R20" s="1017"/>
      <c r="S20" s="1021"/>
      <c r="T20" s="1024" t="s">
        <v>708</v>
      </c>
      <c r="U20" s="1027"/>
      <c r="V20" s="1029"/>
    </row>
    <row r="21" spans="2:22" ht="16.5" customHeight="1">
      <c r="B21" s="692"/>
      <c r="C21" s="1016"/>
      <c r="D21" s="1018"/>
      <c r="E21" s="1018"/>
      <c r="F21" s="1018"/>
      <c r="G21" s="1018"/>
      <c r="H21" s="1018"/>
      <c r="I21" s="1018"/>
      <c r="J21" s="1018"/>
      <c r="K21" s="1018"/>
      <c r="L21" s="1018"/>
      <c r="M21" s="1018"/>
      <c r="N21" s="1018"/>
      <c r="O21" s="1018"/>
      <c r="P21" s="1018"/>
      <c r="Q21" s="1018"/>
      <c r="R21" s="1018"/>
      <c r="S21" s="1023"/>
      <c r="T21" s="1026"/>
      <c r="U21" s="1028"/>
      <c r="V21" s="1031"/>
    </row>
  </sheetData>
  <mergeCells count="19">
    <mergeCell ref="B2:W2"/>
    <mergeCell ref="B4:E4"/>
    <mergeCell ref="F4:J4"/>
    <mergeCell ref="L4:O4"/>
    <mergeCell ref="P4:W4"/>
    <mergeCell ref="B6:E7"/>
    <mergeCell ref="F6:W7"/>
    <mergeCell ref="C10:C14"/>
    <mergeCell ref="D10:S14"/>
    <mergeCell ref="T10:V14"/>
    <mergeCell ref="C15:C17"/>
    <mergeCell ref="D15:S17"/>
    <mergeCell ref="T15:V17"/>
    <mergeCell ref="C18:C19"/>
    <mergeCell ref="D18:S19"/>
    <mergeCell ref="T18:V19"/>
    <mergeCell ref="C20:C21"/>
    <mergeCell ref="D20:S21"/>
    <mergeCell ref="T20:V21"/>
  </mergeCells>
  <phoneticPr fontId="21"/>
  <printOptions horizontalCentered="1" verticalCentered="1"/>
  <pageMargins left="0.39370078740157483" right="0.39370078740157483" top="0.59055118110236227" bottom="0.39370078740157483" header="0.27559055118110237" footer="0.43307086614173229"/>
  <pageSetup paperSize="9" scale="92" fitToWidth="1" fitToHeight="1" orientation="portrait" usePrinterDefaults="1" blackAndWhite="1" r:id="rId1"/>
  <headerFooter alignWithMargins="0">
    <oddHeader>&amp;R&amp;A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dimension ref="B1:BM137"/>
  <sheetViews>
    <sheetView showGridLines="0" view="pageBreakPreview" zoomScale="50" zoomScaleNormal="55" zoomScaleSheetLayoutView="50" workbookViewId="0"/>
  </sheetViews>
  <sheetFormatPr defaultColWidth="5" defaultRowHeight="14.25"/>
  <cols>
    <col min="1" max="1" width="1" style="1032" customWidth="1"/>
    <col min="2" max="5" width="6.375" style="1032" customWidth="1"/>
    <col min="6" max="7" width="6.375" style="1032" hidden="1" customWidth="1"/>
    <col min="8" max="60" width="6.375" style="1032" customWidth="1"/>
    <col min="61" max="61" width="1.25" style="1032" customWidth="1"/>
    <col min="62" max="16384" width="5" style="1032"/>
  </cols>
  <sheetData>
    <row r="1" spans="2:65" s="1033" customFormat="1" ht="20.25" customHeight="1">
      <c r="C1" s="1036" t="s">
        <v>802</v>
      </c>
      <c r="D1" s="1036"/>
      <c r="E1" s="1036"/>
      <c r="F1" s="1036"/>
      <c r="G1" s="1036"/>
      <c r="H1" s="1036"/>
      <c r="K1" s="1087" t="s">
        <v>803</v>
      </c>
      <c r="N1" s="1036"/>
      <c r="O1" s="1036"/>
      <c r="P1" s="1036"/>
      <c r="Q1" s="1036"/>
      <c r="R1" s="1036"/>
      <c r="S1" s="1036"/>
      <c r="T1" s="1036"/>
      <c r="U1" s="1036"/>
      <c r="AQ1" s="1112" t="s">
        <v>804</v>
      </c>
      <c r="AR1" s="1219" t="s">
        <v>581</v>
      </c>
      <c r="AS1" s="1220"/>
      <c r="AT1" s="1220"/>
      <c r="AU1" s="1220"/>
      <c r="AV1" s="1220"/>
      <c r="AW1" s="1220"/>
      <c r="AX1" s="1220"/>
      <c r="AY1" s="1220"/>
      <c r="AZ1" s="1220"/>
      <c r="BA1" s="1220"/>
      <c r="BB1" s="1220"/>
      <c r="BC1" s="1220"/>
      <c r="BD1" s="1220"/>
      <c r="BE1" s="1220"/>
      <c r="BF1" s="1220"/>
      <c r="BG1" s="1220"/>
      <c r="BH1" s="1112" t="s">
        <v>238</v>
      </c>
    </row>
    <row r="2" spans="2:65" s="1034" customFormat="1" ht="20.25" customHeight="1">
      <c r="H2" s="1087"/>
      <c r="K2" s="1087"/>
      <c r="L2" s="1087"/>
      <c r="N2" s="1112"/>
      <c r="O2" s="1112"/>
      <c r="P2" s="1112"/>
      <c r="Q2" s="1112"/>
      <c r="R2" s="1112"/>
      <c r="S2" s="1112"/>
      <c r="T2" s="1112"/>
      <c r="U2" s="1112"/>
      <c r="Z2" s="1112" t="s">
        <v>414</v>
      </c>
      <c r="AA2" s="1191">
        <v>6</v>
      </c>
      <c r="AB2" s="1191"/>
      <c r="AC2" s="1112" t="s">
        <v>167</v>
      </c>
      <c r="AD2" s="1193">
        <f>IF(AA2=0,"",YEAR(DATE(2018+AA2,1,1)))</f>
        <v>2024</v>
      </c>
      <c r="AE2" s="1193"/>
      <c r="AF2" s="1034" t="s">
        <v>725</v>
      </c>
      <c r="AG2" s="1034" t="s">
        <v>3</v>
      </c>
      <c r="AH2" s="1191">
        <v>4</v>
      </c>
      <c r="AI2" s="1191"/>
      <c r="AJ2" s="1034" t="s">
        <v>107</v>
      </c>
      <c r="AQ2" s="1112" t="s">
        <v>805</v>
      </c>
      <c r="AR2" s="1191" t="s">
        <v>806</v>
      </c>
      <c r="AS2" s="1191"/>
      <c r="AT2" s="1191"/>
      <c r="AU2" s="1191"/>
      <c r="AV2" s="1191"/>
      <c r="AW2" s="1191"/>
      <c r="AX2" s="1191"/>
      <c r="AY2" s="1191"/>
      <c r="AZ2" s="1191"/>
      <c r="BA2" s="1191"/>
      <c r="BB2" s="1191"/>
      <c r="BC2" s="1191"/>
      <c r="BD2" s="1191"/>
      <c r="BE2" s="1191"/>
      <c r="BF2" s="1191"/>
      <c r="BG2" s="1191"/>
      <c r="BH2" s="1112" t="s">
        <v>238</v>
      </c>
      <c r="BI2" s="1112"/>
      <c r="BJ2" s="1112"/>
      <c r="BK2" s="1112"/>
    </row>
    <row r="3" spans="2:65" s="1034" customFormat="1" ht="20.25" customHeight="1">
      <c r="H3" s="1087"/>
      <c r="K3" s="1087"/>
      <c r="M3" s="1112"/>
      <c r="N3" s="1112"/>
      <c r="O3" s="1112"/>
      <c r="P3" s="1112"/>
      <c r="Q3" s="1112"/>
      <c r="R3" s="1112"/>
      <c r="S3" s="1112"/>
      <c r="AA3" s="1192"/>
      <c r="AB3" s="1192"/>
      <c r="AC3" s="1192"/>
      <c r="AD3" s="1214"/>
      <c r="AE3" s="1192"/>
      <c r="BB3" s="1253" t="s">
        <v>236</v>
      </c>
      <c r="BC3" s="1265" t="s">
        <v>807</v>
      </c>
      <c r="BD3" s="1271"/>
      <c r="BE3" s="1271"/>
      <c r="BF3" s="1282"/>
      <c r="BG3" s="1112"/>
    </row>
    <row r="4" spans="2:65" s="1034" customFormat="1" ht="20.25" customHeight="1">
      <c r="H4" s="1087"/>
      <c r="K4" s="1087"/>
      <c r="M4" s="1112"/>
      <c r="N4" s="1112"/>
      <c r="O4" s="1112"/>
      <c r="P4" s="1112"/>
      <c r="Q4" s="1112"/>
      <c r="R4" s="1112"/>
      <c r="S4" s="1112"/>
      <c r="AA4" s="1192"/>
      <c r="AB4" s="1192"/>
      <c r="AC4" s="1192"/>
      <c r="AD4" s="1214"/>
      <c r="AE4" s="1192"/>
      <c r="BB4" s="1253" t="s">
        <v>611</v>
      </c>
      <c r="BC4" s="1265" t="s">
        <v>504</v>
      </c>
      <c r="BD4" s="1271"/>
      <c r="BE4" s="1271"/>
      <c r="BF4" s="1282"/>
      <c r="BG4" s="1112"/>
    </row>
    <row r="5" spans="2:65" s="1034" customFormat="1" ht="5.0999999999999996" customHeight="1">
      <c r="H5" s="1087"/>
      <c r="K5" s="1087"/>
      <c r="M5" s="1112"/>
      <c r="N5" s="1112"/>
      <c r="O5" s="1112"/>
      <c r="P5" s="1112"/>
      <c r="Q5" s="1112"/>
      <c r="R5" s="1112"/>
      <c r="S5" s="1112"/>
      <c r="AA5" s="1193"/>
      <c r="AB5" s="1193"/>
      <c r="AH5" s="1033"/>
      <c r="AI5" s="1033"/>
      <c r="AJ5" s="1033"/>
      <c r="AK5" s="1033"/>
      <c r="AL5" s="1033"/>
      <c r="AM5" s="1033"/>
      <c r="AN5" s="1033"/>
      <c r="AO5" s="1033"/>
      <c r="AP5" s="1033"/>
      <c r="AQ5" s="1033"/>
      <c r="AR5" s="1033"/>
      <c r="AS5" s="1033"/>
      <c r="AT5" s="1033"/>
      <c r="AU5" s="1033"/>
      <c r="AV5" s="1033"/>
      <c r="AW5" s="1033"/>
      <c r="AX5" s="1033"/>
      <c r="AY5" s="1033"/>
      <c r="AZ5" s="1033"/>
      <c r="BA5" s="1033"/>
      <c r="BB5" s="1033"/>
      <c r="BC5" s="1033"/>
      <c r="BD5" s="1033"/>
      <c r="BE5" s="1033"/>
      <c r="BF5" s="1151"/>
      <c r="BG5" s="1151"/>
    </row>
    <row r="6" spans="2:65" s="1034" customFormat="1" ht="21" customHeight="1">
      <c r="B6" s="1036"/>
      <c r="C6" s="1033"/>
      <c r="D6" s="1033"/>
      <c r="E6" s="1033"/>
      <c r="F6" s="1033"/>
      <c r="G6" s="1033"/>
      <c r="H6" s="1033"/>
      <c r="I6" s="1088"/>
      <c r="J6" s="1088"/>
      <c r="K6" s="1088"/>
      <c r="L6" s="226"/>
      <c r="M6" s="1088"/>
      <c r="N6" s="1088"/>
      <c r="O6" s="1088"/>
      <c r="AH6" s="1033"/>
      <c r="AI6" s="1033"/>
      <c r="AJ6" s="1033"/>
      <c r="AK6" s="1033"/>
      <c r="AL6" s="1033"/>
      <c r="AM6" s="1033" t="s">
        <v>686</v>
      </c>
      <c r="AN6" s="1033"/>
      <c r="AO6" s="1033"/>
      <c r="AP6" s="1033"/>
      <c r="AQ6" s="1033"/>
      <c r="AR6" s="1033"/>
      <c r="AS6" s="1033"/>
      <c r="AU6" s="1221"/>
      <c r="AV6" s="1221"/>
      <c r="AW6" s="1222"/>
      <c r="AX6" s="1033"/>
      <c r="AY6" s="1223">
        <v>40</v>
      </c>
      <c r="AZ6" s="1228"/>
      <c r="BA6" s="1222" t="s">
        <v>808</v>
      </c>
      <c r="BB6" s="1033"/>
      <c r="BC6" s="1223">
        <v>160</v>
      </c>
      <c r="BD6" s="1228"/>
      <c r="BE6" s="1222" t="s">
        <v>809</v>
      </c>
      <c r="BF6" s="1033"/>
      <c r="BG6" s="1151"/>
    </row>
    <row r="7" spans="2:65" s="1034" customFormat="1" ht="5.0999999999999996" customHeight="1">
      <c r="B7" s="1036"/>
      <c r="C7" s="1047"/>
      <c r="D7" s="1047"/>
      <c r="E7" s="1047"/>
      <c r="F7" s="1047"/>
      <c r="G7" s="1047"/>
      <c r="H7" s="1088"/>
      <c r="I7" s="1088"/>
      <c r="J7" s="1088"/>
      <c r="K7" s="1088"/>
      <c r="L7" s="1088"/>
      <c r="M7" s="1088"/>
      <c r="N7" s="1088"/>
      <c r="O7" s="1088"/>
      <c r="AH7" s="1033"/>
      <c r="AI7" s="1033"/>
      <c r="AJ7" s="1033"/>
      <c r="AK7" s="1033"/>
      <c r="AL7" s="1033"/>
      <c r="AM7" s="1033"/>
      <c r="AN7" s="1033"/>
      <c r="AO7" s="1033"/>
      <c r="AP7" s="1033"/>
      <c r="AQ7" s="1033"/>
      <c r="AR7" s="1033"/>
      <c r="AS7" s="1033"/>
      <c r="AT7" s="1033"/>
      <c r="AU7" s="1033"/>
      <c r="AV7" s="1033"/>
      <c r="AW7" s="1033"/>
      <c r="AX7" s="1033"/>
      <c r="AY7" s="1033"/>
      <c r="AZ7" s="1033"/>
      <c r="BA7" s="1033"/>
      <c r="BB7" s="1033"/>
      <c r="BC7" s="1033"/>
      <c r="BD7" s="1033"/>
      <c r="BE7" s="1033"/>
      <c r="BF7" s="1151"/>
      <c r="BG7" s="1151"/>
    </row>
    <row r="8" spans="2:65" s="1034" customFormat="1" ht="21" customHeight="1">
      <c r="B8" s="225"/>
      <c r="C8" s="226"/>
      <c r="D8" s="226"/>
      <c r="E8" s="226"/>
      <c r="F8" s="226"/>
      <c r="G8" s="226"/>
      <c r="H8" s="1088"/>
      <c r="I8" s="1088"/>
      <c r="J8" s="1088"/>
      <c r="K8" s="1088"/>
      <c r="L8" s="1088"/>
      <c r="M8" s="1088"/>
      <c r="N8" s="1088"/>
      <c r="O8" s="1088"/>
      <c r="AH8" s="1215"/>
      <c r="AI8" s="1215"/>
      <c r="AJ8" s="1215"/>
      <c r="AK8" s="1033"/>
      <c r="AL8" s="1151"/>
      <c r="AM8" s="1206"/>
      <c r="AN8" s="1206"/>
      <c r="AO8" s="1036"/>
      <c r="AP8" s="1048"/>
      <c r="AQ8" s="1048"/>
      <c r="AR8" s="1048"/>
      <c r="AS8" s="409"/>
      <c r="AT8" s="409"/>
      <c r="AU8" s="1033"/>
      <c r="AV8" s="1048"/>
      <c r="AW8" s="1048"/>
      <c r="AX8" s="226"/>
      <c r="AY8" s="1033"/>
      <c r="AZ8" s="1033" t="s">
        <v>810</v>
      </c>
      <c r="BA8" s="1033"/>
      <c r="BB8" s="1033"/>
      <c r="BC8" s="1266">
        <f>DAY(EOMONTH(DATE(AD2,AH2,1),0))</f>
        <v>30</v>
      </c>
      <c r="BD8" s="1272"/>
      <c r="BE8" s="1033" t="s">
        <v>415</v>
      </c>
      <c r="BF8" s="1033"/>
      <c r="BG8" s="1033"/>
      <c r="BK8" s="1112"/>
      <c r="BL8" s="1112"/>
      <c r="BM8" s="1112"/>
    </row>
    <row r="9" spans="2:65" s="1034" customFormat="1" ht="5.0999999999999996" customHeight="1">
      <c r="B9" s="225"/>
      <c r="C9" s="1048"/>
      <c r="D9" s="1048"/>
      <c r="E9" s="1048"/>
      <c r="F9" s="1048"/>
      <c r="G9" s="1048"/>
      <c r="H9" s="1048"/>
      <c r="I9" s="1048"/>
      <c r="J9" s="1048"/>
      <c r="K9" s="1048"/>
      <c r="L9" s="1048"/>
      <c r="M9" s="1048"/>
      <c r="N9" s="1048"/>
      <c r="O9" s="1048"/>
      <c r="AH9" s="1047"/>
      <c r="AI9" s="1033"/>
      <c r="AJ9" s="1033"/>
      <c r="AK9" s="1215"/>
      <c r="AL9" s="1033"/>
      <c r="AM9" s="1033"/>
      <c r="AN9" s="1033"/>
      <c r="AO9" s="1033"/>
      <c r="AP9" s="1033"/>
      <c r="AQ9" s="1033"/>
      <c r="AR9" s="1047"/>
      <c r="AS9" s="1047"/>
      <c r="AT9" s="1047"/>
      <c r="AU9" s="1033"/>
      <c r="AV9" s="1033"/>
      <c r="AW9" s="1033"/>
      <c r="AX9" s="1033"/>
      <c r="AY9" s="1033"/>
      <c r="AZ9" s="1033"/>
      <c r="BA9" s="1033"/>
      <c r="BB9" s="1033"/>
      <c r="BC9" s="1033"/>
      <c r="BD9" s="1033"/>
      <c r="BE9" s="1033"/>
      <c r="BF9" s="1033"/>
      <c r="BG9" s="1033"/>
      <c r="BK9" s="1112"/>
      <c r="BL9" s="1112"/>
      <c r="BM9" s="1112"/>
    </row>
    <row r="10" spans="2:65" s="1034" customFormat="1" ht="21" customHeight="1">
      <c r="B10" s="225"/>
      <c r="C10" s="1048"/>
      <c r="D10" s="1048"/>
      <c r="E10" s="1048"/>
      <c r="F10" s="1048"/>
      <c r="G10" s="1048"/>
      <c r="H10" s="1048"/>
      <c r="I10" s="1048"/>
      <c r="J10" s="1048"/>
      <c r="K10" s="1048"/>
      <c r="L10" s="1048"/>
      <c r="M10" s="1048"/>
      <c r="N10" s="1048"/>
      <c r="O10" s="1048"/>
      <c r="AH10" s="1047"/>
      <c r="AI10" s="1033"/>
      <c r="AJ10" s="1033"/>
      <c r="AK10" s="1215"/>
      <c r="AL10" s="1033"/>
      <c r="AM10" s="1033"/>
      <c r="AN10" s="1033" t="s">
        <v>455</v>
      </c>
      <c r="AO10" s="1033"/>
      <c r="AP10" s="1033"/>
      <c r="AQ10" s="1033"/>
      <c r="AR10" s="1033"/>
      <c r="AS10" s="1033"/>
      <c r="AT10" s="1033"/>
      <c r="AU10" s="1033"/>
      <c r="AV10" s="1047"/>
      <c r="AW10" s="1047"/>
      <c r="AX10" s="1047"/>
      <c r="AY10" s="1033"/>
      <c r="AZ10" s="1033"/>
      <c r="BA10" s="1151" t="s">
        <v>811</v>
      </c>
      <c r="BB10" s="1033"/>
      <c r="BC10" s="1223"/>
      <c r="BD10" s="1228"/>
      <c r="BE10" s="1222" t="s">
        <v>365</v>
      </c>
      <c r="BF10" s="1033"/>
      <c r="BG10" s="1033"/>
      <c r="BK10" s="1112"/>
      <c r="BL10" s="1112"/>
      <c r="BM10" s="1112"/>
    </row>
    <row r="11" spans="2:65" s="1034" customFormat="1" ht="5.0999999999999996" customHeight="1">
      <c r="B11" s="225"/>
      <c r="C11" s="1048"/>
      <c r="D11" s="1048"/>
      <c r="E11" s="1048"/>
      <c r="F11" s="1048"/>
      <c r="G11" s="1048"/>
      <c r="H11" s="1048"/>
      <c r="I11" s="1048"/>
      <c r="J11" s="1048"/>
      <c r="K11" s="1048"/>
      <c r="L11" s="1048"/>
      <c r="M11" s="1048"/>
      <c r="N11" s="1048"/>
      <c r="O11" s="1048"/>
      <c r="AH11" s="1047"/>
      <c r="AI11" s="1033"/>
      <c r="AJ11" s="1033"/>
      <c r="AK11" s="1215"/>
      <c r="AL11" s="1033"/>
      <c r="AM11" s="1033"/>
      <c r="AN11" s="1033"/>
      <c r="AO11" s="1033"/>
      <c r="AP11" s="1033"/>
      <c r="AQ11" s="1033"/>
      <c r="AR11" s="1047"/>
      <c r="AS11" s="1047"/>
      <c r="AT11" s="1047"/>
      <c r="AU11" s="1033"/>
      <c r="AV11" s="1033"/>
      <c r="AW11" s="1033"/>
      <c r="AX11" s="1033"/>
      <c r="AY11" s="1033"/>
      <c r="AZ11" s="1033"/>
      <c r="BA11" s="1033"/>
      <c r="BB11" s="1033"/>
      <c r="BC11" s="1033"/>
      <c r="BD11" s="1033"/>
      <c r="BE11" s="1033"/>
      <c r="BF11" s="1033"/>
      <c r="BG11" s="1033"/>
      <c r="BK11" s="1112"/>
      <c r="BL11" s="1112"/>
      <c r="BM11" s="1112"/>
    </row>
    <row r="12" spans="2:65" s="1034" customFormat="1" ht="21" customHeight="1">
      <c r="R12" s="1088"/>
      <c r="S12" s="1088"/>
      <c r="T12" s="1151"/>
      <c r="U12" s="1168"/>
      <c r="V12" s="1168"/>
      <c r="W12" s="1036"/>
      <c r="AA12" s="1047"/>
      <c r="AB12" s="1206"/>
      <c r="AC12" s="1036"/>
      <c r="AD12" s="1047"/>
      <c r="AE12" s="1047"/>
      <c r="AF12" s="1047"/>
      <c r="AH12" s="1215"/>
      <c r="AI12" s="1215"/>
      <c r="AJ12" s="1215"/>
      <c r="AK12" s="1033"/>
      <c r="AL12" s="1151"/>
      <c r="AM12" s="1206"/>
      <c r="AN12" s="1033"/>
      <c r="AO12" s="1033"/>
      <c r="AP12" s="1033"/>
      <c r="AQ12" s="1033"/>
      <c r="AR12" s="1033"/>
      <c r="AS12" s="1036" t="s">
        <v>208</v>
      </c>
      <c r="AT12" s="1033"/>
      <c r="AU12" s="1033"/>
      <c r="AV12" s="1033"/>
      <c r="AW12" s="1033"/>
      <c r="AX12" s="1033"/>
      <c r="AY12" s="1033"/>
      <c r="AZ12" s="1033"/>
      <c r="BA12" s="1033"/>
      <c r="BB12" s="1033"/>
      <c r="BC12" s="1047"/>
      <c r="BD12" s="1215"/>
      <c r="BE12" s="1033"/>
      <c r="BF12" s="1033"/>
      <c r="BG12" s="1047"/>
      <c r="BH12" s="1033"/>
      <c r="BK12" s="1112"/>
      <c r="BL12" s="1112"/>
      <c r="BM12" s="1112"/>
    </row>
    <row r="13" spans="2:65" s="1034" customFormat="1" ht="21" customHeight="1">
      <c r="R13" s="1033"/>
      <c r="S13" s="1033"/>
      <c r="T13" s="1033"/>
      <c r="U13" s="1033"/>
      <c r="V13" s="1033"/>
      <c r="AA13" s="1033"/>
      <c r="AB13" s="1033"/>
      <c r="AC13" s="1033"/>
      <c r="AD13" s="1033"/>
      <c r="AE13" s="1033"/>
      <c r="AF13" s="1033"/>
      <c r="AH13" s="1047"/>
      <c r="AI13" s="1215"/>
      <c r="AJ13" s="1033"/>
      <c r="AK13" s="1215"/>
      <c r="AL13" s="1033"/>
      <c r="AM13" s="1033"/>
      <c r="AN13" s="1033"/>
      <c r="AO13" s="1047"/>
      <c r="AP13" s="1036"/>
      <c r="AQ13" s="1047"/>
      <c r="AR13" s="1047"/>
      <c r="AS13" s="1036" t="s">
        <v>385</v>
      </c>
      <c r="AT13" s="1033"/>
      <c r="AU13" s="1033"/>
      <c r="AV13" s="1033"/>
      <c r="AW13" s="1033"/>
      <c r="AX13" s="1033"/>
      <c r="AY13" s="1033"/>
      <c r="AZ13" s="1033"/>
      <c r="BA13" s="1033"/>
      <c r="BB13" s="1254">
        <v>0.29166666666666669</v>
      </c>
      <c r="BC13" s="1267"/>
      <c r="BD13" s="1273"/>
      <c r="BE13" s="226" t="s">
        <v>662</v>
      </c>
      <c r="BF13" s="1254">
        <v>0.83333333333333337</v>
      </c>
      <c r="BG13" s="1267"/>
      <c r="BH13" s="1273"/>
      <c r="BK13" s="1112"/>
      <c r="BL13" s="1112"/>
      <c r="BM13" s="1112"/>
    </row>
    <row r="14" spans="2:65" s="1034" customFormat="1" ht="21" customHeight="1">
      <c r="R14" s="1032"/>
      <c r="S14" s="1032"/>
      <c r="T14" s="1032"/>
      <c r="U14" s="1032"/>
      <c r="V14" s="1032"/>
      <c r="W14" s="1032"/>
      <c r="AA14" s="226"/>
      <c r="AB14" s="1032"/>
      <c r="AC14" s="1032"/>
      <c r="AD14" s="226"/>
      <c r="AE14" s="1047"/>
      <c r="AF14" s="1047"/>
      <c r="AG14" s="1193"/>
      <c r="AH14" s="1036"/>
      <c r="AI14" s="1215"/>
      <c r="AJ14" s="1033"/>
      <c r="AK14" s="1215"/>
      <c r="AL14" s="1033"/>
      <c r="AM14" s="1033"/>
      <c r="AN14" s="1033"/>
      <c r="AO14" s="226"/>
      <c r="AP14" s="1088"/>
      <c r="AQ14" s="1088"/>
      <c r="AR14" s="1088"/>
      <c r="AS14" s="1036" t="s">
        <v>583</v>
      </c>
      <c r="AT14" s="1033"/>
      <c r="AU14" s="1033"/>
      <c r="AV14" s="1033"/>
      <c r="AW14" s="1033"/>
      <c r="AX14" s="1033"/>
      <c r="AY14" s="1033"/>
      <c r="AZ14" s="1033"/>
      <c r="BA14" s="1033"/>
      <c r="BB14" s="1254">
        <v>0.83333333333333337</v>
      </c>
      <c r="BC14" s="1267"/>
      <c r="BD14" s="1273"/>
      <c r="BE14" s="226" t="s">
        <v>662</v>
      </c>
      <c r="BF14" s="1254">
        <v>0.29166666666666669</v>
      </c>
      <c r="BG14" s="1267"/>
      <c r="BH14" s="1273"/>
      <c r="BK14" s="1112"/>
      <c r="BL14" s="1112"/>
      <c r="BM14" s="1112"/>
    </row>
    <row r="15" spans="2:65" ht="12" customHeight="1">
      <c r="C15" s="1049"/>
      <c r="D15" s="1049"/>
      <c r="E15" s="1049"/>
      <c r="F15" s="1049"/>
      <c r="G15" s="1049"/>
      <c r="H15" s="1049"/>
      <c r="AA15" s="1049"/>
      <c r="AR15" s="1049"/>
      <c r="BI15" s="1290"/>
      <c r="BJ15" s="1290"/>
      <c r="BK15" s="1290"/>
    </row>
    <row r="16" spans="2:65" ht="21.6" customHeight="1">
      <c r="B16" s="1037" t="s">
        <v>812</v>
      </c>
      <c r="C16" s="1050" t="s">
        <v>814</v>
      </c>
      <c r="D16" s="1063"/>
      <c r="E16" s="1071"/>
      <c r="F16" s="1071"/>
      <c r="G16" s="1079"/>
      <c r="H16" s="1089" t="s">
        <v>815</v>
      </c>
      <c r="I16" s="1098" t="s">
        <v>699</v>
      </c>
      <c r="J16" s="1063"/>
      <c r="K16" s="1063"/>
      <c r="L16" s="1071"/>
      <c r="M16" s="1098" t="s">
        <v>515</v>
      </c>
      <c r="N16" s="1063"/>
      <c r="O16" s="1071"/>
      <c r="P16" s="1098" t="s">
        <v>413</v>
      </c>
      <c r="Q16" s="1063"/>
      <c r="R16" s="1063"/>
      <c r="S16" s="1063"/>
      <c r="T16" s="1152"/>
      <c r="U16" s="1169"/>
      <c r="V16" s="1181"/>
      <c r="W16" s="1181"/>
      <c r="X16" s="1181"/>
      <c r="Y16" s="1181"/>
      <c r="Z16" s="1181"/>
      <c r="AA16" s="1181"/>
      <c r="AB16" s="1181"/>
      <c r="AC16" s="1181"/>
      <c r="AD16" s="1181"/>
      <c r="AE16" s="1181"/>
      <c r="AF16" s="1181"/>
      <c r="AG16" s="1181"/>
      <c r="AH16" s="1181"/>
      <c r="AI16" s="1216" t="s">
        <v>751</v>
      </c>
      <c r="AJ16" s="1181"/>
      <c r="AK16" s="1181"/>
      <c r="AL16" s="1181"/>
      <c r="AM16" s="1181"/>
      <c r="AN16" s="1181" t="s">
        <v>817</v>
      </c>
      <c r="AO16" s="1181"/>
      <c r="AP16" s="1217"/>
      <c r="AQ16" s="1218"/>
      <c r="AR16" s="1181" t="s">
        <v>238</v>
      </c>
      <c r="AS16" s="1181"/>
      <c r="AT16" s="1181"/>
      <c r="AU16" s="1181"/>
      <c r="AV16" s="1181"/>
      <c r="AW16" s="1181"/>
      <c r="AX16" s="1181"/>
      <c r="AY16" s="1224"/>
      <c r="AZ16" s="1229" t="str">
        <f>IF(BC3="計画","(11)1～4週目の勤務時間数合計","(11)1か月の勤務時間数　合計")</f>
        <v>(11)1か月の勤務時間数　合計</v>
      </c>
      <c r="BA16" s="1241"/>
      <c r="BB16" s="1255" t="s">
        <v>818</v>
      </c>
      <c r="BC16" s="1241"/>
      <c r="BD16" s="1050" t="s">
        <v>269</v>
      </c>
      <c r="BE16" s="1063"/>
      <c r="BF16" s="1063"/>
      <c r="BG16" s="1063"/>
      <c r="BH16" s="1152"/>
    </row>
    <row r="17" spans="2:60" ht="20.25" customHeight="1">
      <c r="B17" s="1038"/>
      <c r="C17" s="1051"/>
      <c r="D17" s="1064"/>
      <c r="E17" s="1072"/>
      <c r="F17" s="1072"/>
      <c r="G17" s="1080"/>
      <c r="H17" s="1090"/>
      <c r="I17" s="1099"/>
      <c r="J17" s="1064"/>
      <c r="K17" s="1064"/>
      <c r="L17" s="1072"/>
      <c r="M17" s="1099"/>
      <c r="N17" s="1064"/>
      <c r="O17" s="1072"/>
      <c r="P17" s="1099"/>
      <c r="Q17" s="1064"/>
      <c r="R17" s="1064"/>
      <c r="S17" s="1064"/>
      <c r="T17" s="1153"/>
      <c r="U17" s="1170" t="s">
        <v>685</v>
      </c>
      <c r="V17" s="1170"/>
      <c r="W17" s="1170"/>
      <c r="X17" s="1170"/>
      <c r="Y17" s="1170"/>
      <c r="Z17" s="1170"/>
      <c r="AA17" s="1194"/>
      <c r="AB17" s="1207" t="s">
        <v>58</v>
      </c>
      <c r="AC17" s="1170"/>
      <c r="AD17" s="1170"/>
      <c r="AE17" s="1170"/>
      <c r="AF17" s="1170"/>
      <c r="AG17" s="1170"/>
      <c r="AH17" s="1194"/>
      <c r="AI17" s="1207" t="s">
        <v>819</v>
      </c>
      <c r="AJ17" s="1170"/>
      <c r="AK17" s="1170"/>
      <c r="AL17" s="1170"/>
      <c r="AM17" s="1170"/>
      <c r="AN17" s="1170"/>
      <c r="AO17" s="1194"/>
      <c r="AP17" s="1207" t="s">
        <v>820</v>
      </c>
      <c r="AQ17" s="1170"/>
      <c r="AR17" s="1170"/>
      <c r="AS17" s="1170"/>
      <c r="AT17" s="1170"/>
      <c r="AU17" s="1170"/>
      <c r="AV17" s="1194"/>
      <c r="AW17" s="1207" t="s">
        <v>822</v>
      </c>
      <c r="AX17" s="1170"/>
      <c r="AY17" s="1170"/>
      <c r="AZ17" s="1230"/>
      <c r="BA17" s="1242"/>
      <c r="BB17" s="1256"/>
      <c r="BC17" s="1242"/>
      <c r="BD17" s="1051"/>
      <c r="BE17" s="1064"/>
      <c r="BF17" s="1064"/>
      <c r="BG17" s="1064"/>
      <c r="BH17" s="1153"/>
    </row>
    <row r="18" spans="2:60" ht="20.25" customHeight="1">
      <c r="B18" s="1038"/>
      <c r="C18" s="1051"/>
      <c r="D18" s="1064"/>
      <c r="E18" s="1072"/>
      <c r="F18" s="1072"/>
      <c r="G18" s="1080"/>
      <c r="H18" s="1090"/>
      <c r="I18" s="1099"/>
      <c r="J18" s="1064"/>
      <c r="K18" s="1064"/>
      <c r="L18" s="1072"/>
      <c r="M18" s="1099"/>
      <c r="N18" s="1064"/>
      <c r="O18" s="1072"/>
      <c r="P18" s="1099"/>
      <c r="Q18" s="1064"/>
      <c r="R18" s="1064"/>
      <c r="S18" s="1064"/>
      <c r="T18" s="1153"/>
      <c r="U18" s="434">
        <v>1</v>
      </c>
      <c r="V18" s="1182">
        <v>2</v>
      </c>
      <c r="W18" s="1182">
        <v>3</v>
      </c>
      <c r="X18" s="1182">
        <v>4</v>
      </c>
      <c r="Y18" s="1182">
        <v>5</v>
      </c>
      <c r="Z18" s="1182">
        <v>6</v>
      </c>
      <c r="AA18" s="1195">
        <v>7</v>
      </c>
      <c r="AB18" s="1208">
        <v>8</v>
      </c>
      <c r="AC18" s="1182">
        <v>9</v>
      </c>
      <c r="AD18" s="1182">
        <v>10</v>
      </c>
      <c r="AE18" s="1182">
        <v>11</v>
      </c>
      <c r="AF18" s="1182">
        <v>12</v>
      </c>
      <c r="AG18" s="1182">
        <v>13</v>
      </c>
      <c r="AH18" s="1195">
        <v>14</v>
      </c>
      <c r="AI18" s="434">
        <v>15</v>
      </c>
      <c r="AJ18" s="1182">
        <v>16</v>
      </c>
      <c r="AK18" s="1182">
        <v>17</v>
      </c>
      <c r="AL18" s="1182">
        <v>18</v>
      </c>
      <c r="AM18" s="1182">
        <v>19</v>
      </c>
      <c r="AN18" s="1182">
        <v>20</v>
      </c>
      <c r="AO18" s="1195">
        <v>21</v>
      </c>
      <c r="AP18" s="1208">
        <v>22</v>
      </c>
      <c r="AQ18" s="1182">
        <v>23</v>
      </c>
      <c r="AR18" s="1182">
        <v>24</v>
      </c>
      <c r="AS18" s="1182">
        <v>25</v>
      </c>
      <c r="AT18" s="1182">
        <v>26</v>
      </c>
      <c r="AU18" s="1182">
        <v>27</v>
      </c>
      <c r="AV18" s="1195">
        <v>28</v>
      </c>
      <c r="AW18" s="1208" t="str">
        <f>IF($BC$3="暦月",IF(DAY(DATE($AD$2,$AH$2,29))=29,29,""),"")</f>
        <v/>
      </c>
      <c r="AX18" s="1182" t="str">
        <f>IF($BC$3="暦月",IF(DAY(DATE($AD$2,$AH$2,30))=30,30,""),"")</f>
        <v/>
      </c>
      <c r="AY18" s="1195" t="str">
        <f>IF($BC$3="暦月",IF(DAY(DATE($AD$2,$AH$2,31))=31,31,""),"")</f>
        <v/>
      </c>
      <c r="AZ18" s="1230"/>
      <c r="BA18" s="1242"/>
      <c r="BB18" s="1256"/>
      <c r="BC18" s="1242"/>
      <c r="BD18" s="1051"/>
      <c r="BE18" s="1064"/>
      <c r="BF18" s="1064"/>
      <c r="BG18" s="1064"/>
      <c r="BH18" s="1153"/>
    </row>
    <row r="19" spans="2:60" ht="20.25" hidden="1" customHeight="1">
      <c r="B19" s="1038"/>
      <c r="C19" s="1051"/>
      <c r="D19" s="1064"/>
      <c r="E19" s="1072"/>
      <c r="F19" s="1072"/>
      <c r="G19" s="1080"/>
      <c r="H19" s="1090"/>
      <c r="I19" s="1099"/>
      <c r="J19" s="1064"/>
      <c r="K19" s="1064"/>
      <c r="L19" s="1072"/>
      <c r="M19" s="1099"/>
      <c r="N19" s="1064"/>
      <c r="O19" s="1072"/>
      <c r="P19" s="1099"/>
      <c r="Q19" s="1064"/>
      <c r="R19" s="1064"/>
      <c r="S19" s="1064"/>
      <c r="T19" s="1153"/>
      <c r="U19" s="434">
        <f>WEEKDAY(DATE($AD$2,$AH$2,1))</f>
        <v>2</v>
      </c>
      <c r="V19" s="1182">
        <f>WEEKDAY(DATE($AD$2,$AH$2,2))</f>
        <v>3</v>
      </c>
      <c r="W19" s="1182">
        <f>WEEKDAY(DATE($AD$2,$AH$2,3))</f>
        <v>4</v>
      </c>
      <c r="X19" s="1182">
        <f>WEEKDAY(DATE($AD$2,$AH$2,4))</f>
        <v>5</v>
      </c>
      <c r="Y19" s="1182">
        <f>WEEKDAY(DATE($AD$2,$AH$2,5))</f>
        <v>6</v>
      </c>
      <c r="Z19" s="1182">
        <f>WEEKDAY(DATE($AD$2,$AH$2,6))</f>
        <v>7</v>
      </c>
      <c r="AA19" s="1195">
        <f>WEEKDAY(DATE($AD$2,$AH$2,7))</f>
        <v>1</v>
      </c>
      <c r="AB19" s="1208">
        <f>WEEKDAY(DATE($AD$2,$AH$2,8))</f>
        <v>2</v>
      </c>
      <c r="AC19" s="1182">
        <f>WEEKDAY(DATE($AD$2,$AH$2,9))</f>
        <v>3</v>
      </c>
      <c r="AD19" s="1182">
        <f>WEEKDAY(DATE($AD$2,$AH$2,10))</f>
        <v>4</v>
      </c>
      <c r="AE19" s="1182">
        <f>WEEKDAY(DATE($AD$2,$AH$2,11))</f>
        <v>5</v>
      </c>
      <c r="AF19" s="1182">
        <f>WEEKDAY(DATE($AD$2,$AH$2,12))</f>
        <v>6</v>
      </c>
      <c r="AG19" s="1182">
        <f>WEEKDAY(DATE($AD$2,$AH$2,13))</f>
        <v>7</v>
      </c>
      <c r="AH19" s="1195">
        <f>WEEKDAY(DATE($AD$2,$AH$2,14))</f>
        <v>1</v>
      </c>
      <c r="AI19" s="1208">
        <f>WEEKDAY(DATE($AD$2,$AH$2,15))</f>
        <v>2</v>
      </c>
      <c r="AJ19" s="1182">
        <f>WEEKDAY(DATE($AD$2,$AH$2,16))</f>
        <v>3</v>
      </c>
      <c r="AK19" s="1182">
        <f>WEEKDAY(DATE($AD$2,$AH$2,17))</f>
        <v>4</v>
      </c>
      <c r="AL19" s="1182">
        <f>WEEKDAY(DATE($AD$2,$AH$2,18))</f>
        <v>5</v>
      </c>
      <c r="AM19" s="1182">
        <f>WEEKDAY(DATE($AD$2,$AH$2,19))</f>
        <v>6</v>
      </c>
      <c r="AN19" s="1182">
        <f>WEEKDAY(DATE($AD$2,$AH$2,20))</f>
        <v>7</v>
      </c>
      <c r="AO19" s="1195">
        <f>WEEKDAY(DATE($AD$2,$AH$2,21))</f>
        <v>1</v>
      </c>
      <c r="AP19" s="1208">
        <f>WEEKDAY(DATE($AD$2,$AH$2,22))</f>
        <v>2</v>
      </c>
      <c r="AQ19" s="1182">
        <f>WEEKDAY(DATE($AD$2,$AH$2,23))</f>
        <v>3</v>
      </c>
      <c r="AR19" s="1182">
        <f>WEEKDAY(DATE($AD$2,$AH$2,24))</f>
        <v>4</v>
      </c>
      <c r="AS19" s="1182">
        <f>WEEKDAY(DATE($AD$2,$AH$2,25))</f>
        <v>5</v>
      </c>
      <c r="AT19" s="1182">
        <f>WEEKDAY(DATE($AD$2,$AH$2,26))</f>
        <v>6</v>
      </c>
      <c r="AU19" s="1182">
        <f>WEEKDAY(DATE($AD$2,$AH$2,27))</f>
        <v>7</v>
      </c>
      <c r="AV19" s="1195">
        <f>WEEKDAY(DATE($AD$2,$AH$2,28))</f>
        <v>1</v>
      </c>
      <c r="AW19" s="1208">
        <f>IF(AW18=29,WEEKDAY(DATE($AD$2,$AH$2,29)),0)</f>
        <v>0</v>
      </c>
      <c r="AX19" s="1182">
        <f>IF(AX18=30,WEEKDAY(DATE($AD$2,$AH$2,30)),0)</f>
        <v>0</v>
      </c>
      <c r="AY19" s="1195">
        <f>IF(AY18=31,WEEKDAY(DATE($AD$2,$AH$2,31)),0)</f>
        <v>0</v>
      </c>
      <c r="AZ19" s="1230"/>
      <c r="BA19" s="1242"/>
      <c r="BB19" s="1256"/>
      <c r="BC19" s="1242"/>
      <c r="BD19" s="1051"/>
      <c r="BE19" s="1064"/>
      <c r="BF19" s="1064"/>
      <c r="BG19" s="1064"/>
      <c r="BH19" s="1153"/>
    </row>
    <row r="20" spans="2:60" ht="20.25" customHeight="1">
      <c r="B20" s="1039"/>
      <c r="C20" s="1052"/>
      <c r="D20" s="1065"/>
      <c r="E20" s="1073"/>
      <c r="F20" s="1073"/>
      <c r="G20" s="1081"/>
      <c r="H20" s="1091"/>
      <c r="I20" s="1100"/>
      <c r="J20" s="1065"/>
      <c r="K20" s="1065"/>
      <c r="L20" s="1073"/>
      <c r="M20" s="1100"/>
      <c r="N20" s="1065"/>
      <c r="O20" s="1073"/>
      <c r="P20" s="1100"/>
      <c r="Q20" s="1065"/>
      <c r="R20" s="1065"/>
      <c r="S20" s="1065"/>
      <c r="T20" s="1154"/>
      <c r="U20" s="1171" t="str">
        <f t="shared" ref="U20:AV20" si="0">IF(U19=1,"日",IF(U19=2,"月",IF(U19=3,"火",IF(U19=4,"水",IF(U19=5,"木",IF(U19=6,"金","土"))))))</f>
        <v>月</v>
      </c>
      <c r="V20" s="1183" t="str">
        <f t="shared" si="0"/>
        <v>火</v>
      </c>
      <c r="W20" s="1183" t="str">
        <f t="shared" si="0"/>
        <v>水</v>
      </c>
      <c r="X20" s="1183" t="str">
        <f t="shared" si="0"/>
        <v>木</v>
      </c>
      <c r="Y20" s="1183" t="str">
        <f t="shared" si="0"/>
        <v>金</v>
      </c>
      <c r="Z20" s="1183" t="str">
        <f t="shared" si="0"/>
        <v>土</v>
      </c>
      <c r="AA20" s="1196" t="str">
        <f t="shared" si="0"/>
        <v>日</v>
      </c>
      <c r="AB20" s="1209" t="str">
        <f t="shared" si="0"/>
        <v>月</v>
      </c>
      <c r="AC20" s="1183" t="str">
        <f t="shared" si="0"/>
        <v>火</v>
      </c>
      <c r="AD20" s="1183" t="str">
        <f t="shared" si="0"/>
        <v>水</v>
      </c>
      <c r="AE20" s="1183" t="str">
        <f t="shared" si="0"/>
        <v>木</v>
      </c>
      <c r="AF20" s="1183" t="str">
        <f t="shared" si="0"/>
        <v>金</v>
      </c>
      <c r="AG20" s="1183" t="str">
        <f t="shared" si="0"/>
        <v>土</v>
      </c>
      <c r="AH20" s="1196" t="str">
        <f t="shared" si="0"/>
        <v>日</v>
      </c>
      <c r="AI20" s="1209" t="str">
        <f t="shared" si="0"/>
        <v>月</v>
      </c>
      <c r="AJ20" s="1183" t="str">
        <f t="shared" si="0"/>
        <v>火</v>
      </c>
      <c r="AK20" s="1183" t="str">
        <f t="shared" si="0"/>
        <v>水</v>
      </c>
      <c r="AL20" s="1183" t="str">
        <f t="shared" si="0"/>
        <v>木</v>
      </c>
      <c r="AM20" s="1183" t="str">
        <f t="shared" si="0"/>
        <v>金</v>
      </c>
      <c r="AN20" s="1183" t="str">
        <f t="shared" si="0"/>
        <v>土</v>
      </c>
      <c r="AO20" s="1196" t="str">
        <f t="shared" si="0"/>
        <v>日</v>
      </c>
      <c r="AP20" s="1209" t="str">
        <f t="shared" si="0"/>
        <v>月</v>
      </c>
      <c r="AQ20" s="1183" t="str">
        <f t="shared" si="0"/>
        <v>火</v>
      </c>
      <c r="AR20" s="1183" t="str">
        <f t="shared" si="0"/>
        <v>水</v>
      </c>
      <c r="AS20" s="1183" t="str">
        <f t="shared" si="0"/>
        <v>木</v>
      </c>
      <c r="AT20" s="1183" t="str">
        <f t="shared" si="0"/>
        <v>金</v>
      </c>
      <c r="AU20" s="1183" t="str">
        <f t="shared" si="0"/>
        <v>土</v>
      </c>
      <c r="AV20" s="1196" t="str">
        <f t="shared" si="0"/>
        <v>日</v>
      </c>
      <c r="AW20" s="1183" t="str">
        <f>IF(AW19=1,"日",IF(AW19=2,"月",IF(AW19=3,"火",IF(AW19=4,"水",IF(AW19=5,"木",IF(AW19=6,"金",IF(AW19=0,"","土")))))))</f>
        <v/>
      </c>
      <c r="AX20" s="1183" t="str">
        <f>IF(AX19=1,"日",IF(AX19=2,"月",IF(AX19=3,"火",IF(AX19=4,"水",IF(AX19=5,"木",IF(AX19=6,"金",IF(AX19=0,"","土")))))))</f>
        <v/>
      </c>
      <c r="AY20" s="1183" t="str">
        <f>IF(AY19=1,"日",IF(AY19=2,"月",IF(AY19=3,"火",IF(AY19=4,"水",IF(AY19=5,"木",IF(AY19=6,"金",IF(AY19=0,"","土")))))))</f>
        <v/>
      </c>
      <c r="AZ20" s="1231"/>
      <c r="BA20" s="1243"/>
      <c r="BB20" s="1257"/>
      <c r="BC20" s="1243"/>
      <c r="BD20" s="1052"/>
      <c r="BE20" s="1065"/>
      <c r="BF20" s="1065"/>
      <c r="BG20" s="1065"/>
      <c r="BH20" s="1154"/>
    </row>
    <row r="21" spans="2:60" ht="20.25" customHeight="1">
      <c r="B21" s="1040"/>
      <c r="C21" s="1053"/>
      <c r="D21" s="1066"/>
      <c r="E21" s="1074"/>
      <c r="F21" s="1074"/>
      <c r="G21" s="1082"/>
      <c r="H21" s="1092"/>
      <c r="I21" s="1101"/>
      <c r="J21" s="1107"/>
      <c r="K21" s="1107"/>
      <c r="L21" s="1082"/>
      <c r="M21" s="1113"/>
      <c r="N21" s="1118"/>
      <c r="O21" s="1123"/>
      <c r="P21" s="1128" t="s">
        <v>397</v>
      </c>
      <c r="Q21" s="1135"/>
      <c r="R21" s="1135"/>
      <c r="S21" s="1143"/>
      <c r="T21" s="1155"/>
      <c r="U21" s="1172"/>
      <c r="V21" s="1172"/>
      <c r="W21" s="1172"/>
      <c r="X21" s="1172"/>
      <c r="Y21" s="1172"/>
      <c r="Z21" s="1172"/>
      <c r="AA21" s="1197"/>
      <c r="AB21" s="1210"/>
      <c r="AC21" s="1172"/>
      <c r="AD21" s="1172"/>
      <c r="AE21" s="1172"/>
      <c r="AF21" s="1172"/>
      <c r="AG21" s="1172"/>
      <c r="AH21" s="1197"/>
      <c r="AI21" s="1210"/>
      <c r="AJ21" s="1172"/>
      <c r="AK21" s="1172"/>
      <c r="AL21" s="1172"/>
      <c r="AM21" s="1172"/>
      <c r="AN21" s="1172"/>
      <c r="AO21" s="1197"/>
      <c r="AP21" s="1210"/>
      <c r="AQ21" s="1172"/>
      <c r="AR21" s="1172"/>
      <c r="AS21" s="1172"/>
      <c r="AT21" s="1172"/>
      <c r="AU21" s="1172"/>
      <c r="AV21" s="1197"/>
      <c r="AW21" s="1210"/>
      <c r="AX21" s="1172"/>
      <c r="AY21" s="1172"/>
      <c r="AZ21" s="1232"/>
      <c r="BA21" s="1244"/>
      <c r="BB21" s="1258"/>
      <c r="BC21" s="1244"/>
      <c r="BD21" s="1274"/>
      <c r="BE21" s="1278"/>
      <c r="BF21" s="1278"/>
      <c r="BG21" s="1278"/>
      <c r="BH21" s="1283"/>
    </row>
    <row r="22" spans="2:60" ht="20.25" customHeight="1">
      <c r="B22" s="1041">
        <v>1</v>
      </c>
      <c r="C22" s="1054"/>
      <c r="D22" s="1067"/>
      <c r="E22" s="1075"/>
      <c r="F22" s="1075">
        <f>C21</f>
        <v>0</v>
      </c>
      <c r="G22" s="1083"/>
      <c r="H22" s="1093"/>
      <c r="I22" s="1102"/>
      <c r="J22" s="1108"/>
      <c r="K22" s="1108"/>
      <c r="L22" s="1083"/>
      <c r="M22" s="1114"/>
      <c r="N22" s="1119"/>
      <c r="O22" s="1124"/>
      <c r="P22" s="1129" t="s">
        <v>743</v>
      </c>
      <c r="Q22" s="1136"/>
      <c r="R22" s="1136"/>
      <c r="S22" s="1144"/>
      <c r="T22" s="1156"/>
      <c r="U22" s="1173" t="str">
        <f>IF(U21="","",VLOOKUP(U21,'標準様式１シフト記号表（勤務時間帯）'!$D$6:$X$47,21,FALSE))</f>
        <v/>
      </c>
      <c r="V22" s="1184" t="str">
        <f>IF(V21="","",VLOOKUP(V21,'標準様式１シフト記号表（勤務時間帯）'!$D$6:$X$47,21,FALSE))</f>
        <v/>
      </c>
      <c r="W22" s="1184" t="str">
        <f>IF(W21="","",VLOOKUP(W21,'標準様式１シフト記号表（勤務時間帯）'!$D$6:$X$47,21,FALSE))</f>
        <v/>
      </c>
      <c r="X22" s="1184" t="str">
        <f>IF(X21="","",VLOOKUP(X21,'標準様式１シフト記号表（勤務時間帯）'!$D$6:$X$47,21,FALSE))</f>
        <v/>
      </c>
      <c r="Y22" s="1184" t="str">
        <f>IF(Y21="","",VLOOKUP(Y21,'標準様式１シフト記号表（勤務時間帯）'!$D$6:$X$47,21,FALSE))</f>
        <v/>
      </c>
      <c r="Z22" s="1184" t="str">
        <f>IF(Z21="","",VLOOKUP(Z21,'標準様式１シフト記号表（勤務時間帯）'!$D$6:$X$47,21,FALSE))</f>
        <v/>
      </c>
      <c r="AA22" s="1198" t="str">
        <f>IF(AA21="","",VLOOKUP(AA21,'標準様式１シフト記号表（勤務時間帯）'!$D$6:$X$47,21,FALSE))</f>
        <v/>
      </c>
      <c r="AB22" s="1173" t="str">
        <f>IF(AB21="","",VLOOKUP(AB21,'標準様式１シフト記号表（勤務時間帯）'!$D$6:$X$47,21,FALSE))</f>
        <v/>
      </c>
      <c r="AC22" s="1184" t="str">
        <f>IF(AC21="","",VLOOKUP(AC21,'標準様式１シフト記号表（勤務時間帯）'!$D$6:$X$47,21,FALSE))</f>
        <v/>
      </c>
      <c r="AD22" s="1184" t="str">
        <f>IF(AD21="","",VLOOKUP(AD21,'標準様式１シフト記号表（勤務時間帯）'!$D$6:$X$47,21,FALSE))</f>
        <v/>
      </c>
      <c r="AE22" s="1184" t="str">
        <f>IF(AE21="","",VLOOKUP(AE21,'標準様式１シフト記号表（勤務時間帯）'!$D$6:$X$47,21,FALSE))</f>
        <v/>
      </c>
      <c r="AF22" s="1184" t="str">
        <f>IF(AF21="","",VLOOKUP(AF21,'標準様式１シフト記号表（勤務時間帯）'!$D$6:$X$47,21,FALSE))</f>
        <v/>
      </c>
      <c r="AG22" s="1184" t="str">
        <f>IF(AG21="","",VLOOKUP(AG21,'標準様式１シフト記号表（勤務時間帯）'!$D$6:$X$47,21,FALSE))</f>
        <v/>
      </c>
      <c r="AH22" s="1198" t="str">
        <f>IF(AH21="","",VLOOKUP(AH21,'標準様式１シフト記号表（勤務時間帯）'!$D$6:$X$47,21,FALSE))</f>
        <v/>
      </c>
      <c r="AI22" s="1173" t="str">
        <f>IF(AI21="","",VLOOKUP(AI21,'標準様式１シフト記号表（勤務時間帯）'!$D$6:$X$47,21,FALSE))</f>
        <v/>
      </c>
      <c r="AJ22" s="1184" t="str">
        <f>IF(AJ21="","",VLOOKUP(AJ21,'標準様式１シフト記号表（勤務時間帯）'!$D$6:$X$47,21,FALSE))</f>
        <v/>
      </c>
      <c r="AK22" s="1184" t="str">
        <f>IF(AK21="","",VLOOKUP(AK21,'標準様式１シフト記号表（勤務時間帯）'!$D$6:$X$47,21,FALSE))</f>
        <v/>
      </c>
      <c r="AL22" s="1184" t="str">
        <f>IF(AL21="","",VLOOKUP(AL21,'標準様式１シフト記号表（勤務時間帯）'!$D$6:$X$47,21,FALSE))</f>
        <v/>
      </c>
      <c r="AM22" s="1184" t="str">
        <f>IF(AM21="","",VLOOKUP(AM21,'標準様式１シフト記号表（勤務時間帯）'!$D$6:$X$47,21,FALSE))</f>
        <v/>
      </c>
      <c r="AN22" s="1184" t="str">
        <f>IF(AN21="","",VLOOKUP(AN21,'標準様式１シフト記号表（勤務時間帯）'!$D$6:$X$47,21,FALSE))</f>
        <v/>
      </c>
      <c r="AO22" s="1198" t="str">
        <f>IF(AO21="","",VLOOKUP(AO21,'標準様式１シフト記号表（勤務時間帯）'!$D$6:$X$47,21,FALSE))</f>
        <v/>
      </c>
      <c r="AP22" s="1173" t="str">
        <f>IF(AP21="","",VLOOKUP(AP21,'標準様式１シフト記号表（勤務時間帯）'!$D$6:$X$47,21,FALSE))</f>
        <v/>
      </c>
      <c r="AQ22" s="1184" t="str">
        <f>IF(AQ21="","",VLOOKUP(AQ21,'標準様式１シフト記号表（勤務時間帯）'!$D$6:$X$47,21,FALSE))</f>
        <v/>
      </c>
      <c r="AR22" s="1184" t="str">
        <f>IF(AR21="","",VLOOKUP(AR21,'標準様式１シフト記号表（勤務時間帯）'!$D$6:$X$47,21,FALSE))</f>
        <v/>
      </c>
      <c r="AS22" s="1184" t="str">
        <f>IF(AS21="","",VLOOKUP(AS21,'標準様式１シフト記号表（勤務時間帯）'!$D$6:$X$47,21,FALSE))</f>
        <v/>
      </c>
      <c r="AT22" s="1184" t="str">
        <f>IF(AT21="","",VLOOKUP(AT21,'標準様式１シフト記号表（勤務時間帯）'!$D$6:$X$47,21,FALSE))</f>
        <v/>
      </c>
      <c r="AU22" s="1184" t="str">
        <f>IF(AU21="","",VLOOKUP(AU21,'標準様式１シフト記号表（勤務時間帯）'!$D$6:$X$47,21,FALSE))</f>
        <v/>
      </c>
      <c r="AV22" s="1198" t="str">
        <f>IF(AV21="","",VLOOKUP(AV21,'標準様式１シフト記号表（勤務時間帯）'!$D$6:$X$47,21,FALSE))</f>
        <v/>
      </c>
      <c r="AW22" s="1173" t="str">
        <f>IF(AW21="","",VLOOKUP(AW21,'標準様式１シフト記号表（勤務時間帯）'!$D$6:$X$47,21,FALSE))</f>
        <v/>
      </c>
      <c r="AX22" s="1184" t="str">
        <f>IF(AX21="","",VLOOKUP(AX21,'標準様式１シフト記号表（勤務時間帯）'!$D$6:$X$47,21,FALSE))</f>
        <v/>
      </c>
      <c r="AY22" s="1184" t="str">
        <f>IF(AY21="","",VLOOKUP(AY21,'標準様式１シフト記号表（勤務時間帯）'!$D$6:$X$47,21,FALSE))</f>
        <v/>
      </c>
      <c r="AZ22" s="1233">
        <f>IF($BC$3="４週",SUM(U22:AV22),IF($BC$3="暦月",SUM(U22:AY22),""))</f>
        <v>0</v>
      </c>
      <c r="BA22" s="1245"/>
      <c r="BB22" s="1259">
        <f>IF($BC$3="４週",AZ22/4,IF($BC$3="暦月",(AZ22/($BC$8/7)),""))</f>
        <v>0</v>
      </c>
      <c r="BC22" s="1245"/>
      <c r="BD22" s="1275"/>
      <c r="BE22" s="1279"/>
      <c r="BF22" s="1279"/>
      <c r="BG22" s="1279"/>
      <c r="BH22" s="1284"/>
    </row>
    <row r="23" spans="2:60" ht="20.25" customHeight="1">
      <c r="B23" s="1042"/>
      <c r="C23" s="1055"/>
      <c r="D23" s="1068"/>
      <c r="E23" s="1076"/>
      <c r="F23" s="1076"/>
      <c r="G23" s="1084">
        <f>C21</f>
        <v>0</v>
      </c>
      <c r="H23" s="1094"/>
      <c r="I23" s="1103"/>
      <c r="J23" s="1109"/>
      <c r="K23" s="1109"/>
      <c r="L23" s="1084"/>
      <c r="M23" s="1115"/>
      <c r="N23" s="1120"/>
      <c r="O23" s="1125"/>
      <c r="P23" s="1130" t="s">
        <v>29</v>
      </c>
      <c r="Q23" s="1137"/>
      <c r="R23" s="1137"/>
      <c r="S23" s="1145"/>
      <c r="T23" s="1157"/>
      <c r="U23" s="1174" t="str">
        <f>IF(U21="","",VLOOKUP(U21,'標準様式１シフト記号表（勤務時間帯）'!$D$6:$Z$47,23,FALSE))</f>
        <v/>
      </c>
      <c r="V23" s="1185" t="str">
        <f>IF(V21="","",VLOOKUP(V21,'標準様式１シフト記号表（勤務時間帯）'!$D$6:$Z$47,23,FALSE))</f>
        <v/>
      </c>
      <c r="W23" s="1185" t="str">
        <f>IF(W21="","",VLOOKUP(W21,'標準様式１シフト記号表（勤務時間帯）'!$D$6:$Z$47,23,FALSE))</f>
        <v/>
      </c>
      <c r="X23" s="1185" t="str">
        <f>IF(X21="","",VLOOKUP(X21,'標準様式１シフト記号表（勤務時間帯）'!$D$6:$Z$47,23,FALSE))</f>
        <v/>
      </c>
      <c r="Y23" s="1185" t="str">
        <f>IF(Y21="","",VLOOKUP(Y21,'標準様式１シフト記号表（勤務時間帯）'!$D$6:$Z$47,23,FALSE))</f>
        <v/>
      </c>
      <c r="Z23" s="1185" t="str">
        <f>IF(Z21="","",VLOOKUP(Z21,'標準様式１シフト記号表（勤務時間帯）'!$D$6:$Z$47,23,FALSE))</f>
        <v/>
      </c>
      <c r="AA23" s="1199" t="str">
        <f>IF(AA21="","",VLOOKUP(AA21,'標準様式１シフト記号表（勤務時間帯）'!$D$6:$Z$47,23,FALSE))</f>
        <v/>
      </c>
      <c r="AB23" s="1174" t="str">
        <f>IF(AB21="","",VLOOKUP(AB21,'標準様式１シフト記号表（勤務時間帯）'!$D$6:$Z$47,23,FALSE))</f>
        <v/>
      </c>
      <c r="AC23" s="1185" t="str">
        <f>IF(AC21="","",VLOOKUP(AC21,'標準様式１シフト記号表（勤務時間帯）'!$D$6:$Z$47,23,FALSE))</f>
        <v/>
      </c>
      <c r="AD23" s="1185" t="str">
        <f>IF(AD21="","",VLOOKUP(AD21,'標準様式１シフト記号表（勤務時間帯）'!$D$6:$Z$47,23,FALSE))</f>
        <v/>
      </c>
      <c r="AE23" s="1185" t="str">
        <f>IF(AE21="","",VLOOKUP(AE21,'標準様式１シフト記号表（勤務時間帯）'!$D$6:$Z$47,23,FALSE))</f>
        <v/>
      </c>
      <c r="AF23" s="1185" t="str">
        <f>IF(AF21="","",VLOOKUP(AF21,'標準様式１シフト記号表（勤務時間帯）'!$D$6:$Z$47,23,FALSE))</f>
        <v/>
      </c>
      <c r="AG23" s="1185" t="str">
        <f>IF(AG21="","",VLOOKUP(AG21,'標準様式１シフト記号表（勤務時間帯）'!$D$6:$Z$47,23,FALSE))</f>
        <v/>
      </c>
      <c r="AH23" s="1199" t="str">
        <f>IF(AH21="","",VLOOKUP(AH21,'標準様式１シフト記号表（勤務時間帯）'!$D$6:$Z$47,23,FALSE))</f>
        <v/>
      </c>
      <c r="AI23" s="1174" t="str">
        <f>IF(AI21="","",VLOOKUP(AI21,'標準様式１シフト記号表（勤務時間帯）'!$D$6:$Z$47,23,FALSE))</f>
        <v/>
      </c>
      <c r="AJ23" s="1185" t="str">
        <f>IF(AJ21="","",VLOOKUP(AJ21,'標準様式１シフト記号表（勤務時間帯）'!$D$6:$Z$47,23,FALSE))</f>
        <v/>
      </c>
      <c r="AK23" s="1185" t="str">
        <f>IF(AK21="","",VLOOKUP(AK21,'標準様式１シフト記号表（勤務時間帯）'!$D$6:$Z$47,23,FALSE))</f>
        <v/>
      </c>
      <c r="AL23" s="1185" t="str">
        <f>IF(AL21="","",VLOOKUP(AL21,'標準様式１シフト記号表（勤務時間帯）'!$D$6:$Z$47,23,FALSE))</f>
        <v/>
      </c>
      <c r="AM23" s="1185" t="str">
        <f>IF(AM21="","",VLOOKUP(AM21,'標準様式１シフト記号表（勤務時間帯）'!$D$6:$Z$47,23,FALSE))</f>
        <v/>
      </c>
      <c r="AN23" s="1185" t="str">
        <f>IF(AN21="","",VLOOKUP(AN21,'標準様式１シフト記号表（勤務時間帯）'!$D$6:$Z$47,23,FALSE))</f>
        <v/>
      </c>
      <c r="AO23" s="1199" t="str">
        <f>IF(AO21="","",VLOOKUP(AO21,'標準様式１シフト記号表（勤務時間帯）'!$D$6:$Z$47,23,FALSE))</f>
        <v/>
      </c>
      <c r="AP23" s="1174" t="str">
        <f>IF(AP21="","",VLOOKUP(AP21,'標準様式１シフト記号表（勤務時間帯）'!$D$6:$Z$47,23,FALSE))</f>
        <v/>
      </c>
      <c r="AQ23" s="1185" t="str">
        <f>IF(AQ21="","",VLOOKUP(AQ21,'標準様式１シフト記号表（勤務時間帯）'!$D$6:$Z$47,23,FALSE))</f>
        <v/>
      </c>
      <c r="AR23" s="1185" t="str">
        <f>IF(AR21="","",VLOOKUP(AR21,'標準様式１シフト記号表（勤務時間帯）'!$D$6:$Z$47,23,FALSE))</f>
        <v/>
      </c>
      <c r="AS23" s="1185" t="str">
        <f>IF(AS21="","",VLOOKUP(AS21,'標準様式１シフト記号表（勤務時間帯）'!$D$6:$Z$47,23,FALSE))</f>
        <v/>
      </c>
      <c r="AT23" s="1185" t="str">
        <f>IF(AT21="","",VLOOKUP(AT21,'標準様式１シフト記号表（勤務時間帯）'!$D$6:$Z$47,23,FALSE))</f>
        <v/>
      </c>
      <c r="AU23" s="1185" t="str">
        <f>IF(AU21="","",VLOOKUP(AU21,'標準様式１シフト記号表（勤務時間帯）'!$D$6:$Z$47,23,FALSE))</f>
        <v/>
      </c>
      <c r="AV23" s="1199" t="str">
        <f>IF(AV21="","",VLOOKUP(AV21,'標準様式１シフト記号表（勤務時間帯）'!$D$6:$Z$47,23,FALSE))</f>
        <v/>
      </c>
      <c r="AW23" s="1174" t="str">
        <f>IF(AW21="","",VLOOKUP(AW21,'標準様式１シフト記号表（勤務時間帯）'!$D$6:$Z$47,23,FALSE))</f>
        <v/>
      </c>
      <c r="AX23" s="1185" t="str">
        <f>IF(AX21="","",VLOOKUP(AX21,'標準様式１シフト記号表（勤務時間帯）'!$D$6:$Z$47,23,FALSE))</f>
        <v/>
      </c>
      <c r="AY23" s="1185" t="str">
        <f>IF(AY21="","",VLOOKUP(AY21,'標準様式１シフト記号表（勤務時間帯）'!$D$6:$Z$47,23,FALSE))</f>
        <v/>
      </c>
      <c r="AZ23" s="1234">
        <f>IF($BC$3="４週",SUM(U23:AV23),IF($BC$3="暦月",SUM(U23:AY23),""))</f>
        <v>0</v>
      </c>
      <c r="BA23" s="1246"/>
      <c r="BB23" s="1260">
        <f>IF($BC$3="４週",AZ23/4,IF($BC$3="暦月",(AZ23/($BC$8/7)),""))</f>
        <v>0</v>
      </c>
      <c r="BC23" s="1246"/>
      <c r="BD23" s="1276"/>
      <c r="BE23" s="1280"/>
      <c r="BF23" s="1280"/>
      <c r="BG23" s="1280"/>
      <c r="BH23" s="1285"/>
    </row>
    <row r="24" spans="2:60" ht="20.25" customHeight="1">
      <c r="B24" s="1043"/>
      <c r="C24" s="1056"/>
      <c r="D24" s="1069"/>
      <c r="E24" s="1077"/>
      <c r="F24" s="1077"/>
      <c r="G24" s="1085"/>
      <c r="H24" s="1095"/>
      <c r="I24" s="1104"/>
      <c r="J24" s="1110"/>
      <c r="K24" s="1110"/>
      <c r="L24" s="1085"/>
      <c r="M24" s="1116"/>
      <c r="N24" s="1121"/>
      <c r="O24" s="1126"/>
      <c r="P24" s="1131" t="s">
        <v>397</v>
      </c>
      <c r="Q24" s="1138"/>
      <c r="R24" s="1138"/>
      <c r="S24" s="1146"/>
      <c r="T24" s="1158"/>
      <c r="U24" s="1175"/>
      <c r="V24" s="1186"/>
      <c r="W24" s="1186"/>
      <c r="X24" s="1186"/>
      <c r="Y24" s="1186"/>
      <c r="Z24" s="1186"/>
      <c r="AA24" s="1200"/>
      <c r="AB24" s="1175"/>
      <c r="AC24" s="1186"/>
      <c r="AD24" s="1186"/>
      <c r="AE24" s="1186"/>
      <c r="AF24" s="1186"/>
      <c r="AG24" s="1186"/>
      <c r="AH24" s="1200"/>
      <c r="AI24" s="1175"/>
      <c r="AJ24" s="1186"/>
      <c r="AK24" s="1186"/>
      <c r="AL24" s="1186"/>
      <c r="AM24" s="1186"/>
      <c r="AN24" s="1186"/>
      <c r="AO24" s="1200"/>
      <c r="AP24" s="1175"/>
      <c r="AQ24" s="1186"/>
      <c r="AR24" s="1186"/>
      <c r="AS24" s="1186"/>
      <c r="AT24" s="1186"/>
      <c r="AU24" s="1186"/>
      <c r="AV24" s="1200"/>
      <c r="AW24" s="1175"/>
      <c r="AX24" s="1186"/>
      <c r="AY24" s="1186"/>
      <c r="AZ24" s="1235"/>
      <c r="BA24" s="1247"/>
      <c r="BB24" s="1261"/>
      <c r="BC24" s="1247"/>
      <c r="BD24" s="1277"/>
      <c r="BE24" s="1281"/>
      <c r="BF24" s="1281"/>
      <c r="BG24" s="1281"/>
      <c r="BH24" s="1286"/>
    </row>
    <row r="25" spans="2:60" ht="20.25" customHeight="1">
      <c r="B25" s="1041">
        <f>B22+1</f>
        <v>2</v>
      </c>
      <c r="C25" s="1054"/>
      <c r="D25" s="1067"/>
      <c r="E25" s="1075"/>
      <c r="F25" s="1075">
        <f>C24</f>
        <v>0</v>
      </c>
      <c r="G25" s="1083"/>
      <c r="H25" s="1093"/>
      <c r="I25" s="1102"/>
      <c r="J25" s="1108"/>
      <c r="K25" s="1108"/>
      <c r="L25" s="1083"/>
      <c r="M25" s="1114"/>
      <c r="N25" s="1119"/>
      <c r="O25" s="1124"/>
      <c r="P25" s="1129" t="s">
        <v>743</v>
      </c>
      <c r="Q25" s="1136"/>
      <c r="R25" s="1136"/>
      <c r="S25" s="1144"/>
      <c r="T25" s="1156"/>
      <c r="U25" s="1173" t="str">
        <f>IF(U24="","",VLOOKUP(U24,'標準様式１シフト記号表（勤務時間帯）'!$D$6:$X$47,21,FALSE))</f>
        <v/>
      </c>
      <c r="V25" s="1184" t="str">
        <f>IF(V24="","",VLOOKUP(V24,'標準様式１シフト記号表（勤務時間帯）'!$D$6:$X$47,21,FALSE))</f>
        <v/>
      </c>
      <c r="W25" s="1184" t="str">
        <f>IF(W24="","",VLOOKUP(W24,'標準様式１シフト記号表（勤務時間帯）'!$D$6:$X$47,21,FALSE))</f>
        <v/>
      </c>
      <c r="X25" s="1184" t="str">
        <f>IF(X24="","",VLOOKUP(X24,'標準様式１シフト記号表（勤務時間帯）'!$D$6:$X$47,21,FALSE))</f>
        <v/>
      </c>
      <c r="Y25" s="1184" t="str">
        <f>IF(Y24="","",VLOOKUP(Y24,'標準様式１シフト記号表（勤務時間帯）'!$D$6:$X$47,21,FALSE))</f>
        <v/>
      </c>
      <c r="Z25" s="1184" t="str">
        <f>IF(Z24="","",VLOOKUP(Z24,'標準様式１シフト記号表（勤務時間帯）'!$D$6:$X$47,21,FALSE))</f>
        <v/>
      </c>
      <c r="AA25" s="1198" t="str">
        <f>IF(AA24="","",VLOOKUP(AA24,'標準様式１シフト記号表（勤務時間帯）'!$D$6:$X$47,21,FALSE))</f>
        <v/>
      </c>
      <c r="AB25" s="1173" t="str">
        <f>IF(AB24="","",VLOOKUP(AB24,'標準様式１シフト記号表（勤務時間帯）'!$D$6:$X$47,21,FALSE))</f>
        <v/>
      </c>
      <c r="AC25" s="1184" t="str">
        <f>IF(AC24="","",VLOOKUP(AC24,'標準様式１シフト記号表（勤務時間帯）'!$D$6:$X$47,21,FALSE))</f>
        <v/>
      </c>
      <c r="AD25" s="1184" t="str">
        <f>IF(AD24="","",VLOOKUP(AD24,'標準様式１シフト記号表（勤務時間帯）'!$D$6:$X$47,21,FALSE))</f>
        <v/>
      </c>
      <c r="AE25" s="1184" t="str">
        <f>IF(AE24="","",VLOOKUP(AE24,'標準様式１シフト記号表（勤務時間帯）'!$D$6:$X$47,21,FALSE))</f>
        <v/>
      </c>
      <c r="AF25" s="1184" t="str">
        <f>IF(AF24="","",VLOOKUP(AF24,'標準様式１シフト記号表（勤務時間帯）'!$D$6:$X$47,21,FALSE))</f>
        <v/>
      </c>
      <c r="AG25" s="1184" t="str">
        <f>IF(AG24="","",VLOOKUP(AG24,'標準様式１シフト記号表（勤務時間帯）'!$D$6:$X$47,21,FALSE))</f>
        <v/>
      </c>
      <c r="AH25" s="1198" t="str">
        <f>IF(AH24="","",VLOOKUP(AH24,'標準様式１シフト記号表（勤務時間帯）'!$D$6:$X$47,21,FALSE))</f>
        <v/>
      </c>
      <c r="AI25" s="1173" t="str">
        <f>IF(AI24="","",VLOOKUP(AI24,'標準様式１シフト記号表（勤務時間帯）'!$D$6:$X$47,21,FALSE))</f>
        <v/>
      </c>
      <c r="AJ25" s="1184" t="str">
        <f>IF(AJ24="","",VLOOKUP(AJ24,'標準様式１シフト記号表（勤務時間帯）'!$D$6:$X$47,21,FALSE))</f>
        <v/>
      </c>
      <c r="AK25" s="1184" t="str">
        <f>IF(AK24="","",VLOOKUP(AK24,'標準様式１シフト記号表（勤務時間帯）'!$D$6:$X$47,21,FALSE))</f>
        <v/>
      </c>
      <c r="AL25" s="1184" t="str">
        <f>IF(AL24="","",VLOOKUP(AL24,'標準様式１シフト記号表（勤務時間帯）'!$D$6:$X$47,21,FALSE))</f>
        <v/>
      </c>
      <c r="AM25" s="1184" t="str">
        <f>IF(AM24="","",VLOOKUP(AM24,'標準様式１シフト記号表（勤務時間帯）'!$D$6:$X$47,21,FALSE))</f>
        <v/>
      </c>
      <c r="AN25" s="1184" t="str">
        <f>IF(AN24="","",VLOOKUP(AN24,'標準様式１シフト記号表（勤務時間帯）'!$D$6:$X$47,21,FALSE))</f>
        <v/>
      </c>
      <c r="AO25" s="1198" t="str">
        <f>IF(AO24="","",VLOOKUP(AO24,'標準様式１シフト記号表（勤務時間帯）'!$D$6:$X$47,21,FALSE))</f>
        <v/>
      </c>
      <c r="AP25" s="1173" t="str">
        <f>IF(AP24="","",VLOOKUP(AP24,'標準様式１シフト記号表（勤務時間帯）'!$D$6:$X$47,21,FALSE))</f>
        <v/>
      </c>
      <c r="AQ25" s="1184" t="str">
        <f>IF(AQ24="","",VLOOKUP(AQ24,'標準様式１シフト記号表（勤務時間帯）'!$D$6:$X$47,21,FALSE))</f>
        <v/>
      </c>
      <c r="AR25" s="1184" t="str">
        <f>IF(AR24="","",VLOOKUP(AR24,'標準様式１シフト記号表（勤務時間帯）'!$D$6:$X$47,21,FALSE))</f>
        <v/>
      </c>
      <c r="AS25" s="1184" t="str">
        <f>IF(AS24="","",VLOOKUP(AS24,'標準様式１シフト記号表（勤務時間帯）'!$D$6:$X$47,21,FALSE))</f>
        <v/>
      </c>
      <c r="AT25" s="1184" t="str">
        <f>IF(AT24="","",VLOOKUP(AT24,'標準様式１シフト記号表（勤務時間帯）'!$D$6:$X$47,21,FALSE))</f>
        <v/>
      </c>
      <c r="AU25" s="1184" t="str">
        <f>IF(AU24="","",VLOOKUP(AU24,'標準様式１シフト記号表（勤務時間帯）'!$D$6:$X$47,21,FALSE))</f>
        <v/>
      </c>
      <c r="AV25" s="1198" t="str">
        <f>IF(AV24="","",VLOOKUP(AV24,'標準様式１シフト記号表（勤務時間帯）'!$D$6:$X$47,21,FALSE))</f>
        <v/>
      </c>
      <c r="AW25" s="1173" t="str">
        <f>IF(AW24="","",VLOOKUP(AW24,'標準様式１シフト記号表（勤務時間帯）'!$D$6:$X$47,21,FALSE))</f>
        <v/>
      </c>
      <c r="AX25" s="1184" t="str">
        <f>IF(AX24="","",VLOOKUP(AX24,'標準様式１シフト記号表（勤務時間帯）'!$D$6:$X$47,21,FALSE))</f>
        <v/>
      </c>
      <c r="AY25" s="1184" t="str">
        <f>IF(AY24="","",VLOOKUP(AY24,'標準様式１シフト記号表（勤務時間帯）'!$D$6:$X$47,21,FALSE))</f>
        <v/>
      </c>
      <c r="AZ25" s="1233">
        <f>IF($BC$3="４週",SUM(U25:AV25),IF($BC$3="暦月",SUM(U25:AY25),""))</f>
        <v>0</v>
      </c>
      <c r="BA25" s="1245"/>
      <c r="BB25" s="1259">
        <f>IF($BC$3="４週",AZ25/4,IF($BC$3="暦月",(AZ25/($BC$8/7)),""))</f>
        <v>0</v>
      </c>
      <c r="BC25" s="1245"/>
      <c r="BD25" s="1275"/>
      <c r="BE25" s="1279"/>
      <c r="BF25" s="1279"/>
      <c r="BG25" s="1279"/>
      <c r="BH25" s="1284"/>
    </row>
    <row r="26" spans="2:60" ht="20.25" customHeight="1">
      <c r="B26" s="1042"/>
      <c r="C26" s="1055"/>
      <c r="D26" s="1068"/>
      <c r="E26" s="1076"/>
      <c r="F26" s="1076"/>
      <c r="G26" s="1084">
        <f>C24</f>
        <v>0</v>
      </c>
      <c r="H26" s="1094"/>
      <c r="I26" s="1103"/>
      <c r="J26" s="1109"/>
      <c r="K26" s="1109"/>
      <c r="L26" s="1084"/>
      <c r="M26" s="1115"/>
      <c r="N26" s="1120"/>
      <c r="O26" s="1125"/>
      <c r="P26" s="1130" t="s">
        <v>29</v>
      </c>
      <c r="Q26" s="1137"/>
      <c r="R26" s="1137"/>
      <c r="S26" s="1145"/>
      <c r="T26" s="1157"/>
      <c r="U26" s="1174" t="str">
        <f>IF(U24="","",VLOOKUP(U24,'標準様式１シフト記号表（勤務時間帯）'!$D$6:$Z$47,23,FALSE))</f>
        <v/>
      </c>
      <c r="V26" s="1185" t="str">
        <f>IF(V24="","",VLOOKUP(V24,'標準様式１シフト記号表（勤務時間帯）'!$D$6:$Z$47,23,FALSE))</f>
        <v/>
      </c>
      <c r="W26" s="1185" t="str">
        <f>IF(W24="","",VLOOKUP(W24,'標準様式１シフト記号表（勤務時間帯）'!$D$6:$Z$47,23,FALSE))</f>
        <v/>
      </c>
      <c r="X26" s="1185" t="str">
        <f>IF(X24="","",VLOOKUP(X24,'標準様式１シフト記号表（勤務時間帯）'!$D$6:$Z$47,23,FALSE))</f>
        <v/>
      </c>
      <c r="Y26" s="1185" t="str">
        <f>IF(Y24="","",VLOOKUP(Y24,'標準様式１シフト記号表（勤務時間帯）'!$D$6:$Z$47,23,FALSE))</f>
        <v/>
      </c>
      <c r="Z26" s="1185" t="str">
        <f>IF(Z24="","",VLOOKUP(Z24,'標準様式１シフト記号表（勤務時間帯）'!$D$6:$Z$47,23,FALSE))</f>
        <v/>
      </c>
      <c r="AA26" s="1199" t="str">
        <f>IF(AA24="","",VLOOKUP(AA24,'標準様式１シフト記号表（勤務時間帯）'!$D$6:$Z$47,23,FALSE))</f>
        <v/>
      </c>
      <c r="AB26" s="1174" t="str">
        <f>IF(AB24="","",VLOOKUP(AB24,'標準様式１シフト記号表（勤務時間帯）'!$D$6:$Z$47,23,FALSE))</f>
        <v/>
      </c>
      <c r="AC26" s="1185" t="str">
        <f>IF(AC24="","",VLOOKUP(AC24,'標準様式１シフト記号表（勤務時間帯）'!$D$6:$Z$47,23,FALSE))</f>
        <v/>
      </c>
      <c r="AD26" s="1185" t="str">
        <f>IF(AD24="","",VLOOKUP(AD24,'標準様式１シフト記号表（勤務時間帯）'!$D$6:$Z$47,23,FALSE))</f>
        <v/>
      </c>
      <c r="AE26" s="1185" t="str">
        <f>IF(AE24="","",VLOOKUP(AE24,'標準様式１シフト記号表（勤務時間帯）'!$D$6:$Z$47,23,FALSE))</f>
        <v/>
      </c>
      <c r="AF26" s="1185" t="str">
        <f>IF(AF24="","",VLOOKUP(AF24,'標準様式１シフト記号表（勤務時間帯）'!$D$6:$Z$47,23,FALSE))</f>
        <v/>
      </c>
      <c r="AG26" s="1185" t="str">
        <f>IF(AG24="","",VLOOKUP(AG24,'標準様式１シフト記号表（勤務時間帯）'!$D$6:$Z$47,23,FALSE))</f>
        <v/>
      </c>
      <c r="AH26" s="1199" t="str">
        <f>IF(AH24="","",VLOOKUP(AH24,'標準様式１シフト記号表（勤務時間帯）'!$D$6:$Z$47,23,FALSE))</f>
        <v/>
      </c>
      <c r="AI26" s="1174" t="str">
        <f>IF(AI24="","",VLOOKUP(AI24,'標準様式１シフト記号表（勤務時間帯）'!$D$6:$Z$47,23,FALSE))</f>
        <v/>
      </c>
      <c r="AJ26" s="1185" t="str">
        <f>IF(AJ24="","",VLOOKUP(AJ24,'標準様式１シフト記号表（勤務時間帯）'!$D$6:$Z$47,23,FALSE))</f>
        <v/>
      </c>
      <c r="AK26" s="1185" t="str">
        <f>IF(AK24="","",VLOOKUP(AK24,'標準様式１シフト記号表（勤務時間帯）'!$D$6:$Z$47,23,FALSE))</f>
        <v/>
      </c>
      <c r="AL26" s="1185" t="str">
        <f>IF(AL24="","",VLOOKUP(AL24,'標準様式１シフト記号表（勤務時間帯）'!$D$6:$Z$47,23,FALSE))</f>
        <v/>
      </c>
      <c r="AM26" s="1185" t="str">
        <f>IF(AM24="","",VLOOKUP(AM24,'標準様式１シフト記号表（勤務時間帯）'!$D$6:$Z$47,23,FALSE))</f>
        <v/>
      </c>
      <c r="AN26" s="1185" t="str">
        <f>IF(AN24="","",VLOOKUP(AN24,'標準様式１シフト記号表（勤務時間帯）'!$D$6:$Z$47,23,FALSE))</f>
        <v/>
      </c>
      <c r="AO26" s="1199" t="str">
        <f>IF(AO24="","",VLOOKUP(AO24,'標準様式１シフト記号表（勤務時間帯）'!$D$6:$Z$47,23,FALSE))</f>
        <v/>
      </c>
      <c r="AP26" s="1174" t="str">
        <f>IF(AP24="","",VLOOKUP(AP24,'標準様式１シフト記号表（勤務時間帯）'!$D$6:$Z$47,23,FALSE))</f>
        <v/>
      </c>
      <c r="AQ26" s="1185" t="str">
        <f>IF(AQ24="","",VLOOKUP(AQ24,'標準様式１シフト記号表（勤務時間帯）'!$D$6:$Z$47,23,FALSE))</f>
        <v/>
      </c>
      <c r="AR26" s="1185" t="str">
        <f>IF(AR24="","",VLOOKUP(AR24,'標準様式１シフト記号表（勤務時間帯）'!$D$6:$Z$47,23,FALSE))</f>
        <v/>
      </c>
      <c r="AS26" s="1185" t="str">
        <f>IF(AS24="","",VLOOKUP(AS24,'標準様式１シフト記号表（勤務時間帯）'!$D$6:$Z$47,23,FALSE))</f>
        <v/>
      </c>
      <c r="AT26" s="1185" t="str">
        <f>IF(AT24="","",VLOOKUP(AT24,'標準様式１シフト記号表（勤務時間帯）'!$D$6:$Z$47,23,FALSE))</f>
        <v/>
      </c>
      <c r="AU26" s="1185" t="str">
        <f>IF(AU24="","",VLOOKUP(AU24,'標準様式１シフト記号表（勤務時間帯）'!$D$6:$Z$47,23,FALSE))</f>
        <v/>
      </c>
      <c r="AV26" s="1199" t="str">
        <f>IF(AV24="","",VLOOKUP(AV24,'標準様式１シフト記号表（勤務時間帯）'!$D$6:$Z$47,23,FALSE))</f>
        <v/>
      </c>
      <c r="AW26" s="1174" t="str">
        <f>IF(AW24="","",VLOOKUP(AW24,'標準様式１シフト記号表（勤務時間帯）'!$D$6:$Z$47,23,FALSE))</f>
        <v/>
      </c>
      <c r="AX26" s="1185" t="str">
        <f>IF(AX24="","",VLOOKUP(AX24,'標準様式１シフト記号表（勤務時間帯）'!$D$6:$Z$47,23,FALSE))</f>
        <v/>
      </c>
      <c r="AY26" s="1185" t="str">
        <f>IF(AY24="","",VLOOKUP(AY24,'標準様式１シフト記号表（勤務時間帯）'!$D$6:$Z$47,23,FALSE))</f>
        <v/>
      </c>
      <c r="AZ26" s="1234">
        <f>IF($BC$3="４週",SUM(U26:AV26),IF($BC$3="暦月",SUM(U26:AY26),""))</f>
        <v>0</v>
      </c>
      <c r="BA26" s="1246"/>
      <c r="BB26" s="1260">
        <f>IF($BC$3="４週",AZ26/4,IF($BC$3="暦月",(AZ26/($BC$8/7)),""))</f>
        <v>0</v>
      </c>
      <c r="BC26" s="1246"/>
      <c r="BD26" s="1276"/>
      <c r="BE26" s="1280"/>
      <c r="BF26" s="1280"/>
      <c r="BG26" s="1280"/>
      <c r="BH26" s="1285"/>
    </row>
    <row r="27" spans="2:60" ht="20.25" customHeight="1">
      <c r="B27" s="1043"/>
      <c r="C27" s="1056"/>
      <c r="D27" s="1069"/>
      <c r="E27" s="1077"/>
      <c r="F27" s="1075"/>
      <c r="G27" s="1083"/>
      <c r="H27" s="1096"/>
      <c r="I27" s="1104"/>
      <c r="J27" s="1110"/>
      <c r="K27" s="1110"/>
      <c r="L27" s="1085"/>
      <c r="M27" s="1116"/>
      <c r="N27" s="1121"/>
      <c r="O27" s="1126"/>
      <c r="P27" s="1131" t="s">
        <v>397</v>
      </c>
      <c r="Q27" s="1138"/>
      <c r="R27" s="1138"/>
      <c r="S27" s="1146"/>
      <c r="T27" s="1158"/>
      <c r="U27" s="1175"/>
      <c r="V27" s="1186"/>
      <c r="W27" s="1186"/>
      <c r="X27" s="1186"/>
      <c r="Y27" s="1186"/>
      <c r="Z27" s="1186"/>
      <c r="AA27" s="1200"/>
      <c r="AB27" s="1175"/>
      <c r="AC27" s="1186"/>
      <c r="AD27" s="1186"/>
      <c r="AE27" s="1186"/>
      <c r="AF27" s="1186"/>
      <c r="AG27" s="1186"/>
      <c r="AH27" s="1200"/>
      <c r="AI27" s="1175"/>
      <c r="AJ27" s="1186"/>
      <c r="AK27" s="1186"/>
      <c r="AL27" s="1186"/>
      <c r="AM27" s="1186"/>
      <c r="AN27" s="1186"/>
      <c r="AO27" s="1200"/>
      <c r="AP27" s="1175"/>
      <c r="AQ27" s="1186"/>
      <c r="AR27" s="1186"/>
      <c r="AS27" s="1186"/>
      <c r="AT27" s="1186"/>
      <c r="AU27" s="1186"/>
      <c r="AV27" s="1200"/>
      <c r="AW27" s="1175"/>
      <c r="AX27" s="1186"/>
      <c r="AY27" s="1186"/>
      <c r="AZ27" s="1235"/>
      <c r="BA27" s="1247"/>
      <c r="BB27" s="1261"/>
      <c r="BC27" s="1247"/>
      <c r="BD27" s="1277"/>
      <c r="BE27" s="1281"/>
      <c r="BF27" s="1281"/>
      <c r="BG27" s="1281"/>
      <c r="BH27" s="1286"/>
    </row>
    <row r="28" spans="2:60" ht="20.25" customHeight="1">
      <c r="B28" s="1041">
        <f>B25+1</f>
        <v>3</v>
      </c>
      <c r="C28" s="1054"/>
      <c r="D28" s="1067"/>
      <c r="E28" s="1075"/>
      <c r="F28" s="1075">
        <f>C27</f>
        <v>0</v>
      </c>
      <c r="G28" s="1083"/>
      <c r="H28" s="1093"/>
      <c r="I28" s="1102"/>
      <c r="J28" s="1108"/>
      <c r="K28" s="1108"/>
      <c r="L28" s="1083"/>
      <c r="M28" s="1114"/>
      <c r="N28" s="1119"/>
      <c r="O28" s="1124"/>
      <c r="P28" s="1129" t="s">
        <v>743</v>
      </c>
      <c r="Q28" s="1136"/>
      <c r="R28" s="1136"/>
      <c r="S28" s="1144"/>
      <c r="T28" s="1156"/>
      <c r="U28" s="1173" t="str">
        <f>IF(U27="","",VLOOKUP(U27,'標準様式１シフト記号表（勤務時間帯）'!$D$6:$X$47,21,FALSE))</f>
        <v/>
      </c>
      <c r="V28" s="1184" t="str">
        <f>IF(V27="","",VLOOKUP(V27,'標準様式１シフト記号表（勤務時間帯）'!$D$6:$X$47,21,FALSE))</f>
        <v/>
      </c>
      <c r="W28" s="1184" t="str">
        <f>IF(W27="","",VLOOKUP(W27,'標準様式１シフト記号表（勤務時間帯）'!$D$6:$X$47,21,FALSE))</f>
        <v/>
      </c>
      <c r="X28" s="1184" t="str">
        <f>IF(X27="","",VLOOKUP(X27,'標準様式１シフト記号表（勤務時間帯）'!$D$6:$X$47,21,FALSE))</f>
        <v/>
      </c>
      <c r="Y28" s="1184" t="str">
        <f>IF(Y27="","",VLOOKUP(Y27,'標準様式１シフト記号表（勤務時間帯）'!$D$6:$X$47,21,FALSE))</f>
        <v/>
      </c>
      <c r="Z28" s="1184" t="str">
        <f>IF(Z27="","",VLOOKUP(Z27,'標準様式１シフト記号表（勤務時間帯）'!$D$6:$X$47,21,FALSE))</f>
        <v/>
      </c>
      <c r="AA28" s="1198" t="str">
        <f>IF(AA27="","",VLOOKUP(AA27,'標準様式１シフト記号表（勤務時間帯）'!$D$6:$X$47,21,FALSE))</f>
        <v/>
      </c>
      <c r="AB28" s="1173" t="str">
        <f>IF(AB27="","",VLOOKUP(AB27,'標準様式１シフト記号表（勤務時間帯）'!$D$6:$X$47,21,FALSE))</f>
        <v/>
      </c>
      <c r="AC28" s="1184" t="str">
        <f>IF(AC27="","",VLOOKUP(AC27,'標準様式１シフト記号表（勤務時間帯）'!$D$6:$X$47,21,FALSE))</f>
        <v/>
      </c>
      <c r="AD28" s="1184" t="str">
        <f>IF(AD27="","",VLOOKUP(AD27,'標準様式１シフト記号表（勤務時間帯）'!$D$6:$X$47,21,FALSE))</f>
        <v/>
      </c>
      <c r="AE28" s="1184" t="str">
        <f>IF(AE27="","",VLOOKUP(AE27,'標準様式１シフト記号表（勤務時間帯）'!$D$6:$X$47,21,FALSE))</f>
        <v/>
      </c>
      <c r="AF28" s="1184" t="str">
        <f>IF(AF27="","",VLOOKUP(AF27,'標準様式１シフト記号表（勤務時間帯）'!$D$6:$X$47,21,FALSE))</f>
        <v/>
      </c>
      <c r="AG28" s="1184" t="str">
        <f>IF(AG27="","",VLOOKUP(AG27,'標準様式１シフト記号表（勤務時間帯）'!$D$6:$X$47,21,FALSE))</f>
        <v/>
      </c>
      <c r="AH28" s="1198" t="str">
        <f>IF(AH27="","",VLOOKUP(AH27,'標準様式１シフト記号表（勤務時間帯）'!$D$6:$X$47,21,FALSE))</f>
        <v/>
      </c>
      <c r="AI28" s="1173" t="str">
        <f>IF(AI27="","",VLOOKUP(AI27,'標準様式１シフト記号表（勤務時間帯）'!$D$6:$X$47,21,FALSE))</f>
        <v/>
      </c>
      <c r="AJ28" s="1184" t="str">
        <f>IF(AJ27="","",VLOOKUP(AJ27,'標準様式１シフト記号表（勤務時間帯）'!$D$6:$X$47,21,FALSE))</f>
        <v/>
      </c>
      <c r="AK28" s="1184" t="str">
        <f>IF(AK27="","",VLOOKUP(AK27,'標準様式１シフト記号表（勤務時間帯）'!$D$6:$X$47,21,FALSE))</f>
        <v/>
      </c>
      <c r="AL28" s="1184" t="str">
        <f>IF(AL27="","",VLOOKUP(AL27,'標準様式１シフト記号表（勤務時間帯）'!$D$6:$X$47,21,FALSE))</f>
        <v/>
      </c>
      <c r="AM28" s="1184" t="str">
        <f>IF(AM27="","",VLOOKUP(AM27,'標準様式１シフト記号表（勤務時間帯）'!$D$6:$X$47,21,FALSE))</f>
        <v/>
      </c>
      <c r="AN28" s="1184" t="str">
        <f>IF(AN27="","",VLOOKUP(AN27,'標準様式１シフト記号表（勤務時間帯）'!$D$6:$X$47,21,FALSE))</f>
        <v/>
      </c>
      <c r="AO28" s="1198" t="str">
        <f>IF(AO27="","",VLOOKUP(AO27,'標準様式１シフト記号表（勤務時間帯）'!$D$6:$X$47,21,FALSE))</f>
        <v/>
      </c>
      <c r="AP28" s="1173" t="str">
        <f>IF(AP27="","",VLOOKUP(AP27,'標準様式１シフト記号表（勤務時間帯）'!$D$6:$X$47,21,FALSE))</f>
        <v/>
      </c>
      <c r="AQ28" s="1184" t="str">
        <f>IF(AQ27="","",VLOOKUP(AQ27,'標準様式１シフト記号表（勤務時間帯）'!$D$6:$X$47,21,FALSE))</f>
        <v/>
      </c>
      <c r="AR28" s="1184" t="str">
        <f>IF(AR27="","",VLOOKUP(AR27,'標準様式１シフト記号表（勤務時間帯）'!$D$6:$X$47,21,FALSE))</f>
        <v/>
      </c>
      <c r="AS28" s="1184" t="str">
        <f>IF(AS27="","",VLOOKUP(AS27,'標準様式１シフト記号表（勤務時間帯）'!$D$6:$X$47,21,FALSE))</f>
        <v/>
      </c>
      <c r="AT28" s="1184" t="str">
        <f>IF(AT27="","",VLOOKUP(AT27,'標準様式１シフト記号表（勤務時間帯）'!$D$6:$X$47,21,FALSE))</f>
        <v/>
      </c>
      <c r="AU28" s="1184" t="str">
        <f>IF(AU27="","",VLOOKUP(AU27,'標準様式１シフト記号表（勤務時間帯）'!$D$6:$X$47,21,FALSE))</f>
        <v/>
      </c>
      <c r="AV28" s="1198" t="str">
        <f>IF(AV27="","",VLOOKUP(AV27,'標準様式１シフト記号表（勤務時間帯）'!$D$6:$X$47,21,FALSE))</f>
        <v/>
      </c>
      <c r="AW28" s="1173" t="str">
        <f>IF(AW27="","",VLOOKUP(AW27,'標準様式１シフト記号表（勤務時間帯）'!$D$6:$X$47,21,FALSE))</f>
        <v/>
      </c>
      <c r="AX28" s="1184" t="str">
        <f>IF(AX27="","",VLOOKUP(AX27,'標準様式１シフト記号表（勤務時間帯）'!$D$6:$X$47,21,FALSE))</f>
        <v/>
      </c>
      <c r="AY28" s="1184" t="str">
        <f>IF(AY27="","",VLOOKUP(AY27,'標準様式１シフト記号表（勤務時間帯）'!$D$6:$X$47,21,FALSE))</f>
        <v/>
      </c>
      <c r="AZ28" s="1233">
        <f>IF($BC$3="４週",SUM(U28:AV28),IF($BC$3="暦月",SUM(U28:AY28),""))</f>
        <v>0</v>
      </c>
      <c r="BA28" s="1245"/>
      <c r="BB28" s="1259">
        <f>IF($BC$3="４週",AZ28/4,IF($BC$3="暦月",(AZ28/($BC$8/7)),""))</f>
        <v>0</v>
      </c>
      <c r="BC28" s="1245"/>
      <c r="BD28" s="1275"/>
      <c r="BE28" s="1279"/>
      <c r="BF28" s="1279"/>
      <c r="BG28" s="1279"/>
      <c r="BH28" s="1284"/>
    </row>
    <row r="29" spans="2:60" ht="20.25" customHeight="1">
      <c r="B29" s="1042"/>
      <c r="C29" s="1055"/>
      <c r="D29" s="1068"/>
      <c r="E29" s="1076"/>
      <c r="F29" s="1076"/>
      <c r="G29" s="1084">
        <f>C27</f>
        <v>0</v>
      </c>
      <c r="H29" s="1094"/>
      <c r="I29" s="1103"/>
      <c r="J29" s="1109"/>
      <c r="K29" s="1109"/>
      <c r="L29" s="1084"/>
      <c r="M29" s="1115"/>
      <c r="N29" s="1120"/>
      <c r="O29" s="1125"/>
      <c r="P29" s="1130" t="s">
        <v>29</v>
      </c>
      <c r="Q29" s="1035"/>
      <c r="R29" s="1035"/>
      <c r="S29" s="1061"/>
      <c r="T29" s="1159"/>
      <c r="U29" s="1174" t="str">
        <f>IF(U27="","",VLOOKUP(U27,'標準様式１シフト記号表（勤務時間帯）'!$D$6:$Z$47,23,FALSE))</f>
        <v/>
      </c>
      <c r="V29" s="1185" t="str">
        <f>IF(V27="","",VLOOKUP(V27,'標準様式１シフト記号表（勤務時間帯）'!$D$6:$Z$47,23,FALSE))</f>
        <v/>
      </c>
      <c r="W29" s="1185" t="str">
        <f>IF(W27="","",VLOOKUP(W27,'標準様式１シフト記号表（勤務時間帯）'!$D$6:$Z$47,23,FALSE))</f>
        <v/>
      </c>
      <c r="X29" s="1185" t="str">
        <f>IF(X27="","",VLOOKUP(X27,'標準様式１シフト記号表（勤務時間帯）'!$D$6:$Z$47,23,FALSE))</f>
        <v/>
      </c>
      <c r="Y29" s="1185" t="str">
        <f>IF(Y27="","",VLOOKUP(Y27,'標準様式１シフト記号表（勤務時間帯）'!$D$6:$Z$47,23,FALSE))</f>
        <v/>
      </c>
      <c r="Z29" s="1185" t="str">
        <f>IF(Z27="","",VLOOKUP(Z27,'標準様式１シフト記号表（勤務時間帯）'!$D$6:$Z$47,23,FALSE))</f>
        <v/>
      </c>
      <c r="AA29" s="1199" t="str">
        <f>IF(AA27="","",VLOOKUP(AA27,'標準様式１シフト記号表（勤務時間帯）'!$D$6:$Z$47,23,FALSE))</f>
        <v/>
      </c>
      <c r="AB29" s="1174" t="str">
        <f>IF(AB27="","",VLOOKUP(AB27,'標準様式１シフト記号表（勤務時間帯）'!$D$6:$Z$47,23,FALSE))</f>
        <v/>
      </c>
      <c r="AC29" s="1185" t="str">
        <f>IF(AC27="","",VLOOKUP(AC27,'標準様式１シフト記号表（勤務時間帯）'!$D$6:$Z$47,23,FALSE))</f>
        <v/>
      </c>
      <c r="AD29" s="1185" t="str">
        <f>IF(AD27="","",VLOOKUP(AD27,'標準様式１シフト記号表（勤務時間帯）'!$D$6:$Z$47,23,FALSE))</f>
        <v/>
      </c>
      <c r="AE29" s="1185" t="str">
        <f>IF(AE27="","",VLOOKUP(AE27,'標準様式１シフト記号表（勤務時間帯）'!$D$6:$Z$47,23,FALSE))</f>
        <v/>
      </c>
      <c r="AF29" s="1185" t="str">
        <f>IF(AF27="","",VLOOKUP(AF27,'標準様式１シフト記号表（勤務時間帯）'!$D$6:$Z$47,23,FALSE))</f>
        <v/>
      </c>
      <c r="AG29" s="1185" t="str">
        <f>IF(AG27="","",VLOOKUP(AG27,'標準様式１シフト記号表（勤務時間帯）'!$D$6:$Z$47,23,FALSE))</f>
        <v/>
      </c>
      <c r="AH29" s="1199" t="str">
        <f>IF(AH27="","",VLOOKUP(AH27,'標準様式１シフト記号表（勤務時間帯）'!$D$6:$Z$47,23,FALSE))</f>
        <v/>
      </c>
      <c r="AI29" s="1174" t="str">
        <f>IF(AI27="","",VLOOKUP(AI27,'標準様式１シフト記号表（勤務時間帯）'!$D$6:$Z$47,23,FALSE))</f>
        <v/>
      </c>
      <c r="AJ29" s="1185" t="str">
        <f>IF(AJ27="","",VLOOKUP(AJ27,'標準様式１シフト記号表（勤務時間帯）'!$D$6:$Z$47,23,FALSE))</f>
        <v/>
      </c>
      <c r="AK29" s="1185" t="str">
        <f>IF(AK27="","",VLOOKUP(AK27,'標準様式１シフト記号表（勤務時間帯）'!$D$6:$Z$47,23,FALSE))</f>
        <v/>
      </c>
      <c r="AL29" s="1185" t="str">
        <f>IF(AL27="","",VLOOKUP(AL27,'標準様式１シフト記号表（勤務時間帯）'!$D$6:$Z$47,23,FALSE))</f>
        <v/>
      </c>
      <c r="AM29" s="1185" t="str">
        <f>IF(AM27="","",VLOOKUP(AM27,'標準様式１シフト記号表（勤務時間帯）'!$D$6:$Z$47,23,FALSE))</f>
        <v/>
      </c>
      <c r="AN29" s="1185" t="str">
        <f>IF(AN27="","",VLOOKUP(AN27,'標準様式１シフト記号表（勤務時間帯）'!$D$6:$Z$47,23,FALSE))</f>
        <v/>
      </c>
      <c r="AO29" s="1199" t="str">
        <f>IF(AO27="","",VLOOKUP(AO27,'標準様式１シフト記号表（勤務時間帯）'!$D$6:$Z$47,23,FALSE))</f>
        <v/>
      </c>
      <c r="AP29" s="1174" t="str">
        <f>IF(AP27="","",VLOOKUP(AP27,'標準様式１シフト記号表（勤務時間帯）'!$D$6:$Z$47,23,FALSE))</f>
        <v/>
      </c>
      <c r="AQ29" s="1185" t="str">
        <f>IF(AQ27="","",VLOOKUP(AQ27,'標準様式１シフト記号表（勤務時間帯）'!$D$6:$Z$47,23,FALSE))</f>
        <v/>
      </c>
      <c r="AR29" s="1185" t="str">
        <f>IF(AR27="","",VLOOKUP(AR27,'標準様式１シフト記号表（勤務時間帯）'!$D$6:$Z$47,23,FALSE))</f>
        <v/>
      </c>
      <c r="AS29" s="1185" t="str">
        <f>IF(AS27="","",VLOOKUP(AS27,'標準様式１シフト記号表（勤務時間帯）'!$D$6:$Z$47,23,FALSE))</f>
        <v/>
      </c>
      <c r="AT29" s="1185" t="str">
        <f>IF(AT27="","",VLOOKUP(AT27,'標準様式１シフト記号表（勤務時間帯）'!$D$6:$Z$47,23,FALSE))</f>
        <v/>
      </c>
      <c r="AU29" s="1185" t="str">
        <f>IF(AU27="","",VLOOKUP(AU27,'標準様式１シフト記号表（勤務時間帯）'!$D$6:$Z$47,23,FALSE))</f>
        <v/>
      </c>
      <c r="AV29" s="1199" t="str">
        <f>IF(AV27="","",VLOOKUP(AV27,'標準様式１シフト記号表（勤務時間帯）'!$D$6:$Z$47,23,FALSE))</f>
        <v/>
      </c>
      <c r="AW29" s="1174" t="str">
        <f>IF(AW27="","",VLOOKUP(AW27,'標準様式１シフト記号表（勤務時間帯）'!$D$6:$Z$47,23,FALSE))</f>
        <v/>
      </c>
      <c r="AX29" s="1185" t="str">
        <f>IF(AX27="","",VLOOKUP(AX27,'標準様式１シフト記号表（勤務時間帯）'!$D$6:$Z$47,23,FALSE))</f>
        <v/>
      </c>
      <c r="AY29" s="1185" t="str">
        <f>IF(AY27="","",VLOOKUP(AY27,'標準様式１シフト記号表（勤務時間帯）'!$D$6:$Z$47,23,FALSE))</f>
        <v/>
      </c>
      <c r="AZ29" s="1234">
        <f>IF($BC$3="４週",SUM(U29:AV29),IF($BC$3="暦月",SUM(U29:AY29),""))</f>
        <v>0</v>
      </c>
      <c r="BA29" s="1246"/>
      <c r="BB29" s="1260">
        <f>IF($BC$3="４週",AZ29/4,IF($BC$3="暦月",(AZ29/($BC$8/7)),""))</f>
        <v>0</v>
      </c>
      <c r="BC29" s="1246"/>
      <c r="BD29" s="1276"/>
      <c r="BE29" s="1280"/>
      <c r="BF29" s="1280"/>
      <c r="BG29" s="1280"/>
      <c r="BH29" s="1285"/>
    </row>
    <row r="30" spans="2:60" ht="20.25" customHeight="1">
      <c r="B30" s="1043"/>
      <c r="C30" s="1056"/>
      <c r="D30" s="1069"/>
      <c r="E30" s="1077"/>
      <c r="F30" s="1075"/>
      <c r="G30" s="1083"/>
      <c r="H30" s="1096"/>
      <c r="I30" s="1104"/>
      <c r="J30" s="1110"/>
      <c r="K30" s="1110"/>
      <c r="L30" s="1085"/>
      <c r="M30" s="1116"/>
      <c r="N30" s="1121"/>
      <c r="O30" s="1126"/>
      <c r="P30" s="1131" t="s">
        <v>397</v>
      </c>
      <c r="Q30" s="1138"/>
      <c r="R30" s="1138"/>
      <c r="S30" s="1146"/>
      <c r="T30" s="1158"/>
      <c r="U30" s="1175"/>
      <c r="V30" s="1186"/>
      <c r="W30" s="1186"/>
      <c r="X30" s="1186"/>
      <c r="Y30" s="1186"/>
      <c r="Z30" s="1186"/>
      <c r="AA30" s="1200"/>
      <c r="AB30" s="1175"/>
      <c r="AC30" s="1186"/>
      <c r="AD30" s="1186"/>
      <c r="AE30" s="1186"/>
      <c r="AF30" s="1186"/>
      <c r="AG30" s="1186"/>
      <c r="AH30" s="1200"/>
      <c r="AI30" s="1175"/>
      <c r="AJ30" s="1186"/>
      <c r="AK30" s="1186"/>
      <c r="AL30" s="1186"/>
      <c r="AM30" s="1186"/>
      <c r="AN30" s="1186"/>
      <c r="AO30" s="1200"/>
      <c r="AP30" s="1175"/>
      <c r="AQ30" s="1186"/>
      <c r="AR30" s="1186"/>
      <c r="AS30" s="1186"/>
      <c r="AT30" s="1186"/>
      <c r="AU30" s="1186"/>
      <c r="AV30" s="1200"/>
      <c r="AW30" s="1175"/>
      <c r="AX30" s="1186"/>
      <c r="AY30" s="1186"/>
      <c r="AZ30" s="1235"/>
      <c r="BA30" s="1247"/>
      <c r="BB30" s="1261"/>
      <c r="BC30" s="1247"/>
      <c r="BD30" s="1277"/>
      <c r="BE30" s="1281"/>
      <c r="BF30" s="1281"/>
      <c r="BG30" s="1281"/>
      <c r="BH30" s="1286"/>
    </row>
    <row r="31" spans="2:60" ht="20.25" customHeight="1">
      <c r="B31" s="1041">
        <f>B28+1</f>
        <v>4</v>
      </c>
      <c r="C31" s="1054"/>
      <c r="D31" s="1067"/>
      <c r="E31" s="1075"/>
      <c r="F31" s="1075">
        <f>C30</f>
        <v>0</v>
      </c>
      <c r="G31" s="1083"/>
      <c r="H31" s="1093"/>
      <c r="I31" s="1102"/>
      <c r="J31" s="1108"/>
      <c r="K31" s="1108"/>
      <c r="L31" s="1083"/>
      <c r="M31" s="1114"/>
      <c r="N31" s="1119"/>
      <c r="O31" s="1124"/>
      <c r="P31" s="1129" t="s">
        <v>743</v>
      </c>
      <c r="Q31" s="1136"/>
      <c r="R31" s="1136"/>
      <c r="S31" s="1144"/>
      <c r="T31" s="1156"/>
      <c r="U31" s="1173" t="str">
        <f>IF(U30="","",VLOOKUP(U30,'標準様式１シフト記号表（勤務時間帯）'!$D$6:$X$47,21,FALSE))</f>
        <v/>
      </c>
      <c r="V31" s="1184" t="str">
        <f>IF(V30="","",VLOOKUP(V30,'標準様式１シフト記号表（勤務時間帯）'!$D$6:$X$47,21,FALSE))</f>
        <v/>
      </c>
      <c r="W31" s="1184" t="str">
        <f>IF(W30="","",VLOOKUP(W30,'標準様式１シフト記号表（勤務時間帯）'!$D$6:$X$47,21,FALSE))</f>
        <v/>
      </c>
      <c r="X31" s="1184" t="str">
        <f>IF(X30="","",VLOOKUP(X30,'標準様式１シフト記号表（勤務時間帯）'!$D$6:$X$47,21,FALSE))</f>
        <v/>
      </c>
      <c r="Y31" s="1184" t="str">
        <f>IF(Y30="","",VLOOKUP(Y30,'標準様式１シフト記号表（勤務時間帯）'!$D$6:$X$47,21,FALSE))</f>
        <v/>
      </c>
      <c r="Z31" s="1184" t="str">
        <f>IF(Z30="","",VLOOKUP(Z30,'標準様式１シフト記号表（勤務時間帯）'!$D$6:$X$47,21,FALSE))</f>
        <v/>
      </c>
      <c r="AA31" s="1198" t="str">
        <f>IF(AA30="","",VLOOKUP(AA30,'標準様式１シフト記号表（勤務時間帯）'!$D$6:$X$47,21,FALSE))</f>
        <v/>
      </c>
      <c r="AB31" s="1173" t="str">
        <f>IF(AB30="","",VLOOKUP(AB30,'標準様式１シフト記号表（勤務時間帯）'!$D$6:$X$47,21,FALSE))</f>
        <v/>
      </c>
      <c r="AC31" s="1184" t="str">
        <f>IF(AC30="","",VLOOKUP(AC30,'標準様式１シフト記号表（勤務時間帯）'!$D$6:$X$47,21,FALSE))</f>
        <v/>
      </c>
      <c r="AD31" s="1184" t="str">
        <f>IF(AD30="","",VLOOKUP(AD30,'標準様式１シフト記号表（勤務時間帯）'!$D$6:$X$47,21,FALSE))</f>
        <v/>
      </c>
      <c r="AE31" s="1184" t="str">
        <f>IF(AE30="","",VLOOKUP(AE30,'標準様式１シフト記号表（勤務時間帯）'!$D$6:$X$47,21,FALSE))</f>
        <v/>
      </c>
      <c r="AF31" s="1184" t="str">
        <f>IF(AF30="","",VLOOKUP(AF30,'標準様式１シフト記号表（勤務時間帯）'!$D$6:$X$47,21,FALSE))</f>
        <v/>
      </c>
      <c r="AG31" s="1184" t="str">
        <f>IF(AG30="","",VLOOKUP(AG30,'標準様式１シフト記号表（勤務時間帯）'!$D$6:$X$47,21,FALSE))</f>
        <v/>
      </c>
      <c r="AH31" s="1198" t="str">
        <f>IF(AH30="","",VLOOKUP(AH30,'標準様式１シフト記号表（勤務時間帯）'!$D$6:$X$47,21,FALSE))</f>
        <v/>
      </c>
      <c r="AI31" s="1173" t="str">
        <f>IF(AI30="","",VLOOKUP(AI30,'標準様式１シフト記号表（勤務時間帯）'!$D$6:$X$47,21,FALSE))</f>
        <v/>
      </c>
      <c r="AJ31" s="1184" t="str">
        <f>IF(AJ30="","",VLOOKUP(AJ30,'標準様式１シフト記号表（勤務時間帯）'!$D$6:$X$47,21,FALSE))</f>
        <v/>
      </c>
      <c r="AK31" s="1184" t="str">
        <f>IF(AK30="","",VLOOKUP(AK30,'標準様式１シフト記号表（勤務時間帯）'!$D$6:$X$47,21,FALSE))</f>
        <v/>
      </c>
      <c r="AL31" s="1184" t="str">
        <f>IF(AL30="","",VLOOKUP(AL30,'標準様式１シフト記号表（勤務時間帯）'!$D$6:$X$47,21,FALSE))</f>
        <v/>
      </c>
      <c r="AM31" s="1184" t="str">
        <f>IF(AM30="","",VLOOKUP(AM30,'標準様式１シフト記号表（勤務時間帯）'!$D$6:$X$47,21,FALSE))</f>
        <v/>
      </c>
      <c r="AN31" s="1184" t="str">
        <f>IF(AN30="","",VLOOKUP(AN30,'標準様式１シフト記号表（勤務時間帯）'!$D$6:$X$47,21,FALSE))</f>
        <v/>
      </c>
      <c r="AO31" s="1198" t="str">
        <f>IF(AO30="","",VLOOKUP(AO30,'標準様式１シフト記号表（勤務時間帯）'!$D$6:$X$47,21,FALSE))</f>
        <v/>
      </c>
      <c r="AP31" s="1173" t="str">
        <f>IF(AP30="","",VLOOKUP(AP30,'標準様式１シフト記号表（勤務時間帯）'!$D$6:$X$47,21,FALSE))</f>
        <v/>
      </c>
      <c r="AQ31" s="1184" t="str">
        <f>IF(AQ30="","",VLOOKUP(AQ30,'標準様式１シフト記号表（勤務時間帯）'!$D$6:$X$47,21,FALSE))</f>
        <v/>
      </c>
      <c r="AR31" s="1184" t="str">
        <f>IF(AR30="","",VLOOKUP(AR30,'標準様式１シフト記号表（勤務時間帯）'!$D$6:$X$47,21,FALSE))</f>
        <v/>
      </c>
      <c r="AS31" s="1184" t="str">
        <f>IF(AS30="","",VLOOKUP(AS30,'標準様式１シフト記号表（勤務時間帯）'!$D$6:$X$47,21,FALSE))</f>
        <v/>
      </c>
      <c r="AT31" s="1184" t="str">
        <f>IF(AT30="","",VLOOKUP(AT30,'標準様式１シフト記号表（勤務時間帯）'!$D$6:$X$47,21,FALSE))</f>
        <v/>
      </c>
      <c r="AU31" s="1184" t="str">
        <f>IF(AU30="","",VLOOKUP(AU30,'標準様式１シフト記号表（勤務時間帯）'!$D$6:$X$47,21,FALSE))</f>
        <v/>
      </c>
      <c r="AV31" s="1198" t="str">
        <f>IF(AV30="","",VLOOKUP(AV30,'標準様式１シフト記号表（勤務時間帯）'!$D$6:$X$47,21,FALSE))</f>
        <v/>
      </c>
      <c r="AW31" s="1173" t="str">
        <f>IF(AW30="","",VLOOKUP(AW30,'標準様式１シフト記号表（勤務時間帯）'!$D$6:$X$47,21,FALSE))</f>
        <v/>
      </c>
      <c r="AX31" s="1184" t="str">
        <f>IF(AX30="","",VLOOKUP(AX30,'標準様式１シフト記号表（勤務時間帯）'!$D$6:$X$47,21,FALSE))</f>
        <v/>
      </c>
      <c r="AY31" s="1184" t="str">
        <f>IF(AY30="","",VLOOKUP(AY30,'標準様式１シフト記号表（勤務時間帯）'!$D$6:$X$47,21,FALSE))</f>
        <v/>
      </c>
      <c r="AZ31" s="1233">
        <f>IF($BC$3="４週",SUM(U31:AV31),IF($BC$3="暦月",SUM(U31:AY31),""))</f>
        <v>0</v>
      </c>
      <c r="BA31" s="1245"/>
      <c r="BB31" s="1259">
        <f>IF($BC$3="４週",AZ31/4,IF($BC$3="暦月",(AZ31/($BC$8/7)),""))</f>
        <v>0</v>
      </c>
      <c r="BC31" s="1245"/>
      <c r="BD31" s="1275"/>
      <c r="BE31" s="1279"/>
      <c r="BF31" s="1279"/>
      <c r="BG31" s="1279"/>
      <c r="BH31" s="1284"/>
    </row>
    <row r="32" spans="2:60" ht="20.25" customHeight="1">
      <c r="B32" s="1042"/>
      <c r="C32" s="1055"/>
      <c r="D32" s="1068"/>
      <c r="E32" s="1076"/>
      <c r="F32" s="1076"/>
      <c r="G32" s="1084">
        <f>C30</f>
        <v>0</v>
      </c>
      <c r="H32" s="1094"/>
      <c r="I32" s="1103"/>
      <c r="J32" s="1109"/>
      <c r="K32" s="1109"/>
      <c r="L32" s="1084"/>
      <c r="M32" s="1115"/>
      <c r="N32" s="1120"/>
      <c r="O32" s="1125"/>
      <c r="P32" s="1130" t="s">
        <v>29</v>
      </c>
      <c r="Q32" s="1139"/>
      <c r="R32" s="1139"/>
      <c r="S32" s="1145"/>
      <c r="T32" s="1157"/>
      <c r="U32" s="1174" t="str">
        <f>IF(U30="","",VLOOKUP(U30,'標準様式１シフト記号表（勤務時間帯）'!$D$6:$Z$47,23,FALSE))</f>
        <v/>
      </c>
      <c r="V32" s="1185" t="str">
        <f>IF(V30="","",VLOOKUP(V30,'標準様式１シフト記号表（勤務時間帯）'!$D$6:$Z$47,23,FALSE))</f>
        <v/>
      </c>
      <c r="W32" s="1185" t="str">
        <f>IF(W30="","",VLOOKUP(W30,'標準様式１シフト記号表（勤務時間帯）'!$D$6:$Z$47,23,FALSE))</f>
        <v/>
      </c>
      <c r="X32" s="1185" t="str">
        <f>IF(X30="","",VLOOKUP(X30,'標準様式１シフト記号表（勤務時間帯）'!$D$6:$Z$47,23,FALSE))</f>
        <v/>
      </c>
      <c r="Y32" s="1185" t="str">
        <f>IF(Y30="","",VLOOKUP(Y30,'標準様式１シフト記号表（勤務時間帯）'!$D$6:$Z$47,23,FALSE))</f>
        <v/>
      </c>
      <c r="Z32" s="1185" t="str">
        <f>IF(Z30="","",VLOOKUP(Z30,'標準様式１シフト記号表（勤務時間帯）'!$D$6:$Z$47,23,FALSE))</f>
        <v/>
      </c>
      <c r="AA32" s="1199" t="str">
        <f>IF(AA30="","",VLOOKUP(AA30,'標準様式１シフト記号表（勤務時間帯）'!$D$6:$Z$47,23,FALSE))</f>
        <v/>
      </c>
      <c r="AB32" s="1174" t="str">
        <f>IF(AB30="","",VLOOKUP(AB30,'標準様式１シフト記号表（勤務時間帯）'!$D$6:$Z$47,23,FALSE))</f>
        <v/>
      </c>
      <c r="AC32" s="1185" t="str">
        <f>IF(AC30="","",VLOOKUP(AC30,'標準様式１シフト記号表（勤務時間帯）'!$D$6:$Z$47,23,FALSE))</f>
        <v/>
      </c>
      <c r="AD32" s="1185" t="str">
        <f>IF(AD30="","",VLOOKUP(AD30,'標準様式１シフト記号表（勤務時間帯）'!$D$6:$Z$47,23,FALSE))</f>
        <v/>
      </c>
      <c r="AE32" s="1185" t="str">
        <f>IF(AE30="","",VLOOKUP(AE30,'標準様式１シフト記号表（勤務時間帯）'!$D$6:$Z$47,23,FALSE))</f>
        <v/>
      </c>
      <c r="AF32" s="1185" t="str">
        <f>IF(AF30="","",VLOOKUP(AF30,'標準様式１シフト記号表（勤務時間帯）'!$D$6:$Z$47,23,FALSE))</f>
        <v/>
      </c>
      <c r="AG32" s="1185" t="str">
        <f>IF(AG30="","",VLOOKUP(AG30,'標準様式１シフト記号表（勤務時間帯）'!$D$6:$Z$47,23,FALSE))</f>
        <v/>
      </c>
      <c r="AH32" s="1199" t="str">
        <f>IF(AH30="","",VLOOKUP(AH30,'標準様式１シフト記号表（勤務時間帯）'!$D$6:$Z$47,23,FALSE))</f>
        <v/>
      </c>
      <c r="AI32" s="1174" t="str">
        <f>IF(AI30="","",VLOOKUP(AI30,'標準様式１シフト記号表（勤務時間帯）'!$D$6:$Z$47,23,FALSE))</f>
        <v/>
      </c>
      <c r="AJ32" s="1185" t="str">
        <f>IF(AJ30="","",VLOOKUP(AJ30,'標準様式１シフト記号表（勤務時間帯）'!$D$6:$Z$47,23,FALSE))</f>
        <v/>
      </c>
      <c r="AK32" s="1185" t="str">
        <f>IF(AK30="","",VLOOKUP(AK30,'標準様式１シフト記号表（勤務時間帯）'!$D$6:$Z$47,23,FALSE))</f>
        <v/>
      </c>
      <c r="AL32" s="1185" t="str">
        <f>IF(AL30="","",VLOOKUP(AL30,'標準様式１シフト記号表（勤務時間帯）'!$D$6:$Z$47,23,FALSE))</f>
        <v/>
      </c>
      <c r="AM32" s="1185" t="str">
        <f>IF(AM30="","",VLOOKUP(AM30,'標準様式１シフト記号表（勤務時間帯）'!$D$6:$Z$47,23,FALSE))</f>
        <v/>
      </c>
      <c r="AN32" s="1185" t="str">
        <f>IF(AN30="","",VLOOKUP(AN30,'標準様式１シフト記号表（勤務時間帯）'!$D$6:$Z$47,23,FALSE))</f>
        <v/>
      </c>
      <c r="AO32" s="1199" t="str">
        <f>IF(AO30="","",VLOOKUP(AO30,'標準様式１シフト記号表（勤務時間帯）'!$D$6:$Z$47,23,FALSE))</f>
        <v/>
      </c>
      <c r="AP32" s="1174" t="str">
        <f>IF(AP30="","",VLOOKUP(AP30,'標準様式１シフト記号表（勤務時間帯）'!$D$6:$Z$47,23,FALSE))</f>
        <v/>
      </c>
      <c r="AQ32" s="1185" t="str">
        <f>IF(AQ30="","",VLOOKUP(AQ30,'標準様式１シフト記号表（勤務時間帯）'!$D$6:$Z$47,23,FALSE))</f>
        <v/>
      </c>
      <c r="AR32" s="1185" t="str">
        <f>IF(AR30="","",VLOOKUP(AR30,'標準様式１シフト記号表（勤務時間帯）'!$D$6:$Z$47,23,FALSE))</f>
        <v/>
      </c>
      <c r="AS32" s="1185" t="str">
        <f>IF(AS30="","",VLOOKUP(AS30,'標準様式１シフト記号表（勤務時間帯）'!$D$6:$Z$47,23,FALSE))</f>
        <v/>
      </c>
      <c r="AT32" s="1185" t="str">
        <f>IF(AT30="","",VLOOKUP(AT30,'標準様式１シフト記号表（勤務時間帯）'!$D$6:$Z$47,23,FALSE))</f>
        <v/>
      </c>
      <c r="AU32" s="1185" t="str">
        <f>IF(AU30="","",VLOOKUP(AU30,'標準様式１シフト記号表（勤務時間帯）'!$D$6:$Z$47,23,FALSE))</f>
        <v/>
      </c>
      <c r="AV32" s="1199" t="str">
        <f>IF(AV30="","",VLOOKUP(AV30,'標準様式１シフト記号表（勤務時間帯）'!$D$6:$Z$47,23,FALSE))</f>
        <v/>
      </c>
      <c r="AW32" s="1174" t="str">
        <f>IF(AW30="","",VLOOKUP(AW30,'標準様式１シフト記号表（勤務時間帯）'!$D$6:$Z$47,23,FALSE))</f>
        <v/>
      </c>
      <c r="AX32" s="1185" t="str">
        <f>IF(AX30="","",VLOOKUP(AX30,'標準様式１シフト記号表（勤務時間帯）'!$D$6:$Z$47,23,FALSE))</f>
        <v/>
      </c>
      <c r="AY32" s="1185" t="str">
        <f>IF(AY30="","",VLOOKUP(AY30,'標準様式１シフト記号表（勤務時間帯）'!$D$6:$Z$47,23,FALSE))</f>
        <v/>
      </c>
      <c r="AZ32" s="1234">
        <f>IF($BC$3="４週",SUM(U32:AV32),IF($BC$3="暦月",SUM(U32:AY32),""))</f>
        <v>0</v>
      </c>
      <c r="BA32" s="1246"/>
      <c r="BB32" s="1260">
        <f>IF($BC$3="４週",AZ32/4,IF($BC$3="暦月",(AZ32/($BC$8/7)),""))</f>
        <v>0</v>
      </c>
      <c r="BC32" s="1246"/>
      <c r="BD32" s="1276"/>
      <c r="BE32" s="1280"/>
      <c r="BF32" s="1280"/>
      <c r="BG32" s="1280"/>
      <c r="BH32" s="1285"/>
    </row>
    <row r="33" spans="2:60" ht="20.25" customHeight="1">
      <c r="B33" s="1043"/>
      <c r="C33" s="1056"/>
      <c r="D33" s="1069"/>
      <c r="E33" s="1077"/>
      <c r="F33" s="1075"/>
      <c r="G33" s="1083"/>
      <c r="H33" s="1096"/>
      <c r="I33" s="1104"/>
      <c r="J33" s="1110"/>
      <c r="K33" s="1110"/>
      <c r="L33" s="1085"/>
      <c r="M33" s="1116"/>
      <c r="N33" s="1121"/>
      <c r="O33" s="1126"/>
      <c r="P33" s="1131" t="s">
        <v>397</v>
      </c>
      <c r="Q33" s="1138"/>
      <c r="R33" s="1138"/>
      <c r="S33" s="1146"/>
      <c r="T33" s="1158"/>
      <c r="U33" s="1175"/>
      <c r="V33" s="1186"/>
      <c r="W33" s="1186"/>
      <c r="X33" s="1186"/>
      <c r="Y33" s="1186"/>
      <c r="Z33" s="1186"/>
      <c r="AA33" s="1200"/>
      <c r="AB33" s="1175"/>
      <c r="AC33" s="1186"/>
      <c r="AD33" s="1186"/>
      <c r="AE33" s="1186"/>
      <c r="AF33" s="1186"/>
      <c r="AG33" s="1186"/>
      <c r="AH33" s="1200"/>
      <c r="AI33" s="1175"/>
      <c r="AJ33" s="1186"/>
      <c r="AK33" s="1186"/>
      <c r="AL33" s="1186"/>
      <c r="AM33" s="1186"/>
      <c r="AN33" s="1186"/>
      <c r="AO33" s="1200"/>
      <c r="AP33" s="1175"/>
      <c r="AQ33" s="1186"/>
      <c r="AR33" s="1186"/>
      <c r="AS33" s="1186"/>
      <c r="AT33" s="1186"/>
      <c r="AU33" s="1186"/>
      <c r="AV33" s="1200"/>
      <c r="AW33" s="1175"/>
      <c r="AX33" s="1186"/>
      <c r="AY33" s="1186"/>
      <c r="AZ33" s="1235"/>
      <c r="BA33" s="1247"/>
      <c r="BB33" s="1261"/>
      <c r="BC33" s="1247"/>
      <c r="BD33" s="1277"/>
      <c r="BE33" s="1281"/>
      <c r="BF33" s="1281"/>
      <c r="BG33" s="1281"/>
      <c r="BH33" s="1286"/>
    </row>
    <row r="34" spans="2:60" ht="20.25" customHeight="1">
      <c r="B34" s="1041">
        <f>B31+1</f>
        <v>5</v>
      </c>
      <c r="C34" s="1054"/>
      <c r="D34" s="1067"/>
      <c r="E34" s="1075"/>
      <c r="F34" s="1075">
        <f>C33</f>
        <v>0</v>
      </c>
      <c r="G34" s="1083"/>
      <c r="H34" s="1093"/>
      <c r="I34" s="1102"/>
      <c r="J34" s="1108"/>
      <c r="K34" s="1108"/>
      <c r="L34" s="1083"/>
      <c r="M34" s="1114"/>
      <c r="N34" s="1119"/>
      <c r="O34" s="1124"/>
      <c r="P34" s="1129" t="s">
        <v>743</v>
      </c>
      <c r="Q34" s="1136"/>
      <c r="R34" s="1136"/>
      <c r="S34" s="1144"/>
      <c r="T34" s="1156"/>
      <c r="U34" s="1173" t="str">
        <f>IF(U33="","",VLOOKUP(U33,'標準様式１シフト記号表（勤務時間帯）'!$D$6:$X$47,21,FALSE))</f>
        <v/>
      </c>
      <c r="V34" s="1184" t="str">
        <f>IF(V33="","",VLOOKUP(V33,'標準様式１シフト記号表（勤務時間帯）'!$D$6:$X$47,21,FALSE))</f>
        <v/>
      </c>
      <c r="W34" s="1184" t="str">
        <f>IF(W33="","",VLOOKUP(W33,'標準様式１シフト記号表（勤務時間帯）'!$D$6:$X$47,21,FALSE))</f>
        <v/>
      </c>
      <c r="X34" s="1184" t="str">
        <f>IF(X33="","",VLOOKUP(X33,'標準様式１シフト記号表（勤務時間帯）'!$D$6:$X$47,21,FALSE))</f>
        <v/>
      </c>
      <c r="Y34" s="1184" t="str">
        <f>IF(Y33="","",VLOOKUP(Y33,'標準様式１シフト記号表（勤務時間帯）'!$D$6:$X$47,21,FALSE))</f>
        <v/>
      </c>
      <c r="Z34" s="1184" t="str">
        <f>IF(Z33="","",VLOOKUP(Z33,'標準様式１シフト記号表（勤務時間帯）'!$D$6:$X$47,21,FALSE))</f>
        <v/>
      </c>
      <c r="AA34" s="1198" t="str">
        <f>IF(AA33="","",VLOOKUP(AA33,'標準様式１シフト記号表（勤務時間帯）'!$D$6:$X$47,21,FALSE))</f>
        <v/>
      </c>
      <c r="AB34" s="1173" t="str">
        <f>IF(AB33="","",VLOOKUP(AB33,'標準様式１シフト記号表（勤務時間帯）'!$D$6:$X$47,21,FALSE))</f>
        <v/>
      </c>
      <c r="AC34" s="1184" t="str">
        <f>IF(AC33="","",VLOOKUP(AC33,'標準様式１シフト記号表（勤務時間帯）'!$D$6:$X$47,21,FALSE))</f>
        <v/>
      </c>
      <c r="AD34" s="1184" t="str">
        <f>IF(AD33="","",VLOOKUP(AD33,'標準様式１シフト記号表（勤務時間帯）'!$D$6:$X$47,21,FALSE))</f>
        <v/>
      </c>
      <c r="AE34" s="1184" t="str">
        <f>IF(AE33="","",VLOOKUP(AE33,'標準様式１シフト記号表（勤務時間帯）'!$D$6:$X$47,21,FALSE))</f>
        <v/>
      </c>
      <c r="AF34" s="1184" t="str">
        <f>IF(AF33="","",VLOOKUP(AF33,'標準様式１シフト記号表（勤務時間帯）'!$D$6:$X$47,21,FALSE))</f>
        <v/>
      </c>
      <c r="AG34" s="1184" t="str">
        <f>IF(AG33="","",VLOOKUP(AG33,'標準様式１シフト記号表（勤務時間帯）'!$D$6:$X$47,21,FALSE))</f>
        <v/>
      </c>
      <c r="AH34" s="1198" t="str">
        <f>IF(AH33="","",VLOOKUP(AH33,'標準様式１シフト記号表（勤務時間帯）'!$D$6:$X$47,21,FALSE))</f>
        <v/>
      </c>
      <c r="AI34" s="1173" t="str">
        <f>IF(AI33="","",VLOOKUP(AI33,'標準様式１シフト記号表（勤務時間帯）'!$D$6:$X$47,21,FALSE))</f>
        <v/>
      </c>
      <c r="AJ34" s="1184" t="str">
        <f>IF(AJ33="","",VLOOKUP(AJ33,'標準様式１シフト記号表（勤務時間帯）'!$D$6:$X$47,21,FALSE))</f>
        <v/>
      </c>
      <c r="AK34" s="1184" t="str">
        <f>IF(AK33="","",VLOOKUP(AK33,'標準様式１シフト記号表（勤務時間帯）'!$D$6:$X$47,21,FALSE))</f>
        <v/>
      </c>
      <c r="AL34" s="1184" t="str">
        <f>IF(AL33="","",VLOOKUP(AL33,'標準様式１シフト記号表（勤務時間帯）'!$D$6:$X$47,21,FALSE))</f>
        <v/>
      </c>
      <c r="AM34" s="1184" t="str">
        <f>IF(AM33="","",VLOOKUP(AM33,'標準様式１シフト記号表（勤務時間帯）'!$D$6:$X$47,21,FALSE))</f>
        <v/>
      </c>
      <c r="AN34" s="1184" t="str">
        <f>IF(AN33="","",VLOOKUP(AN33,'標準様式１シフト記号表（勤務時間帯）'!$D$6:$X$47,21,FALSE))</f>
        <v/>
      </c>
      <c r="AO34" s="1198" t="str">
        <f>IF(AO33="","",VLOOKUP(AO33,'標準様式１シフト記号表（勤務時間帯）'!$D$6:$X$47,21,FALSE))</f>
        <v/>
      </c>
      <c r="AP34" s="1173" t="str">
        <f>IF(AP33="","",VLOOKUP(AP33,'標準様式１シフト記号表（勤務時間帯）'!$D$6:$X$47,21,FALSE))</f>
        <v/>
      </c>
      <c r="AQ34" s="1184" t="str">
        <f>IF(AQ33="","",VLOOKUP(AQ33,'標準様式１シフト記号表（勤務時間帯）'!$D$6:$X$47,21,FALSE))</f>
        <v/>
      </c>
      <c r="AR34" s="1184" t="str">
        <f>IF(AR33="","",VLOOKUP(AR33,'標準様式１シフト記号表（勤務時間帯）'!$D$6:$X$47,21,FALSE))</f>
        <v/>
      </c>
      <c r="AS34" s="1184" t="str">
        <f>IF(AS33="","",VLOOKUP(AS33,'標準様式１シフト記号表（勤務時間帯）'!$D$6:$X$47,21,FALSE))</f>
        <v/>
      </c>
      <c r="AT34" s="1184" t="str">
        <f>IF(AT33="","",VLOOKUP(AT33,'標準様式１シフト記号表（勤務時間帯）'!$D$6:$X$47,21,FALSE))</f>
        <v/>
      </c>
      <c r="AU34" s="1184" t="str">
        <f>IF(AU33="","",VLOOKUP(AU33,'標準様式１シフト記号表（勤務時間帯）'!$D$6:$X$47,21,FALSE))</f>
        <v/>
      </c>
      <c r="AV34" s="1198" t="str">
        <f>IF(AV33="","",VLOOKUP(AV33,'標準様式１シフト記号表（勤務時間帯）'!$D$6:$X$47,21,FALSE))</f>
        <v/>
      </c>
      <c r="AW34" s="1173" t="str">
        <f>IF(AW33="","",VLOOKUP(AW33,'標準様式１シフト記号表（勤務時間帯）'!$D$6:$X$47,21,FALSE))</f>
        <v/>
      </c>
      <c r="AX34" s="1184" t="str">
        <f>IF(AX33="","",VLOOKUP(AX33,'標準様式１シフト記号表（勤務時間帯）'!$D$6:$X$47,21,FALSE))</f>
        <v/>
      </c>
      <c r="AY34" s="1184" t="str">
        <f>IF(AY33="","",VLOOKUP(AY33,'標準様式１シフト記号表（勤務時間帯）'!$D$6:$X$47,21,FALSE))</f>
        <v/>
      </c>
      <c r="AZ34" s="1233">
        <f>IF($BC$3="４週",SUM(U34:AV34),IF($BC$3="暦月",SUM(U34:AY34),""))</f>
        <v>0</v>
      </c>
      <c r="BA34" s="1245"/>
      <c r="BB34" s="1259">
        <f>IF($BC$3="４週",AZ34/4,IF($BC$3="暦月",(AZ34/($BC$8/7)),""))</f>
        <v>0</v>
      </c>
      <c r="BC34" s="1245"/>
      <c r="BD34" s="1275"/>
      <c r="BE34" s="1279"/>
      <c r="BF34" s="1279"/>
      <c r="BG34" s="1279"/>
      <c r="BH34" s="1284"/>
    </row>
    <row r="35" spans="2:60" ht="20.25" customHeight="1">
      <c r="B35" s="1042"/>
      <c r="C35" s="1055"/>
      <c r="D35" s="1068"/>
      <c r="E35" s="1076"/>
      <c r="F35" s="1076"/>
      <c r="G35" s="1084">
        <f>C33</f>
        <v>0</v>
      </c>
      <c r="H35" s="1094"/>
      <c r="I35" s="1103"/>
      <c r="J35" s="1109"/>
      <c r="K35" s="1109"/>
      <c r="L35" s="1084"/>
      <c r="M35" s="1115"/>
      <c r="N35" s="1120"/>
      <c r="O35" s="1125"/>
      <c r="P35" s="1130" t="s">
        <v>29</v>
      </c>
      <c r="Q35" s="1137"/>
      <c r="R35" s="1137"/>
      <c r="S35" s="1147"/>
      <c r="T35" s="1160"/>
      <c r="U35" s="1174" t="str">
        <f>IF(U33="","",VLOOKUP(U33,'標準様式１シフト記号表（勤務時間帯）'!$D$6:$Z$47,23,FALSE))</f>
        <v/>
      </c>
      <c r="V35" s="1185" t="str">
        <f>IF(V33="","",VLOOKUP(V33,'標準様式１シフト記号表（勤務時間帯）'!$D$6:$Z$47,23,FALSE))</f>
        <v/>
      </c>
      <c r="W35" s="1185" t="str">
        <f>IF(W33="","",VLOOKUP(W33,'標準様式１シフト記号表（勤務時間帯）'!$D$6:$Z$47,23,FALSE))</f>
        <v/>
      </c>
      <c r="X35" s="1185" t="str">
        <f>IF(X33="","",VLOOKUP(X33,'標準様式１シフト記号表（勤務時間帯）'!$D$6:$Z$47,23,FALSE))</f>
        <v/>
      </c>
      <c r="Y35" s="1185" t="str">
        <f>IF(Y33="","",VLOOKUP(Y33,'標準様式１シフト記号表（勤務時間帯）'!$D$6:$Z$47,23,FALSE))</f>
        <v/>
      </c>
      <c r="Z35" s="1185" t="str">
        <f>IF(Z33="","",VLOOKUP(Z33,'標準様式１シフト記号表（勤務時間帯）'!$D$6:$Z$47,23,FALSE))</f>
        <v/>
      </c>
      <c r="AA35" s="1199" t="str">
        <f>IF(AA33="","",VLOOKUP(AA33,'標準様式１シフト記号表（勤務時間帯）'!$D$6:$Z$47,23,FALSE))</f>
        <v/>
      </c>
      <c r="AB35" s="1174" t="str">
        <f>IF(AB33="","",VLOOKUP(AB33,'標準様式１シフト記号表（勤務時間帯）'!$D$6:$Z$47,23,FALSE))</f>
        <v/>
      </c>
      <c r="AC35" s="1185" t="str">
        <f>IF(AC33="","",VLOOKUP(AC33,'標準様式１シフト記号表（勤務時間帯）'!$D$6:$Z$47,23,FALSE))</f>
        <v/>
      </c>
      <c r="AD35" s="1185" t="str">
        <f>IF(AD33="","",VLOOKUP(AD33,'標準様式１シフト記号表（勤務時間帯）'!$D$6:$Z$47,23,FALSE))</f>
        <v/>
      </c>
      <c r="AE35" s="1185" t="str">
        <f>IF(AE33="","",VLOOKUP(AE33,'標準様式１シフト記号表（勤務時間帯）'!$D$6:$Z$47,23,FALSE))</f>
        <v/>
      </c>
      <c r="AF35" s="1185" t="str">
        <f>IF(AF33="","",VLOOKUP(AF33,'標準様式１シフト記号表（勤務時間帯）'!$D$6:$Z$47,23,FALSE))</f>
        <v/>
      </c>
      <c r="AG35" s="1185" t="str">
        <f>IF(AG33="","",VLOOKUP(AG33,'標準様式１シフト記号表（勤務時間帯）'!$D$6:$Z$47,23,FALSE))</f>
        <v/>
      </c>
      <c r="AH35" s="1199" t="str">
        <f>IF(AH33="","",VLOOKUP(AH33,'標準様式１シフト記号表（勤務時間帯）'!$D$6:$Z$47,23,FALSE))</f>
        <v/>
      </c>
      <c r="AI35" s="1174" t="str">
        <f>IF(AI33="","",VLOOKUP(AI33,'標準様式１シフト記号表（勤務時間帯）'!$D$6:$Z$47,23,FALSE))</f>
        <v/>
      </c>
      <c r="AJ35" s="1185" t="str">
        <f>IF(AJ33="","",VLOOKUP(AJ33,'標準様式１シフト記号表（勤務時間帯）'!$D$6:$Z$47,23,FALSE))</f>
        <v/>
      </c>
      <c r="AK35" s="1185" t="str">
        <f>IF(AK33="","",VLOOKUP(AK33,'標準様式１シフト記号表（勤務時間帯）'!$D$6:$Z$47,23,FALSE))</f>
        <v/>
      </c>
      <c r="AL35" s="1185" t="str">
        <f>IF(AL33="","",VLOOKUP(AL33,'標準様式１シフト記号表（勤務時間帯）'!$D$6:$Z$47,23,FALSE))</f>
        <v/>
      </c>
      <c r="AM35" s="1185" t="str">
        <f>IF(AM33="","",VLOOKUP(AM33,'標準様式１シフト記号表（勤務時間帯）'!$D$6:$Z$47,23,FALSE))</f>
        <v/>
      </c>
      <c r="AN35" s="1185" t="str">
        <f>IF(AN33="","",VLOOKUP(AN33,'標準様式１シフト記号表（勤務時間帯）'!$D$6:$Z$47,23,FALSE))</f>
        <v/>
      </c>
      <c r="AO35" s="1199" t="str">
        <f>IF(AO33="","",VLOOKUP(AO33,'標準様式１シフト記号表（勤務時間帯）'!$D$6:$Z$47,23,FALSE))</f>
        <v/>
      </c>
      <c r="AP35" s="1174" t="str">
        <f>IF(AP33="","",VLOOKUP(AP33,'標準様式１シフト記号表（勤務時間帯）'!$D$6:$Z$47,23,FALSE))</f>
        <v/>
      </c>
      <c r="AQ35" s="1185" t="str">
        <f>IF(AQ33="","",VLOOKUP(AQ33,'標準様式１シフト記号表（勤務時間帯）'!$D$6:$Z$47,23,FALSE))</f>
        <v/>
      </c>
      <c r="AR35" s="1185" t="str">
        <f>IF(AR33="","",VLOOKUP(AR33,'標準様式１シフト記号表（勤務時間帯）'!$D$6:$Z$47,23,FALSE))</f>
        <v/>
      </c>
      <c r="AS35" s="1185" t="str">
        <f>IF(AS33="","",VLOOKUP(AS33,'標準様式１シフト記号表（勤務時間帯）'!$D$6:$Z$47,23,FALSE))</f>
        <v/>
      </c>
      <c r="AT35" s="1185" t="str">
        <f>IF(AT33="","",VLOOKUP(AT33,'標準様式１シフト記号表（勤務時間帯）'!$D$6:$Z$47,23,FALSE))</f>
        <v/>
      </c>
      <c r="AU35" s="1185" t="str">
        <f>IF(AU33="","",VLOOKUP(AU33,'標準様式１シフト記号表（勤務時間帯）'!$D$6:$Z$47,23,FALSE))</f>
        <v/>
      </c>
      <c r="AV35" s="1199" t="str">
        <f>IF(AV33="","",VLOOKUP(AV33,'標準様式１シフト記号表（勤務時間帯）'!$D$6:$Z$47,23,FALSE))</f>
        <v/>
      </c>
      <c r="AW35" s="1174" t="str">
        <f>IF(AW33="","",VLOOKUP(AW33,'標準様式１シフト記号表（勤務時間帯）'!$D$6:$Z$47,23,FALSE))</f>
        <v/>
      </c>
      <c r="AX35" s="1185" t="str">
        <f>IF(AX33="","",VLOOKUP(AX33,'標準様式１シフト記号表（勤務時間帯）'!$D$6:$Z$47,23,FALSE))</f>
        <v/>
      </c>
      <c r="AY35" s="1185" t="str">
        <f>IF(AY33="","",VLOOKUP(AY33,'標準様式１シフト記号表（勤務時間帯）'!$D$6:$Z$47,23,FALSE))</f>
        <v/>
      </c>
      <c r="AZ35" s="1234">
        <f>IF($BC$3="４週",SUM(U35:AV35),IF($BC$3="暦月",SUM(U35:AY35),""))</f>
        <v>0</v>
      </c>
      <c r="BA35" s="1246"/>
      <c r="BB35" s="1260">
        <f>IF($BC$3="４週",AZ35/4,IF($BC$3="暦月",(AZ35/($BC$8/7)),""))</f>
        <v>0</v>
      </c>
      <c r="BC35" s="1246"/>
      <c r="BD35" s="1276"/>
      <c r="BE35" s="1280"/>
      <c r="BF35" s="1280"/>
      <c r="BG35" s="1280"/>
      <c r="BH35" s="1285"/>
    </row>
    <row r="36" spans="2:60" ht="20.25" customHeight="1">
      <c r="B36" s="1043"/>
      <c r="C36" s="1056"/>
      <c r="D36" s="1069"/>
      <c r="E36" s="1077"/>
      <c r="F36" s="1075"/>
      <c r="G36" s="1083"/>
      <c r="H36" s="1096"/>
      <c r="I36" s="1104"/>
      <c r="J36" s="1110"/>
      <c r="K36" s="1110"/>
      <c r="L36" s="1085"/>
      <c r="M36" s="1116"/>
      <c r="N36" s="1121"/>
      <c r="O36" s="1126"/>
      <c r="P36" s="1131" t="s">
        <v>397</v>
      </c>
      <c r="Q36" s="1035"/>
      <c r="R36" s="1035"/>
      <c r="S36" s="1061"/>
      <c r="T36" s="1161"/>
      <c r="U36" s="1175"/>
      <c r="V36" s="1186"/>
      <c r="W36" s="1186"/>
      <c r="X36" s="1186"/>
      <c r="Y36" s="1186"/>
      <c r="Z36" s="1186"/>
      <c r="AA36" s="1200"/>
      <c r="AB36" s="1175"/>
      <c r="AC36" s="1186"/>
      <c r="AD36" s="1186"/>
      <c r="AE36" s="1186"/>
      <c r="AF36" s="1186"/>
      <c r="AG36" s="1186"/>
      <c r="AH36" s="1200"/>
      <c r="AI36" s="1175"/>
      <c r="AJ36" s="1186"/>
      <c r="AK36" s="1186"/>
      <c r="AL36" s="1186"/>
      <c r="AM36" s="1186"/>
      <c r="AN36" s="1186"/>
      <c r="AO36" s="1200"/>
      <c r="AP36" s="1175"/>
      <c r="AQ36" s="1186"/>
      <c r="AR36" s="1186"/>
      <c r="AS36" s="1186"/>
      <c r="AT36" s="1186"/>
      <c r="AU36" s="1186"/>
      <c r="AV36" s="1200"/>
      <c r="AW36" s="1175"/>
      <c r="AX36" s="1186"/>
      <c r="AY36" s="1186"/>
      <c r="AZ36" s="1235"/>
      <c r="BA36" s="1247"/>
      <c r="BB36" s="1261"/>
      <c r="BC36" s="1247"/>
      <c r="BD36" s="1277"/>
      <c r="BE36" s="1281"/>
      <c r="BF36" s="1281"/>
      <c r="BG36" s="1281"/>
      <c r="BH36" s="1286"/>
    </row>
    <row r="37" spans="2:60" ht="20.25" customHeight="1">
      <c r="B37" s="1041">
        <f>B34+1</f>
        <v>6</v>
      </c>
      <c r="C37" s="1054"/>
      <c r="D37" s="1067"/>
      <c r="E37" s="1075"/>
      <c r="F37" s="1075">
        <f>C36</f>
        <v>0</v>
      </c>
      <c r="G37" s="1083"/>
      <c r="H37" s="1093"/>
      <c r="I37" s="1102"/>
      <c r="J37" s="1108"/>
      <c r="K37" s="1108"/>
      <c r="L37" s="1083"/>
      <c r="M37" s="1114"/>
      <c r="N37" s="1119"/>
      <c r="O37" s="1124"/>
      <c r="P37" s="1129" t="s">
        <v>743</v>
      </c>
      <c r="Q37" s="1136"/>
      <c r="R37" s="1136"/>
      <c r="S37" s="1144"/>
      <c r="T37" s="1156"/>
      <c r="U37" s="1173" t="str">
        <f>IF(U36="","",VLOOKUP(U36,'標準様式１シフト記号表（勤務時間帯）'!$D$6:$X$47,21,FALSE))</f>
        <v/>
      </c>
      <c r="V37" s="1184" t="str">
        <f>IF(V36="","",VLOOKUP(V36,'標準様式１シフト記号表（勤務時間帯）'!$D$6:$X$47,21,FALSE))</f>
        <v/>
      </c>
      <c r="W37" s="1184" t="str">
        <f>IF(W36="","",VLOOKUP(W36,'標準様式１シフト記号表（勤務時間帯）'!$D$6:$X$47,21,FALSE))</f>
        <v/>
      </c>
      <c r="X37" s="1184" t="str">
        <f>IF(X36="","",VLOOKUP(X36,'標準様式１シフト記号表（勤務時間帯）'!$D$6:$X$47,21,FALSE))</f>
        <v/>
      </c>
      <c r="Y37" s="1184" t="str">
        <f>IF(Y36="","",VLOOKUP(Y36,'標準様式１シフト記号表（勤務時間帯）'!$D$6:$X$47,21,FALSE))</f>
        <v/>
      </c>
      <c r="Z37" s="1184" t="str">
        <f>IF(Z36="","",VLOOKUP(Z36,'標準様式１シフト記号表（勤務時間帯）'!$D$6:$X$47,21,FALSE))</f>
        <v/>
      </c>
      <c r="AA37" s="1198" t="str">
        <f>IF(AA36="","",VLOOKUP(AA36,'標準様式１シフト記号表（勤務時間帯）'!$D$6:$X$47,21,FALSE))</f>
        <v/>
      </c>
      <c r="AB37" s="1173" t="str">
        <f>IF(AB36="","",VLOOKUP(AB36,'標準様式１シフト記号表（勤務時間帯）'!$D$6:$X$47,21,FALSE))</f>
        <v/>
      </c>
      <c r="AC37" s="1184" t="str">
        <f>IF(AC36="","",VLOOKUP(AC36,'標準様式１シフト記号表（勤務時間帯）'!$D$6:$X$47,21,FALSE))</f>
        <v/>
      </c>
      <c r="AD37" s="1184" t="str">
        <f>IF(AD36="","",VLOOKUP(AD36,'標準様式１シフト記号表（勤務時間帯）'!$D$6:$X$47,21,FALSE))</f>
        <v/>
      </c>
      <c r="AE37" s="1184" t="str">
        <f>IF(AE36="","",VLOOKUP(AE36,'標準様式１シフト記号表（勤務時間帯）'!$D$6:$X$47,21,FALSE))</f>
        <v/>
      </c>
      <c r="AF37" s="1184" t="str">
        <f>IF(AF36="","",VLOOKUP(AF36,'標準様式１シフト記号表（勤務時間帯）'!$D$6:$X$47,21,FALSE))</f>
        <v/>
      </c>
      <c r="AG37" s="1184" t="str">
        <f>IF(AG36="","",VLOOKUP(AG36,'標準様式１シフト記号表（勤務時間帯）'!$D$6:$X$47,21,FALSE))</f>
        <v/>
      </c>
      <c r="AH37" s="1198" t="str">
        <f>IF(AH36="","",VLOOKUP(AH36,'標準様式１シフト記号表（勤務時間帯）'!$D$6:$X$47,21,FALSE))</f>
        <v/>
      </c>
      <c r="AI37" s="1173" t="str">
        <f>IF(AI36="","",VLOOKUP(AI36,'標準様式１シフト記号表（勤務時間帯）'!$D$6:$X$47,21,FALSE))</f>
        <v/>
      </c>
      <c r="AJ37" s="1184" t="str">
        <f>IF(AJ36="","",VLOOKUP(AJ36,'標準様式１シフト記号表（勤務時間帯）'!$D$6:$X$47,21,FALSE))</f>
        <v/>
      </c>
      <c r="AK37" s="1184" t="str">
        <f>IF(AK36="","",VLOOKUP(AK36,'標準様式１シフト記号表（勤務時間帯）'!$D$6:$X$47,21,FALSE))</f>
        <v/>
      </c>
      <c r="AL37" s="1184" t="str">
        <f>IF(AL36="","",VLOOKUP(AL36,'標準様式１シフト記号表（勤務時間帯）'!$D$6:$X$47,21,FALSE))</f>
        <v/>
      </c>
      <c r="AM37" s="1184" t="str">
        <f>IF(AM36="","",VLOOKUP(AM36,'標準様式１シフト記号表（勤務時間帯）'!$D$6:$X$47,21,FALSE))</f>
        <v/>
      </c>
      <c r="AN37" s="1184" t="str">
        <f>IF(AN36="","",VLOOKUP(AN36,'標準様式１シフト記号表（勤務時間帯）'!$D$6:$X$47,21,FALSE))</f>
        <v/>
      </c>
      <c r="AO37" s="1198" t="str">
        <f>IF(AO36="","",VLOOKUP(AO36,'標準様式１シフト記号表（勤務時間帯）'!$D$6:$X$47,21,FALSE))</f>
        <v/>
      </c>
      <c r="AP37" s="1173" t="str">
        <f>IF(AP36="","",VLOOKUP(AP36,'標準様式１シフト記号表（勤務時間帯）'!$D$6:$X$47,21,FALSE))</f>
        <v/>
      </c>
      <c r="AQ37" s="1184" t="str">
        <f>IF(AQ36="","",VLOOKUP(AQ36,'標準様式１シフト記号表（勤務時間帯）'!$D$6:$X$47,21,FALSE))</f>
        <v/>
      </c>
      <c r="AR37" s="1184" t="str">
        <f>IF(AR36="","",VLOOKUP(AR36,'標準様式１シフト記号表（勤務時間帯）'!$D$6:$X$47,21,FALSE))</f>
        <v/>
      </c>
      <c r="AS37" s="1184" t="str">
        <f>IF(AS36="","",VLOOKUP(AS36,'標準様式１シフト記号表（勤務時間帯）'!$D$6:$X$47,21,FALSE))</f>
        <v/>
      </c>
      <c r="AT37" s="1184" t="str">
        <f>IF(AT36="","",VLOOKUP(AT36,'標準様式１シフト記号表（勤務時間帯）'!$D$6:$X$47,21,FALSE))</f>
        <v/>
      </c>
      <c r="AU37" s="1184" t="str">
        <f>IF(AU36="","",VLOOKUP(AU36,'標準様式１シフト記号表（勤務時間帯）'!$D$6:$X$47,21,FALSE))</f>
        <v/>
      </c>
      <c r="AV37" s="1198" t="str">
        <f>IF(AV36="","",VLOOKUP(AV36,'標準様式１シフト記号表（勤務時間帯）'!$D$6:$X$47,21,FALSE))</f>
        <v/>
      </c>
      <c r="AW37" s="1173" t="str">
        <f>IF(AW36="","",VLOOKUP(AW36,'標準様式１シフト記号表（勤務時間帯）'!$D$6:$X$47,21,FALSE))</f>
        <v/>
      </c>
      <c r="AX37" s="1184" t="str">
        <f>IF(AX36="","",VLOOKUP(AX36,'標準様式１シフト記号表（勤務時間帯）'!$D$6:$X$47,21,FALSE))</f>
        <v/>
      </c>
      <c r="AY37" s="1184" t="str">
        <f>IF(AY36="","",VLOOKUP(AY36,'標準様式１シフト記号表（勤務時間帯）'!$D$6:$X$47,21,FALSE))</f>
        <v/>
      </c>
      <c r="AZ37" s="1233">
        <f>IF($BC$3="４週",SUM(U37:AV37),IF($BC$3="暦月",SUM(U37:AY37),""))</f>
        <v>0</v>
      </c>
      <c r="BA37" s="1245"/>
      <c r="BB37" s="1259">
        <f>IF($BC$3="４週",AZ37/4,IF($BC$3="暦月",(AZ37/($BC$8/7)),""))</f>
        <v>0</v>
      </c>
      <c r="BC37" s="1245"/>
      <c r="BD37" s="1275"/>
      <c r="BE37" s="1279"/>
      <c r="BF37" s="1279"/>
      <c r="BG37" s="1279"/>
      <c r="BH37" s="1284"/>
    </row>
    <row r="38" spans="2:60" ht="20.25" customHeight="1">
      <c r="B38" s="1042"/>
      <c r="C38" s="1055"/>
      <c r="D38" s="1068"/>
      <c r="E38" s="1076"/>
      <c r="F38" s="1076"/>
      <c r="G38" s="1084">
        <f>C36</f>
        <v>0</v>
      </c>
      <c r="H38" s="1094"/>
      <c r="I38" s="1103"/>
      <c r="J38" s="1109"/>
      <c r="K38" s="1109"/>
      <c r="L38" s="1084"/>
      <c r="M38" s="1115"/>
      <c r="N38" s="1120"/>
      <c r="O38" s="1125"/>
      <c r="P38" s="1130" t="s">
        <v>29</v>
      </c>
      <c r="Q38" s="1139"/>
      <c r="R38" s="1139"/>
      <c r="S38" s="1145"/>
      <c r="T38" s="1157"/>
      <c r="U38" s="1174" t="str">
        <f>IF(U36="","",VLOOKUP(U36,'標準様式１シフト記号表（勤務時間帯）'!$D$6:$Z$47,23,FALSE))</f>
        <v/>
      </c>
      <c r="V38" s="1185" t="str">
        <f>IF(V36="","",VLOOKUP(V36,'標準様式１シフト記号表（勤務時間帯）'!$D$6:$Z$47,23,FALSE))</f>
        <v/>
      </c>
      <c r="W38" s="1185" t="str">
        <f>IF(W36="","",VLOOKUP(W36,'標準様式１シフト記号表（勤務時間帯）'!$D$6:$Z$47,23,FALSE))</f>
        <v/>
      </c>
      <c r="X38" s="1185" t="str">
        <f>IF(X36="","",VLOOKUP(X36,'標準様式１シフト記号表（勤務時間帯）'!$D$6:$Z$47,23,FALSE))</f>
        <v/>
      </c>
      <c r="Y38" s="1185" t="str">
        <f>IF(Y36="","",VLOOKUP(Y36,'標準様式１シフト記号表（勤務時間帯）'!$D$6:$Z$47,23,FALSE))</f>
        <v/>
      </c>
      <c r="Z38" s="1185" t="str">
        <f>IF(Z36="","",VLOOKUP(Z36,'標準様式１シフト記号表（勤務時間帯）'!$D$6:$Z$47,23,FALSE))</f>
        <v/>
      </c>
      <c r="AA38" s="1199" t="str">
        <f>IF(AA36="","",VLOOKUP(AA36,'標準様式１シフト記号表（勤務時間帯）'!$D$6:$Z$47,23,FALSE))</f>
        <v/>
      </c>
      <c r="AB38" s="1174" t="str">
        <f>IF(AB36="","",VLOOKUP(AB36,'標準様式１シフト記号表（勤務時間帯）'!$D$6:$Z$47,23,FALSE))</f>
        <v/>
      </c>
      <c r="AC38" s="1185" t="str">
        <f>IF(AC36="","",VLOOKUP(AC36,'標準様式１シフト記号表（勤務時間帯）'!$D$6:$Z$47,23,FALSE))</f>
        <v/>
      </c>
      <c r="AD38" s="1185" t="str">
        <f>IF(AD36="","",VLOOKUP(AD36,'標準様式１シフト記号表（勤務時間帯）'!$D$6:$Z$47,23,FALSE))</f>
        <v/>
      </c>
      <c r="AE38" s="1185" t="str">
        <f>IF(AE36="","",VLOOKUP(AE36,'標準様式１シフト記号表（勤務時間帯）'!$D$6:$Z$47,23,FALSE))</f>
        <v/>
      </c>
      <c r="AF38" s="1185" t="str">
        <f>IF(AF36="","",VLOOKUP(AF36,'標準様式１シフト記号表（勤務時間帯）'!$D$6:$Z$47,23,FALSE))</f>
        <v/>
      </c>
      <c r="AG38" s="1185" t="str">
        <f>IF(AG36="","",VLOOKUP(AG36,'標準様式１シフト記号表（勤務時間帯）'!$D$6:$Z$47,23,FALSE))</f>
        <v/>
      </c>
      <c r="AH38" s="1199" t="str">
        <f>IF(AH36="","",VLOOKUP(AH36,'標準様式１シフト記号表（勤務時間帯）'!$D$6:$Z$47,23,FALSE))</f>
        <v/>
      </c>
      <c r="AI38" s="1174" t="str">
        <f>IF(AI36="","",VLOOKUP(AI36,'標準様式１シフト記号表（勤務時間帯）'!$D$6:$Z$47,23,FALSE))</f>
        <v/>
      </c>
      <c r="AJ38" s="1185" t="str">
        <f>IF(AJ36="","",VLOOKUP(AJ36,'標準様式１シフト記号表（勤務時間帯）'!$D$6:$Z$47,23,FALSE))</f>
        <v/>
      </c>
      <c r="AK38" s="1185" t="str">
        <f>IF(AK36="","",VLOOKUP(AK36,'標準様式１シフト記号表（勤務時間帯）'!$D$6:$Z$47,23,FALSE))</f>
        <v/>
      </c>
      <c r="AL38" s="1185" t="str">
        <f>IF(AL36="","",VLOOKUP(AL36,'標準様式１シフト記号表（勤務時間帯）'!$D$6:$Z$47,23,FALSE))</f>
        <v/>
      </c>
      <c r="AM38" s="1185" t="str">
        <f>IF(AM36="","",VLOOKUP(AM36,'標準様式１シフト記号表（勤務時間帯）'!$D$6:$Z$47,23,FALSE))</f>
        <v/>
      </c>
      <c r="AN38" s="1185" t="str">
        <f>IF(AN36="","",VLOOKUP(AN36,'標準様式１シフト記号表（勤務時間帯）'!$D$6:$Z$47,23,FALSE))</f>
        <v/>
      </c>
      <c r="AO38" s="1199" t="str">
        <f>IF(AO36="","",VLOOKUP(AO36,'標準様式１シフト記号表（勤務時間帯）'!$D$6:$Z$47,23,FALSE))</f>
        <v/>
      </c>
      <c r="AP38" s="1174" t="str">
        <f>IF(AP36="","",VLOOKUP(AP36,'標準様式１シフト記号表（勤務時間帯）'!$D$6:$Z$47,23,FALSE))</f>
        <v/>
      </c>
      <c r="AQ38" s="1185" t="str">
        <f>IF(AQ36="","",VLOOKUP(AQ36,'標準様式１シフト記号表（勤務時間帯）'!$D$6:$Z$47,23,FALSE))</f>
        <v/>
      </c>
      <c r="AR38" s="1185" t="str">
        <f>IF(AR36="","",VLOOKUP(AR36,'標準様式１シフト記号表（勤務時間帯）'!$D$6:$Z$47,23,FALSE))</f>
        <v/>
      </c>
      <c r="AS38" s="1185" t="str">
        <f>IF(AS36="","",VLOOKUP(AS36,'標準様式１シフト記号表（勤務時間帯）'!$D$6:$Z$47,23,FALSE))</f>
        <v/>
      </c>
      <c r="AT38" s="1185" t="str">
        <f>IF(AT36="","",VLOOKUP(AT36,'標準様式１シフト記号表（勤務時間帯）'!$D$6:$Z$47,23,FALSE))</f>
        <v/>
      </c>
      <c r="AU38" s="1185" t="str">
        <f>IF(AU36="","",VLOOKUP(AU36,'標準様式１シフト記号表（勤務時間帯）'!$D$6:$Z$47,23,FALSE))</f>
        <v/>
      </c>
      <c r="AV38" s="1199" t="str">
        <f>IF(AV36="","",VLOOKUP(AV36,'標準様式１シフト記号表（勤務時間帯）'!$D$6:$Z$47,23,FALSE))</f>
        <v/>
      </c>
      <c r="AW38" s="1174" t="str">
        <f>IF(AW36="","",VLOOKUP(AW36,'標準様式１シフト記号表（勤務時間帯）'!$D$6:$Z$47,23,FALSE))</f>
        <v/>
      </c>
      <c r="AX38" s="1185" t="str">
        <f>IF(AX36="","",VLOOKUP(AX36,'標準様式１シフト記号表（勤務時間帯）'!$D$6:$Z$47,23,FALSE))</f>
        <v/>
      </c>
      <c r="AY38" s="1185" t="str">
        <f>IF(AY36="","",VLOOKUP(AY36,'標準様式１シフト記号表（勤務時間帯）'!$D$6:$Z$47,23,FALSE))</f>
        <v/>
      </c>
      <c r="AZ38" s="1234">
        <f>IF($BC$3="４週",SUM(U38:AV38),IF($BC$3="暦月",SUM(U38:AY38),""))</f>
        <v>0</v>
      </c>
      <c r="BA38" s="1246"/>
      <c r="BB38" s="1260">
        <f>IF($BC$3="４週",AZ38/4,IF($BC$3="暦月",(AZ38/($BC$8/7)),""))</f>
        <v>0</v>
      </c>
      <c r="BC38" s="1246"/>
      <c r="BD38" s="1276"/>
      <c r="BE38" s="1280"/>
      <c r="BF38" s="1280"/>
      <c r="BG38" s="1280"/>
      <c r="BH38" s="1285"/>
    </row>
    <row r="39" spans="2:60" ht="20.25" customHeight="1">
      <c r="B39" s="1043"/>
      <c r="C39" s="1056"/>
      <c r="D39" s="1069"/>
      <c r="E39" s="1077"/>
      <c r="F39" s="1075"/>
      <c r="G39" s="1083"/>
      <c r="H39" s="1096"/>
      <c r="I39" s="1104"/>
      <c r="J39" s="1110"/>
      <c r="K39" s="1110"/>
      <c r="L39" s="1085"/>
      <c r="M39" s="1116"/>
      <c r="N39" s="1121"/>
      <c r="O39" s="1126"/>
      <c r="P39" s="1131" t="s">
        <v>397</v>
      </c>
      <c r="Q39" s="1138"/>
      <c r="R39" s="1138"/>
      <c r="S39" s="1146"/>
      <c r="T39" s="1158"/>
      <c r="U39" s="1175"/>
      <c r="V39" s="1186"/>
      <c r="W39" s="1186"/>
      <c r="X39" s="1186"/>
      <c r="Y39" s="1186"/>
      <c r="Z39" s="1186"/>
      <c r="AA39" s="1200"/>
      <c r="AB39" s="1175"/>
      <c r="AC39" s="1186"/>
      <c r="AD39" s="1186"/>
      <c r="AE39" s="1186"/>
      <c r="AF39" s="1186"/>
      <c r="AG39" s="1186"/>
      <c r="AH39" s="1200"/>
      <c r="AI39" s="1175"/>
      <c r="AJ39" s="1186"/>
      <c r="AK39" s="1186"/>
      <c r="AL39" s="1186"/>
      <c r="AM39" s="1186"/>
      <c r="AN39" s="1186"/>
      <c r="AO39" s="1200"/>
      <c r="AP39" s="1175"/>
      <c r="AQ39" s="1186"/>
      <c r="AR39" s="1186"/>
      <c r="AS39" s="1186"/>
      <c r="AT39" s="1186"/>
      <c r="AU39" s="1186"/>
      <c r="AV39" s="1200"/>
      <c r="AW39" s="1175"/>
      <c r="AX39" s="1186"/>
      <c r="AY39" s="1186"/>
      <c r="AZ39" s="1235"/>
      <c r="BA39" s="1247"/>
      <c r="BB39" s="1261"/>
      <c r="BC39" s="1247"/>
      <c r="BD39" s="1277"/>
      <c r="BE39" s="1281"/>
      <c r="BF39" s="1281"/>
      <c r="BG39" s="1281"/>
      <c r="BH39" s="1286"/>
    </row>
    <row r="40" spans="2:60" ht="20.25" customHeight="1">
      <c r="B40" s="1041">
        <f>B37+1</f>
        <v>7</v>
      </c>
      <c r="C40" s="1054"/>
      <c r="D40" s="1067"/>
      <c r="E40" s="1075"/>
      <c r="F40" s="1075">
        <f>C39</f>
        <v>0</v>
      </c>
      <c r="G40" s="1083"/>
      <c r="H40" s="1093"/>
      <c r="I40" s="1102"/>
      <c r="J40" s="1108"/>
      <c r="K40" s="1108"/>
      <c r="L40" s="1083"/>
      <c r="M40" s="1114"/>
      <c r="N40" s="1119"/>
      <c r="O40" s="1124"/>
      <c r="P40" s="1129" t="s">
        <v>743</v>
      </c>
      <c r="Q40" s="1136"/>
      <c r="R40" s="1136"/>
      <c r="S40" s="1144"/>
      <c r="T40" s="1156"/>
      <c r="U40" s="1173" t="str">
        <f>IF(U39="","",VLOOKUP(U39,'標準様式１シフト記号表（勤務時間帯）'!$D$6:$X$47,21,FALSE))</f>
        <v/>
      </c>
      <c r="V40" s="1184" t="str">
        <f>IF(V39="","",VLOOKUP(V39,'標準様式１シフト記号表（勤務時間帯）'!$D$6:$X$47,21,FALSE))</f>
        <v/>
      </c>
      <c r="W40" s="1184" t="str">
        <f>IF(W39="","",VLOOKUP(W39,'標準様式１シフト記号表（勤務時間帯）'!$D$6:$X$47,21,FALSE))</f>
        <v/>
      </c>
      <c r="X40" s="1184" t="str">
        <f>IF(X39="","",VLOOKUP(X39,'標準様式１シフト記号表（勤務時間帯）'!$D$6:$X$47,21,FALSE))</f>
        <v/>
      </c>
      <c r="Y40" s="1184" t="str">
        <f>IF(Y39="","",VLOOKUP(Y39,'標準様式１シフト記号表（勤務時間帯）'!$D$6:$X$47,21,FALSE))</f>
        <v/>
      </c>
      <c r="Z40" s="1184" t="str">
        <f>IF(Z39="","",VLOOKUP(Z39,'標準様式１シフト記号表（勤務時間帯）'!$D$6:$X$47,21,FALSE))</f>
        <v/>
      </c>
      <c r="AA40" s="1198" t="str">
        <f>IF(AA39="","",VLOOKUP(AA39,'標準様式１シフト記号表（勤務時間帯）'!$D$6:$X$47,21,FALSE))</f>
        <v/>
      </c>
      <c r="AB40" s="1173" t="str">
        <f>IF(AB39="","",VLOOKUP(AB39,'標準様式１シフト記号表（勤務時間帯）'!$D$6:$X$47,21,FALSE))</f>
        <v/>
      </c>
      <c r="AC40" s="1184" t="str">
        <f>IF(AC39="","",VLOOKUP(AC39,'標準様式１シフト記号表（勤務時間帯）'!$D$6:$X$47,21,FALSE))</f>
        <v/>
      </c>
      <c r="AD40" s="1184" t="str">
        <f>IF(AD39="","",VLOOKUP(AD39,'標準様式１シフト記号表（勤務時間帯）'!$D$6:$X$47,21,FALSE))</f>
        <v/>
      </c>
      <c r="AE40" s="1184" t="str">
        <f>IF(AE39="","",VLOOKUP(AE39,'標準様式１シフト記号表（勤務時間帯）'!$D$6:$X$47,21,FALSE))</f>
        <v/>
      </c>
      <c r="AF40" s="1184" t="str">
        <f>IF(AF39="","",VLOOKUP(AF39,'標準様式１シフト記号表（勤務時間帯）'!$D$6:$X$47,21,FALSE))</f>
        <v/>
      </c>
      <c r="AG40" s="1184" t="str">
        <f>IF(AG39="","",VLOOKUP(AG39,'標準様式１シフト記号表（勤務時間帯）'!$D$6:$X$47,21,FALSE))</f>
        <v/>
      </c>
      <c r="AH40" s="1198" t="str">
        <f>IF(AH39="","",VLOOKUP(AH39,'標準様式１シフト記号表（勤務時間帯）'!$D$6:$X$47,21,FALSE))</f>
        <v/>
      </c>
      <c r="AI40" s="1173" t="str">
        <f>IF(AI39="","",VLOOKUP(AI39,'標準様式１シフト記号表（勤務時間帯）'!$D$6:$X$47,21,FALSE))</f>
        <v/>
      </c>
      <c r="AJ40" s="1184" t="str">
        <f>IF(AJ39="","",VLOOKUP(AJ39,'標準様式１シフト記号表（勤務時間帯）'!$D$6:$X$47,21,FALSE))</f>
        <v/>
      </c>
      <c r="AK40" s="1184" t="str">
        <f>IF(AK39="","",VLOOKUP(AK39,'標準様式１シフト記号表（勤務時間帯）'!$D$6:$X$47,21,FALSE))</f>
        <v/>
      </c>
      <c r="AL40" s="1184" t="str">
        <f>IF(AL39="","",VLOOKUP(AL39,'標準様式１シフト記号表（勤務時間帯）'!$D$6:$X$47,21,FALSE))</f>
        <v/>
      </c>
      <c r="AM40" s="1184" t="str">
        <f>IF(AM39="","",VLOOKUP(AM39,'標準様式１シフト記号表（勤務時間帯）'!$D$6:$X$47,21,FALSE))</f>
        <v/>
      </c>
      <c r="AN40" s="1184" t="str">
        <f>IF(AN39="","",VLOOKUP(AN39,'標準様式１シフト記号表（勤務時間帯）'!$D$6:$X$47,21,FALSE))</f>
        <v/>
      </c>
      <c r="AO40" s="1198" t="str">
        <f>IF(AO39="","",VLOOKUP(AO39,'標準様式１シフト記号表（勤務時間帯）'!$D$6:$X$47,21,FALSE))</f>
        <v/>
      </c>
      <c r="AP40" s="1173" t="str">
        <f>IF(AP39="","",VLOOKUP(AP39,'標準様式１シフト記号表（勤務時間帯）'!$D$6:$X$47,21,FALSE))</f>
        <v/>
      </c>
      <c r="AQ40" s="1184" t="str">
        <f>IF(AQ39="","",VLOOKUP(AQ39,'標準様式１シフト記号表（勤務時間帯）'!$D$6:$X$47,21,FALSE))</f>
        <v/>
      </c>
      <c r="AR40" s="1184" t="str">
        <f>IF(AR39="","",VLOOKUP(AR39,'標準様式１シフト記号表（勤務時間帯）'!$D$6:$X$47,21,FALSE))</f>
        <v/>
      </c>
      <c r="AS40" s="1184" t="str">
        <f>IF(AS39="","",VLOOKUP(AS39,'標準様式１シフト記号表（勤務時間帯）'!$D$6:$X$47,21,FALSE))</f>
        <v/>
      </c>
      <c r="AT40" s="1184" t="str">
        <f>IF(AT39="","",VLOOKUP(AT39,'標準様式１シフト記号表（勤務時間帯）'!$D$6:$X$47,21,FALSE))</f>
        <v/>
      </c>
      <c r="AU40" s="1184" t="str">
        <f>IF(AU39="","",VLOOKUP(AU39,'標準様式１シフト記号表（勤務時間帯）'!$D$6:$X$47,21,FALSE))</f>
        <v/>
      </c>
      <c r="AV40" s="1198" t="str">
        <f>IF(AV39="","",VLOOKUP(AV39,'標準様式１シフト記号表（勤務時間帯）'!$D$6:$X$47,21,FALSE))</f>
        <v/>
      </c>
      <c r="AW40" s="1173" t="str">
        <f>IF(AW39="","",VLOOKUP(AW39,'標準様式１シフト記号表（勤務時間帯）'!$D$6:$X$47,21,FALSE))</f>
        <v/>
      </c>
      <c r="AX40" s="1184" t="str">
        <f>IF(AX39="","",VLOOKUP(AX39,'標準様式１シフト記号表（勤務時間帯）'!$D$6:$X$47,21,FALSE))</f>
        <v/>
      </c>
      <c r="AY40" s="1184" t="str">
        <f>IF(AY39="","",VLOOKUP(AY39,'標準様式１シフト記号表（勤務時間帯）'!$D$6:$X$47,21,FALSE))</f>
        <v/>
      </c>
      <c r="AZ40" s="1233">
        <f>IF($BC$3="４週",SUM(U40:AV40),IF($BC$3="暦月",SUM(U40:AY40),""))</f>
        <v>0</v>
      </c>
      <c r="BA40" s="1245"/>
      <c r="BB40" s="1259">
        <f>IF($BC$3="４週",AZ40/4,IF($BC$3="暦月",(AZ40/($BC$8/7)),""))</f>
        <v>0</v>
      </c>
      <c r="BC40" s="1245"/>
      <c r="BD40" s="1275"/>
      <c r="BE40" s="1279"/>
      <c r="BF40" s="1279"/>
      <c r="BG40" s="1279"/>
      <c r="BH40" s="1284"/>
    </row>
    <row r="41" spans="2:60" ht="20.25" customHeight="1">
      <c r="B41" s="1042"/>
      <c r="C41" s="1055"/>
      <c r="D41" s="1068"/>
      <c r="E41" s="1076"/>
      <c r="F41" s="1076"/>
      <c r="G41" s="1084">
        <f>C39</f>
        <v>0</v>
      </c>
      <c r="H41" s="1094"/>
      <c r="I41" s="1103"/>
      <c r="J41" s="1109"/>
      <c r="K41" s="1109"/>
      <c r="L41" s="1084"/>
      <c r="M41" s="1115"/>
      <c r="N41" s="1120"/>
      <c r="O41" s="1125"/>
      <c r="P41" s="1130" t="s">
        <v>29</v>
      </c>
      <c r="Q41" s="1035"/>
      <c r="R41" s="1035"/>
      <c r="S41" s="1061"/>
      <c r="T41" s="1159"/>
      <c r="U41" s="1174" t="str">
        <f>IF(U39="","",VLOOKUP(U39,'標準様式１シフト記号表（勤務時間帯）'!$D$6:$Z$47,23,FALSE))</f>
        <v/>
      </c>
      <c r="V41" s="1185" t="str">
        <f>IF(V39="","",VLOOKUP(V39,'標準様式１シフト記号表（勤務時間帯）'!$D$6:$Z$47,23,FALSE))</f>
        <v/>
      </c>
      <c r="W41" s="1185" t="str">
        <f>IF(W39="","",VLOOKUP(W39,'標準様式１シフト記号表（勤務時間帯）'!$D$6:$Z$47,23,FALSE))</f>
        <v/>
      </c>
      <c r="X41" s="1185" t="str">
        <f>IF(X39="","",VLOOKUP(X39,'標準様式１シフト記号表（勤務時間帯）'!$D$6:$Z$47,23,FALSE))</f>
        <v/>
      </c>
      <c r="Y41" s="1185" t="str">
        <f>IF(Y39="","",VLOOKUP(Y39,'標準様式１シフト記号表（勤務時間帯）'!$D$6:$Z$47,23,FALSE))</f>
        <v/>
      </c>
      <c r="Z41" s="1185" t="str">
        <f>IF(Z39="","",VLOOKUP(Z39,'標準様式１シフト記号表（勤務時間帯）'!$D$6:$Z$47,23,FALSE))</f>
        <v/>
      </c>
      <c r="AA41" s="1199" t="str">
        <f>IF(AA39="","",VLOOKUP(AA39,'標準様式１シフト記号表（勤務時間帯）'!$D$6:$Z$47,23,FALSE))</f>
        <v/>
      </c>
      <c r="AB41" s="1174" t="str">
        <f>IF(AB39="","",VLOOKUP(AB39,'標準様式１シフト記号表（勤務時間帯）'!$D$6:$Z$47,23,FALSE))</f>
        <v/>
      </c>
      <c r="AC41" s="1185" t="str">
        <f>IF(AC39="","",VLOOKUP(AC39,'標準様式１シフト記号表（勤務時間帯）'!$D$6:$Z$47,23,FALSE))</f>
        <v/>
      </c>
      <c r="AD41" s="1185" t="str">
        <f>IF(AD39="","",VLOOKUP(AD39,'標準様式１シフト記号表（勤務時間帯）'!$D$6:$Z$47,23,FALSE))</f>
        <v/>
      </c>
      <c r="AE41" s="1185" t="str">
        <f>IF(AE39="","",VLOOKUP(AE39,'標準様式１シフト記号表（勤務時間帯）'!$D$6:$Z$47,23,FALSE))</f>
        <v/>
      </c>
      <c r="AF41" s="1185" t="str">
        <f>IF(AF39="","",VLOOKUP(AF39,'標準様式１シフト記号表（勤務時間帯）'!$D$6:$Z$47,23,FALSE))</f>
        <v/>
      </c>
      <c r="AG41" s="1185" t="str">
        <f>IF(AG39="","",VLOOKUP(AG39,'標準様式１シフト記号表（勤務時間帯）'!$D$6:$Z$47,23,FALSE))</f>
        <v/>
      </c>
      <c r="AH41" s="1199" t="str">
        <f>IF(AH39="","",VLOOKUP(AH39,'標準様式１シフト記号表（勤務時間帯）'!$D$6:$Z$47,23,FALSE))</f>
        <v/>
      </c>
      <c r="AI41" s="1174" t="str">
        <f>IF(AI39="","",VLOOKUP(AI39,'標準様式１シフト記号表（勤務時間帯）'!$D$6:$Z$47,23,FALSE))</f>
        <v/>
      </c>
      <c r="AJ41" s="1185" t="str">
        <f>IF(AJ39="","",VLOOKUP(AJ39,'標準様式１シフト記号表（勤務時間帯）'!$D$6:$Z$47,23,FALSE))</f>
        <v/>
      </c>
      <c r="AK41" s="1185" t="str">
        <f>IF(AK39="","",VLOOKUP(AK39,'標準様式１シフト記号表（勤務時間帯）'!$D$6:$Z$47,23,FALSE))</f>
        <v/>
      </c>
      <c r="AL41" s="1185" t="str">
        <f>IF(AL39="","",VLOOKUP(AL39,'標準様式１シフト記号表（勤務時間帯）'!$D$6:$Z$47,23,FALSE))</f>
        <v/>
      </c>
      <c r="AM41" s="1185" t="str">
        <f>IF(AM39="","",VLOOKUP(AM39,'標準様式１シフト記号表（勤務時間帯）'!$D$6:$Z$47,23,FALSE))</f>
        <v/>
      </c>
      <c r="AN41" s="1185" t="str">
        <f>IF(AN39="","",VLOOKUP(AN39,'標準様式１シフト記号表（勤務時間帯）'!$D$6:$Z$47,23,FALSE))</f>
        <v/>
      </c>
      <c r="AO41" s="1199" t="str">
        <f>IF(AO39="","",VLOOKUP(AO39,'標準様式１シフト記号表（勤務時間帯）'!$D$6:$Z$47,23,FALSE))</f>
        <v/>
      </c>
      <c r="AP41" s="1174" t="str">
        <f>IF(AP39="","",VLOOKUP(AP39,'標準様式１シフト記号表（勤務時間帯）'!$D$6:$Z$47,23,FALSE))</f>
        <v/>
      </c>
      <c r="AQ41" s="1185" t="str">
        <f>IF(AQ39="","",VLOOKUP(AQ39,'標準様式１シフト記号表（勤務時間帯）'!$D$6:$Z$47,23,FALSE))</f>
        <v/>
      </c>
      <c r="AR41" s="1185" t="str">
        <f>IF(AR39="","",VLOOKUP(AR39,'標準様式１シフト記号表（勤務時間帯）'!$D$6:$Z$47,23,FALSE))</f>
        <v/>
      </c>
      <c r="AS41" s="1185" t="str">
        <f>IF(AS39="","",VLOOKUP(AS39,'標準様式１シフト記号表（勤務時間帯）'!$D$6:$Z$47,23,FALSE))</f>
        <v/>
      </c>
      <c r="AT41" s="1185" t="str">
        <f>IF(AT39="","",VLOOKUP(AT39,'標準様式１シフト記号表（勤務時間帯）'!$D$6:$Z$47,23,FALSE))</f>
        <v/>
      </c>
      <c r="AU41" s="1185" t="str">
        <f>IF(AU39="","",VLOOKUP(AU39,'標準様式１シフト記号表（勤務時間帯）'!$D$6:$Z$47,23,FALSE))</f>
        <v/>
      </c>
      <c r="AV41" s="1199" t="str">
        <f>IF(AV39="","",VLOOKUP(AV39,'標準様式１シフト記号表（勤務時間帯）'!$D$6:$Z$47,23,FALSE))</f>
        <v/>
      </c>
      <c r="AW41" s="1174" t="str">
        <f>IF(AW39="","",VLOOKUP(AW39,'標準様式１シフト記号表（勤務時間帯）'!$D$6:$Z$47,23,FALSE))</f>
        <v/>
      </c>
      <c r="AX41" s="1185" t="str">
        <f>IF(AX39="","",VLOOKUP(AX39,'標準様式１シフト記号表（勤務時間帯）'!$D$6:$Z$47,23,FALSE))</f>
        <v/>
      </c>
      <c r="AY41" s="1185" t="str">
        <f>IF(AY39="","",VLOOKUP(AY39,'標準様式１シフト記号表（勤務時間帯）'!$D$6:$Z$47,23,FALSE))</f>
        <v/>
      </c>
      <c r="AZ41" s="1234">
        <f>IF($BC$3="４週",SUM(U41:AV41),IF($BC$3="暦月",SUM(U41:AY41),""))</f>
        <v>0</v>
      </c>
      <c r="BA41" s="1246"/>
      <c r="BB41" s="1260">
        <f>IF($BC$3="４週",AZ41/4,IF($BC$3="暦月",(AZ41/($BC$8/7)),""))</f>
        <v>0</v>
      </c>
      <c r="BC41" s="1246"/>
      <c r="BD41" s="1276"/>
      <c r="BE41" s="1280"/>
      <c r="BF41" s="1280"/>
      <c r="BG41" s="1280"/>
      <c r="BH41" s="1285"/>
    </row>
    <row r="42" spans="2:60" ht="20.25" customHeight="1">
      <c r="B42" s="1043"/>
      <c r="C42" s="1056"/>
      <c r="D42" s="1069"/>
      <c r="E42" s="1077"/>
      <c r="F42" s="1075"/>
      <c r="G42" s="1083"/>
      <c r="H42" s="1096"/>
      <c r="I42" s="1104"/>
      <c r="J42" s="1110"/>
      <c r="K42" s="1110"/>
      <c r="L42" s="1085"/>
      <c r="M42" s="1116"/>
      <c r="N42" s="1121"/>
      <c r="O42" s="1126"/>
      <c r="P42" s="1131" t="s">
        <v>397</v>
      </c>
      <c r="Q42" s="1138"/>
      <c r="R42" s="1138"/>
      <c r="S42" s="1146"/>
      <c r="T42" s="1158"/>
      <c r="U42" s="1175"/>
      <c r="V42" s="1186"/>
      <c r="W42" s="1186"/>
      <c r="X42" s="1186"/>
      <c r="Y42" s="1186"/>
      <c r="Z42" s="1186"/>
      <c r="AA42" s="1200"/>
      <c r="AB42" s="1175"/>
      <c r="AC42" s="1186"/>
      <c r="AD42" s="1186"/>
      <c r="AE42" s="1186"/>
      <c r="AF42" s="1186"/>
      <c r="AG42" s="1186"/>
      <c r="AH42" s="1200"/>
      <c r="AI42" s="1175"/>
      <c r="AJ42" s="1186"/>
      <c r="AK42" s="1186"/>
      <c r="AL42" s="1186"/>
      <c r="AM42" s="1186"/>
      <c r="AN42" s="1186"/>
      <c r="AO42" s="1200"/>
      <c r="AP42" s="1175"/>
      <c r="AQ42" s="1186"/>
      <c r="AR42" s="1186"/>
      <c r="AS42" s="1186"/>
      <c r="AT42" s="1186"/>
      <c r="AU42" s="1186"/>
      <c r="AV42" s="1200"/>
      <c r="AW42" s="1175"/>
      <c r="AX42" s="1186"/>
      <c r="AY42" s="1186"/>
      <c r="AZ42" s="1235"/>
      <c r="BA42" s="1247"/>
      <c r="BB42" s="1261"/>
      <c r="BC42" s="1247"/>
      <c r="BD42" s="1277"/>
      <c r="BE42" s="1281"/>
      <c r="BF42" s="1281"/>
      <c r="BG42" s="1281"/>
      <c r="BH42" s="1286"/>
    </row>
    <row r="43" spans="2:60" ht="20.25" customHeight="1">
      <c r="B43" s="1041">
        <f>B40+1</f>
        <v>8</v>
      </c>
      <c r="C43" s="1054"/>
      <c r="D43" s="1067"/>
      <c r="E43" s="1075"/>
      <c r="F43" s="1075">
        <f>C42</f>
        <v>0</v>
      </c>
      <c r="G43" s="1083"/>
      <c r="H43" s="1093"/>
      <c r="I43" s="1102"/>
      <c r="J43" s="1108"/>
      <c r="K43" s="1108"/>
      <c r="L43" s="1083"/>
      <c r="M43" s="1114"/>
      <c r="N43" s="1119"/>
      <c r="O43" s="1124"/>
      <c r="P43" s="1129" t="s">
        <v>743</v>
      </c>
      <c r="Q43" s="1136"/>
      <c r="R43" s="1136"/>
      <c r="S43" s="1144"/>
      <c r="T43" s="1156"/>
      <c r="U43" s="1173" t="str">
        <f>IF(U42="","",VLOOKUP(U42,'標準様式１シフト記号表（勤務時間帯）'!$D$6:$X$47,21,FALSE))</f>
        <v/>
      </c>
      <c r="V43" s="1184" t="str">
        <f>IF(V42="","",VLOOKUP(V42,'標準様式１シフト記号表（勤務時間帯）'!$D$6:$X$47,21,FALSE))</f>
        <v/>
      </c>
      <c r="W43" s="1184" t="str">
        <f>IF(W42="","",VLOOKUP(W42,'標準様式１シフト記号表（勤務時間帯）'!$D$6:$X$47,21,FALSE))</f>
        <v/>
      </c>
      <c r="X43" s="1184" t="str">
        <f>IF(X42="","",VLOOKUP(X42,'標準様式１シフト記号表（勤務時間帯）'!$D$6:$X$47,21,FALSE))</f>
        <v/>
      </c>
      <c r="Y43" s="1184" t="str">
        <f>IF(Y42="","",VLOOKUP(Y42,'標準様式１シフト記号表（勤務時間帯）'!$D$6:$X$47,21,FALSE))</f>
        <v/>
      </c>
      <c r="Z43" s="1184" t="str">
        <f>IF(Z42="","",VLOOKUP(Z42,'標準様式１シフト記号表（勤務時間帯）'!$D$6:$X$47,21,FALSE))</f>
        <v/>
      </c>
      <c r="AA43" s="1198" t="str">
        <f>IF(AA42="","",VLOOKUP(AA42,'標準様式１シフト記号表（勤務時間帯）'!$D$6:$X$47,21,FALSE))</f>
        <v/>
      </c>
      <c r="AB43" s="1173" t="str">
        <f>IF(AB42="","",VLOOKUP(AB42,'標準様式１シフト記号表（勤務時間帯）'!$D$6:$X$47,21,FALSE))</f>
        <v/>
      </c>
      <c r="AC43" s="1184" t="str">
        <f>IF(AC42="","",VLOOKUP(AC42,'標準様式１シフト記号表（勤務時間帯）'!$D$6:$X$47,21,FALSE))</f>
        <v/>
      </c>
      <c r="AD43" s="1184" t="str">
        <f>IF(AD42="","",VLOOKUP(AD42,'標準様式１シフト記号表（勤務時間帯）'!$D$6:$X$47,21,FALSE))</f>
        <v/>
      </c>
      <c r="AE43" s="1184" t="str">
        <f>IF(AE42="","",VLOOKUP(AE42,'標準様式１シフト記号表（勤務時間帯）'!$D$6:$X$47,21,FALSE))</f>
        <v/>
      </c>
      <c r="AF43" s="1184" t="str">
        <f>IF(AF42="","",VLOOKUP(AF42,'標準様式１シフト記号表（勤務時間帯）'!$D$6:$X$47,21,FALSE))</f>
        <v/>
      </c>
      <c r="AG43" s="1184" t="str">
        <f>IF(AG42="","",VLOOKUP(AG42,'標準様式１シフト記号表（勤務時間帯）'!$D$6:$X$47,21,FALSE))</f>
        <v/>
      </c>
      <c r="AH43" s="1198" t="str">
        <f>IF(AH42="","",VLOOKUP(AH42,'標準様式１シフト記号表（勤務時間帯）'!$D$6:$X$47,21,FALSE))</f>
        <v/>
      </c>
      <c r="AI43" s="1173" t="str">
        <f>IF(AI42="","",VLOOKUP(AI42,'標準様式１シフト記号表（勤務時間帯）'!$D$6:$X$47,21,FALSE))</f>
        <v/>
      </c>
      <c r="AJ43" s="1184" t="str">
        <f>IF(AJ42="","",VLOOKUP(AJ42,'標準様式１シフト記号表（勤務時間帯）'!$D$6:$X$47,21,FALSE))</f>
        <v/>
      </c>
      <c r="AK43" s="1184" t="str">
        <f>IF(AK42="","",VLOOKUP(AK42,'標準様式１シフト記号表（勤務時間帯）'!$D$6:$X$47,21,FALSE))</f>
        <v/>
      </c>
      <c r="AL43" s="1184" t="str">
        <f>IF(AL42="","",VLOOKUP(AL42,'標準様式１シフト記号表（勤務時間帯）'!$D$6:$X$47,21,FALSE))</f>
        <v/>
      </c>
      <c r="AM43" s="1184" t="str">
        <f>IF(AM42="","",VLOOKUP(AM42,'標準様式１シフト記号表（勤務時間帯）'!$D$6:$X$47,21,FALSE))</f>
        <v/>
      </c>
      <c r="AN43" s="1184" t="str">
        <f>IF(AN42="","",VLOOKUP(AN42,'標準様式１シフト記号表（勤務時間帯）'!$D$6:$X$47,21,FALSE))</f>
        <v/>
      </c>
      <c r="AO43" s="1198" t="str">
        <f>IF(AO42="","",VLOOKUP(AO42,'標準様式１シフト記号表（勤務時間帯）'!$D$6:$X$47,21,FALSE))</f>
        <v/>
      </c>
      <c r="AP43" s="1173" t="str">
        <f>IF(AP42="","",VLOOKUP(AP42,'標準様式１シフト記号表（勤務時間帯）'!$D$6:$X$47,21,FALSE))</f>
        <v/>
      </c>
      <c r="AQ43" s="1184" t="str">
        <f>IF(AQ42="","",VLOOKUP(AQ42,'標準様式１シフト記号表（勤務時間帯）'!$D$6:$X$47,21,FALSE))</f>
        <v/>
      </c>
      <c r="AR43" s="1184" t="str">
        <f>IF(AR42="","",VLOOKUP(AR42,'標準様式１シフト記号表（勤務時間帯）'!$D$6:$X$47,21,FALSE))</f>
        <v/>
      </c>
      <c r="AS43" s="1184" t="str">
        <f>IF(AS42="","",VLOOKUP(AS42,'標準様式１シフト記号表（勤務時間帯）'!$D$6:$X$47,21,FALSE))</f>
        <v/>
      </c>
      <c r="AT43" s="1184" t="str">
        <f>IF(AT42="","",VLOOKUP(AT42,'標準様式１シフト記号表（勤務時間帯）'!$D$6:$X$47,21,FALSE))</f>
        <v/>
      </c>
      <c r="AU43" s="1184" t="str">
        <f>IF(AU42="","",VLOOKUP(AU42,'標準様式１シフト記号表（勤務時間帯）'!$D$6:$X$47,21,FALSE))</f>
        <v/>
      </c>
      <c r="AV43" s="1198" t="str">
        <f>IF(AV42="","",VLOOKUP(AV42,'標準様式１シフト記号表（勤務時間帯）'!$D$6:$X$47,21,FALSE))</f>
        <v/>
      </c>
      <c r="AW43" s="1173" t="str">
        <f>IF(AW42="","",VLOOKUP(AW42,'標準様式１シフト記号表（勤務時間帯）'!$D$6:$X$47,21,FALSE))</f>
        <v/>
      </c>
      <c r="AX43" s="1184" t="str">
        <f>IF(AX42="","",VLOOKUP(AX42,'標準様式１シフト記号表（勤務時間帯）'!$D$6:$X$47,21,FALSE))</f>
        <v/>
      </c>
      <c r="AY43" s="1184" t="str">
        <f>IF(AY42="","",VLOOKUP(AY42,'標準様式１シフト記号表（勤務時間帯）'!$D$6:$X$47,21,FALSE))</f>
        <v/>
      </c>
      <c r="AZ43" s="1233">
        <f>IF($BC$3="４週",SUM(U43:AV43),IF($BC$3="暦月",SUM(U43:AY43),""))</f>
        <v>0</v>
      </c>
      <c r="BA43" s="1245"/>
      <c r="BB43" s="1259">
        <f>IF($BC$3="４週",AZ43/4,IF($BC$3="暦月",(AZ43/($BC$8/7)),""))</f>
        <v>0</v>
      </c>
      <c r="BC43" s="1245"/>
      <c r="BD43" s="1275"/>
      <c r="BE43" s="1279"/>
      <c r="BF43" s="1279"/>
      <c r="BG43" s="1279"/>
      <c r="BH43" s="1284"/>
    </row>
    <row r="44" spans="2:60" ht="20.25" customHeight="1">
      <c r="B44" s="1042"/>
      <c r="C44" s="1055"/>
      <c r="D44" s="1068"/>
      <c r="E44" s="1076"/>
      <c r="F44" s="1076"/>
      <c r="G44" s="1084">
        <f>C42</f>
        <v>0</v>
      </c>
      <c r="H44" s="1094"/>
      <c r="I44" s="1103"/>
      <c r="J44" s="1109"/>
      <c r="K44" s="1109"/>
      <c r="L44" s="1084"/>
      <c r="M44" s="1115"/>
      <c r="N44" s="1120"/>
      <c r="O44" s="1125"/>
      <c r="P44" s="1130" t="s">
        <v>29</v>
      </c>
      <c r="Q44" s="1139"/>
      <c r="R44" s="1139"/>
      <c r="S44" s="1145"/>
      <c r="T44" s="1157"/>
      <c r="U44" s="1174" t="str">
        <f>IF(U42="","",VLOOKUP(U42,'標準様式１シフト記号表（勤務時間帯）'!$D$6:$Z$47,23,FALSE))</f>
        <v/>
      </c>
      <c r="V44" s="1185" t="str">
        <f>IF(V42="","",VLOOKUP(V42,'標準様式１シフト記号表（勤務時間帯）'!$D$6:$Z$47,23,FALSE))</f>
        <v/>
      </c>
      <c r="W44" s="1185" t="str">
        <f>IF(W42="","",VLOOKUP(W42,'標準様式１シフト記号表（勤務時間帯）'!$D$6:$Z$47,23,FALSE))</f>
        <v/>
      </c>
      <c r="X44" s="1185" t="str">
        <f>IF(X42="","",VLOOKUP(X42,'標準様式１シフト記号表（勤務時間帯）'!$D$6:$Z$47,23,FALSE))</f>
        <v/>
      </c>
      <c r="Y44" s="1185" t="str">
        <f>IF(Y42="","",VLOOKUP(Y42,'標準様式１シフト記号表（勤務時間帯）'!$D$6:$Z$47,23,FALSE))</f>
        <v/>
      </c>
      <c r="Z44" s="1185" t="str">
        <f>IF(Z42="","",VLOOKUP(Z42,'標準様式１シフト記号表（勤務時間帯）'!$D$6:$Z$47,23,FALSE))</f>
        <v/>
      </c>
      <c r="AA44" s="1199" t="str">
        <f>IF(AA42="","",VLOOKUP(AA42,'標準様式１シフト記号表（勤務時間帯）'!$D$6:$Z$47,23,FALSE))</f>
        <v/>
      </c>
      <c r="AB44" s="1174" t="str">
        <f>IF(AB42="","",VLOOKUP(AB42,'標準様式１シフト記号表（勤務時間帯）'!$D$6:$Z$47,23,FALSE))</f>
        <v/>
      </c>
      <c r="AC44" s="1185" t="str">
        <f>IF(AC42="","",VLOOKUP(AC42,'標準様式１シフト記号表（勤務時間帯）'!$D$6:$Z$47,23,FALSE))</f>
        <v/>
      </c>
      <c r="AD44" s="1185" t="str">
        <f>IF(AD42="","",VLOOKUP(AD42,'標準様式１シフト記号表（勤務時間帯）'!$D$6:$Z$47,23,FALSE))</f>
        <v/>
      </c>
      <c r="AE44" s="1185" t="str">
        <f>IF(AE42="","",VLOOKUP(AE42,'標準様式１シフト記号表（勤務時間帯）'!$D$6:$Z$47,23,FALSE))</f>
        <v/>
      </c>
      <c r="AF44" s="1185" t="str">
        <f>IF(AF42="","",VLOOKUP(AF42,'標準様式１シフト記号表（勤務時間帯）'!$D$6:$Z$47,23,FALSE))</f>
        <v/>
      </c>
      <c r="AG44" s="1185" t="str">
        <f>IF(AG42="","",VLOOKUP(AG42,'標準様式１シフト記号表（勤務時間帯）'!$D$6:$Z$47,23,FALSE))</f>
        <v/>
      </c>
      <c r="AH44" s="1199" t="str">
        <f>IF(AH42="","",VLOOKUP(AH42,'標準様式１シフト記号表（勤務時間帯）'!$D$6:$Z$47,23,FALSE))</f>
        <v/>
      </c>
      <c r="AI44" s="1174" t="str">
        <f>IF(AI42="","",VLOOKUP(AI42,'標準様式１シフト記号表（勤務時間帯）'!$D$6:$Z$47,23,FALSE))</f>
        <v/>
      </c>
      <c r="AJ44" s="1185" t="str">
        <f>IF(AJ42="","",VLOOKUP(AJ42,'標準様式１シフト記号表（勤務時間帯）'!$D$6:$Z$47,23,FALSE))</f>
        <v/>
      </c>
      <c r="AK44" s="1185" t="str">
        <f>IF(AK42="","",VLOOKUP(AK42,'標準様式１シフト記号表（勤務時間帯）'!$D$6:$Z$47,23,FALSE))</f>
        <v/>
      </c>
      <c r="AL44" s="1185" t="str">
        <f>IF(AL42="","",VLOOKUP(AL42,'標準様式１シフト記号表（勤務時間帯）'!$D$6:$Z$47,23,FALSE))</f>
        <v/>
      </c>
      <c r="AM44" s="1185" t="str">
        <f>IF(AM42="","",VLOOKUP(AM42,'標準様式１シフト記号表（勤務時間帯）'!$D$6:$Z$47,23,FALSE))</f>
        <v/>
      </c>
      <c r="AN44" s="1185" t="str">
        <f>IF(AN42="","",VLOOKUP(AN42,'標準様式１シフト記号表（勤務時間帯）'!$D$6:$Z$47,23,FALSE))</f>
        <v/>
      </c>
      <c r="AO44" s="1199" t="str">
        <f>IF(AO42="","",VLOOKUP(AO42,'標準様式１シフト記号表（勤務時間帯）'!$D$6:$Z$47,23,FALSE))</f>
        <v/>
      </c>
      <c r="AP44" s="1174" t="str">
        <f>IF(AP42="","",VLOOKUP(AP42,'標準様式１シフト記号表（勤務時間帯）'!$D$6:$Z$47,23,FALSE))</f>
        <v/>
      </c>
      <c r="AQ44" s="1185" t="str">
        <f>IF(AQ42="","",VLOOKUP(AQ42,'標準様式１シフト記号表（勤務時間帯）'!$D$6:$Z$47,23,FALSE))</f>
        <v/>
      </c>
      <c r="AR44" s="1185" t="str">
        <f>IF(AR42="","",VLOOKUP(AR42,'標準様式１シフト記号表（勤務時間帯）'!$D$6:$Z$47,23,FALSE))</f>
        <v/>
      </c>
      <c r="AS44" s="1185" t="str">
        <f>IF(AS42="","",VLOOKUP(AS42,'標準様式１シフト記号表（勤務時間帯）'!$D$6:$Z$47,23,FALSE))</f>
        <v/>
      </c>
      <c r="AT44" s="1185" t="str">
        <f>IF(AT42="","",VLOOKUP(AT42,'標準様式１シフト記号表（勤務時間帯）'!$D$6:$Z$47,23,FALSE))</f>
        <v/>
      </c>
      <c r="AU44" s="1185" t="str">
        <f>IF(AU42="","",VLOOKUP(AU42,'標準様式１シフト記号表（勤務時間帯）'!$D$6:$Z$47,23,FALSE))</f>
        <v/>
      </c>
      <c r="AV44" s="1199" t="str">
        <f>IF(AV42="","",VLOOKUP(AV42,'標準様式１シフト記号表（勤務時間帯）'!$D$6:$Z$47,23,FALSE))</f>
        <v/>
      </c>
      <c r="AW44" s="1174" t="str">
        <f>IF(AW42="","",VLOOKUP(AW42,'標準様式１シフト記号表（勤務時間帯）'!$D$6:$Z$47,23,FALSE))</f>
        <v/>
      </c>
      <c r="AX44" s="1185" t="str">
        <f>IF(AX42="","",VLOOKUP(AX42,'標準様式１シフト記号表（勤務時間帯）'!$D$6:$Z$47,23,FALSE))</f>
        <v/>
      </c>
      <c r="AY44" s="1185" t="str">
        <f>IF(AY42="","",VLOOKUP(AY42,'標準様式１シフト記号表（勤務時間帯）'!$D$6:$Z$47,23,FALSE))</f>
        <v/>
      </c>
      <c r="AZ44" s="1234">
        <f>IF($BC$3="４週",SUM(U44:AV44),IF($BC$3="暦月",SUM(U44:AY44),""))</f>
        <v>0</v>
      </c>
      <c r="BA44" s="1246"/>
      <c r="BB44" s="1260">
        <f>IF($BC$3="４週",AZ44/4,IF($BC$3="暦月",(AZ44/($BC$8/7)),""))</f>
        <v>0</v>
      </c>
      <c r="BC44" s="1246"/>
      <c r="BD44" s="1276"/>
      <c r="BE44" s="1280"/>
      <c r="BF44" s="1280"/>
      <c r="BG44" s="1280"/>
      <c r="BH44" s="1285"/>
    </row>
    <row r="45" spans="2:60" ht="20.25" customHeight="1">
      <c r="B45" s="1043"/>
      <c r="C45" s="1056"/>
      <c r="D45" s="1069"/>
      <c r="E45" s="1077"/>
      <c r="F45" s="1075"/>
      <c r="G45" s="1083"/>
      <c r="H45" s="1096"/>
      <c r="I45" s="1104"/>
      <c r="J45" s="1110"/>
      <c r="K45" s="1110"/>
      <c r="L45" s="1085"/>
      <c r="M45" s="1116"/>
      <c r="N45" s="1121"/>
      <c r="O45" s="1126"/>
      <c r="P45" s="1131" t="s">
        <v>397</v>
      </c>
      <c r="Q45" s="1138"/>
      <c r="R45" s="1138"/>
      <c r="S45" s="1146"/>
      <c r="T45" s="1158"/>
      <c r="U45" s="1175"/>
      <c r="V45" s="1186"/>
      <c r="W45" s="1186"/>
      <c r="X45" s="1186"/>
      <c r="Y45" s="1186"/>
      <c r="Z45" s="1186"/>
      <c r="AA45" s="1200"/>
      <c r="AB45" s="1175"/>
      <c r="AC45" s="1186"/>
      <c r="AD45" s="1186"/>
      <c r="AE45" s="1186"/>
      <c r="AF45" s="1186"/>
      <c r="AG45" s="1186"/>
      <c r="AH45" s="1200"/>
      <c r="AI45" s="1175"/>
      <c r="AJ45" s="1186"/>
      <c r="AK45" s="1186"/>
      <c r="AL45" s="1186"/>
      <c r="AM45" s="1186"/>
      <c r="AN45" s="1186"/>
      <c r="AO45" s="1200"/>
      <c r="AP45" s="1175"/>
      <c r="AQ45" s="1186"/>
      <c r="AR45" s="1186"/>
      <c r="AS45" s="1186"/>
      <c r="AT45" s="1186"/>
      <c r="AU45" s="1186"/>
      <c r="AV45" s="1200"/>
      <c r="AW45" s="1175"/>
      <c r="AX45" s="1186"/>
      <c r="AY45" s="1186"/>
      <c r="AZ45" s="1235"/>
      <c r="BA45" s="1247"/>
      <c r="BB45" s="1261"/>
      <c r="BC45" s="1247"/>
      <c r="BD45" s="1277"/>
      <c r="BE45" s="1281"/>
      <c r="BF45" s="1281"/>
      <c r="BG45" s="1281"/>
      <c r="BH45" s="1286"/>
    </row>
    <row r="46" spans="2:60" ht="20.25" customHeight="1">
      <c r="B46" s="1041">
        <f>B43+1</f>
        <v>9</v>
      </c>
      <c r="C46" s="1054"/>
      <c r="D46" s="1067"/>
      <c r="E46" s="1075"/>
      <c r="F46" s="1075">
        <f>C45</f>
        <v>0</v>
      </c>
      <c r="G46" s="1083"/>
      <c r="H46" s="1093"/>
      <c r="I46" s="1102"/>
      <c r="J46" s="1108"/>
      <c r="K46" s="1108"/>
      <c r="L46" s="1083"/>
      <c r="M46" s="1114"/>
      <c r="N46" s="1119"/>
      <c r="O46" s="1124"/>
      <c r="P46" s="1129" t="s">
        <v>743</v>
      </c>
      <c r="Q46" s="1136"/>
      <c r="R46" s="1136"/>
      <c r="S46" s="1144"/>
      <c r="T46" s="1156"/>
      <c r="U46" s="1173" t="str">
        <f>IF(U45="","",VLOOKUP(U45,'標準様式１シフト記号表（勤務時間帯）'!$D$6:$X$47,21,FALSE))</f>
        <v/>
      </c>
      <c r="V46" s="1184" t="str">
        <f>IF(V45="","",VLOOKUP(V45,'標準様式１シフト記号表（勤務時間帯）'!$D$6:$X$47,21,FALSE))</f>
        <v/>
      </c>
      <c r="W46" s="1184" t="str">
        <f>IF(W45="","",VLOOKUP(W45,'標準様式１シフト記号表（勤務時間帯）'!$D$6:$X$47,21,FALSE))</f>
        <v/>
      </c>
      <c r="X46" s="1184" t="str">
        <f>IF(X45="","",VLOOKUP(X45,'標準様式１シフト記号表（勤務時間帯）'!$D$6:$X$47,21,FALSE))</f>
        <v/>
      </c>
      <c r="Y46" s="1184" t="str">
        <f>IF(Y45="","",VLOOKUP(Y45,'標準様式１シフト記号表（勤務時間帯）'!$D$6:$X$47,21,FALSE))</f>
        <v/>
      </c>
      <c r="Z46" s="1184" t="str">
        <f>IF(Z45="","",VLOOKUP(Z45,'標準様式１シフト記号表（勤務時間帯）'!$D$6:$X$47,21,FALSE))</f>
        <v/>
      </c>
      <c r="AA46" s="1198" t="str">
        <f>IF(AA45="","",VLOOKUP(AA45,'標準様式１シフト記号表（勤務時間帯）'!$D$6:$X$47,21,FALSE))</f>
        <v/>
      </c>
      <c r="AB46" s="1173" t="str">
        <f>IF(AB45="","",VLOOKUP(AB45,'標準様式１シフト記号表（勤務時間帯）'!$D$6:$X$47,21,FALSE))</f>
        <v/>
      </c>
      <c r="AC46" s="1184" t="str">
        <f>IF(AC45="","",VLOOKUP(AC45,'標準様式１シフト記号表（勤務時間帯）'!$D$6:$X$47,21,FALSE))</f>
        <v/>
      </c>
      <c r="AD46" s="1184" t="str">
        <f>IF(AD45="","",VLOOKUP(AD45,'標準様式１シフト記号表（勤務時間帯）'!$D$6:$X$47,21,FALSE))</f>
        <v/>
      </c>
      <c r="AE46" s="1184" t="str">
        <f>IF(AE45="","",VLOOKUP(AE45,'標準様式１シフト記号表（勤務時間帯）'!$D$6:$X$47,21,FALSE))</f>
        <v/>
      </c>
      <c r="AF46" s="1184" t="str">
        <f>IF(AF45="","",VLOOKUP(AF45,'標準様式１シフト記号表（勤務時間帯）'!$D$6:$X$47,21,FALSE))</f>
        <v/>
      </c>
      <c r="AG46" s="1184" t="str">
        <f>IF(AG45="","",VLOOKUP(AG45,'標準様式１シフト記号表（勤務時間帯）'!$D$6:$X$47,21,FALSE))</f>
        <v/>
      </c>
      <c r="AH46" s="1198" t="str">
        <f>IF(AH45="","",VLOOKUP(AH45,'標準様式１シフト記号表（勤務時間帯）'!$D$6:$X$47,21,FALSE))</f>
        <v/>
      </c>
      <c r="AI46" s="1173" t="str">
        <f>IF(AI45="","",VLOOKUP(AI45,'標準様式１シフト記号表（勤務時間帯）'!$D$6:$X$47,21,FALSE))</f>
        <v/>
      </c>
      <c r="AJ46" s="1184" t="str">
        <f>IF(AJ45="","",VLOOKUP(AJ45,'標準様式１シフト記号表（勤務時間帯）'!$D$6:$X$47,21,FALSE))</f>
        <v/>
      </c>
      <c r="AK46" s="1184" t="str">
        <f>IF(AK45="","",VLOOKUP(AK45,'標準様式１シフト記号表（勤務時間帯）'!$D$6:$X$47,21,FALSE))</f>
        <v/>
      </c>
      <c r="AL46" s="1184" t="str">
        <f>IF(AL45="","",VLOOKUP(AL45,'標準様式１シフト記号表（勤務時間帯）'!$D$6:$X$47,21,FALSE))</f>
        <v/>
      </c>
      <c r="AM46" s="1184" t="str">
        <f>IF(AM45="","",VLOOKUP(AM45,'標準様式１シフト記号表（勤務時間帯）'!$D$6:$X$47,21,FALSE))</f>
        <v/>
      </c>
      <c r="AN46" s="1184" t="str">
        <f>IF(AN45="","",VLOOKUP(AN45,'標準様式１シフト記号表（勤務時間帯）'!$D$6:$X$47,21,FALSE))</f>
        <v/>
      </c>
      <c r="AO46" s="1198" t="str">
        <f>IF(AO45="","",VLOOKUP(AO45,'標準様式１シフト記号表（勤務時間帯）'!$D$6:$X$47,21,FALSE))</f>
        <v/>
      </c>
      <c r="AP46" s="1173" t="str">
        <f>IF(AP45="","",VLOOKUP(AP45,'標準様式１シフト記号表（勤務時間帯）'!$D$6:$X$47,21,FALSE))</f>
        <v/>
      </c>
      <c r="AQ46" s="1184" t="str">
        <f>IF(AQ45="","",VLOOKUP(AQ45,'標準様式１シフト記号表（勤務時間帯）'!$D$6:$X$47,21,FALSE))</f>
        <v/>
      </c>
      <c r="AR46" s="1184" t="str">
        <f>IF(AR45="","",VLOOKUP(AR45,'標準様式１シフト記号表（勤務時間帯）'!$D$6:$X$47,21,FALSE))</f>
        <v/>
      </c>
      <c r="AS46" s="1184" t="str">
        <f>IF(AS45="","",VLOOKUP(AS45,'標準様式１シフト記号表（勤務時間帯）'!$D$6:$X$47,21,FALSE))</f>
        <v/>
      </c>
      <c r="AT46" s="1184" t="str">
        <f>IF(AT45="","",VLOOKUP(AT45,'標準様式１シフト記号表（勤務時間帯）'!$D$6:$X$47,21,FALSE))</f>
        <v/>
      </c>
      <c r="AU46" s="1184" t="str">
        <f>IF(AU45="","",VLOOKUP(AU45,'標準様式１シフト記号表（勤務時間帯）'!$D$6:$X$47,21,FALSE))</f>
        <v/>
      </c>
      <c r="AV46" s="1198" t="str">
        <f>IF(AV45="","",VLOOKUP(AV45,'標準様式１シフト記号表（勤務時間帯）'!$D$6:$X$47,21,FALSE))</f>
        <v/>
      </c>
      <c r="AW46" s="1173" t="str">
        <f>IF(AW45="","",VLOOKUP(AW45,'標準様式１シフト記号表（勤務時間帯）'!$D$6:$X$47,21,FALSE))</f>
        <v/>
      </c>
      <c r="AX46" s="1184" t="str">
        <f>IF(AX45="","",VLOOKUP(AX45,'標準様式１シフト記号表（勤務時間帯）'!$D$6:$X$47,21,FALSE))</f>
        <v/>
      </c>
      <c r="AY46" s="1184" t="str">
        <f>IF(AY45="","",VLOOKUP(AY45,'標準様式１シフト記号表（勤務時間帯）'!$D$6:$X$47,21,FALSE))</f>
        <v/>
      </c>
      <c r="AZ46" s="1233">
        <f>IF($BC$3="４週",SUM(U46:AV46),IF($BC$3="暦月",SUM(U46:AY46),""))</f>
        <v>0</v>
      </c>
      <c r="BA46" s="1245"/>
      <c r="BB46" s="1259">
        <f>IF($BC$3="４週",AZ46/4,IF($BC$3="暦月",(AZ46/($BC$8/7)),""))</f>
        <v>0</v>
      </c>
      <c r="BC46" s="1245"/>
      <c r="BD46" s="1275"/>
      <c r="BE46" s="1279"/>
      <c r="BF46" s="1279"/>
      <c r="BG46" s="1279"/>
      <c r="BH46" s="1284"/>
    </row>
    <row r="47" spans="2:60" ht="20.25" customHeight="1">
      <c r="B47" s="1042"/>
      <c r="C47" s="1055"/>
      <c r="D47" s="1068"/>
      <c r="E47" s="1076"/>
      <c r="F47" s="1076"/>
      <c r="G47" s="1084">
        <f>C45</f>
        <v>0</v>
      </c>
      <c r="H47" s="1094"/>
      <c r="I47" s="1103"/>
      <c r="J47" s="1109"/>
      <c r="K47" s="1109"/>
      <c r="L47" s="1084"/>
      <c r="M47" s="1115"/>
      <c r="N47" s="1120"/>
      <c r="O47" s="1125"/>
      <c r="P47" s="1130" t="s">
        <v>29</v>
      </c>
      <c r="Q47" s="1137"/>
      <c r="R47" s="1137"/>
      <c r="S47" s="1147"/>
      <c r="T47" s="1160"/>
      <c r="U47" s="1174" t="str">
        <f>IF(U45="","",VLOOKUP(U45,'標準様式１シフト記号表（勤務時間帯）'!$D$6:$Z$47,23,FALSE))</f>
        <v/>
      </c>
      <c r="V47" s="1185" t="str">
        <f>IF(V45="","",VLOOKUP(V45,'標準様式１シフト記号表（勤務時間帯）'!$D$6:$Z$47,23,FALSE))</f>
        <v/>
      </c>
      <c r="W47" s="1185" t="str">
        <f>IF(W45="","",VLOOKUP(W45,'標準様式１シフト記号表（勤務時間帯）'!$D$6:$Z$47,23,FALSE))</f>
        <v/>
      </c>
      <c r="X47" s="1185" t="str">
        <f>IF(X45="","",VLOOKUP(X45,'標準様式１シフト記号表（勤務時間帯）'!$D$6:$Z$47,23,FALSE))</f>
        <v/>
      </c>
      <c r="Y47" s="1185" t="str">
        <f>IF(Y45="","",VLOOKUP(Y45,'標準様式１シフト記号表（勤務時間帯）'!$D$6:$Z$47,23,FALSE))</f>
        <v/>
      </c>
      <c r="Z47" s="1185" t="str">
        <f>IF(Z45="","",VLOOKUP(Z45,'標準様式１シフト記号表（勤務時間帯）'!$D$6:$Z$47,23,FALSE))</f>
        <v/>
      </c>
      <c r="AA47" s="1199" t="str">
        <f>IF(AA45="","",VLOOKUP(AA45,'標準様式１シフト記号表（勤務時間帯）'!$D$6:$Z$47,23,FALSE))</f>
        <v/>
      </c>
      <c r="AB47" s="1174" t="str">
        <f>IF(AB45="","",VLOOKUP(AB45,'標準様式１シフト記号表（勤務時間帯）'!$D$6:$Z$47,23,FALSE))</f>
        <v/>
      </c>
      <c r="AC47" s="1185" t="str">
        <f>IF(AC45="","",VLOOKUP(AC45,'標準様式１シフト記号表（勤務時間帯）'!$D$6:$Z$47,23,FALSE))</f>
        <v/>
      </c>
      <c r="AD47" s="1185" t="str">
        <f>IF(AD45="","",VLOOKUP(AD45,'標準様式１シフト記号表（勤務時間帯）'!$D$6:$Z$47,23,FALSE))</f>
        <v/>
      </c>
      <c r="AE47" s="1185" t="str">
        <f>IF(AE45="","",VLOOKUP(AE45,'標準様式１シフト記号表（勤務時間帯）'!$D$6:$Z$47,23,FALSE))</f>
        <v/>
      </c>
      <c r="AF47" s="1185" t="str">
        <f>IF(AF45="","",VLOOKUP(AF45,'標準様式１シフト記号表（勤務時間帯）'!$D$6:$Z$47,23,FALSE))</f>
        <v/>
      </c>
      <c r="AG47" s="1185" t="str">
        <f>IF(AG45="","",VLOOKUP(AG45,'標準様式１シフト記号表（勤務時間帯）'!$D$6:$Z$47,23,FALSE))</f>
        <v/>
      </c>
      <c r="AH47" s="1199" t="str">
        <f>IF(AH45="","",VLOOKUP(AH45,'標準様式１シフト記号表（勤務時間帯）'!$D$6:$Z$47,23,FALSE))</f>
        <v/>
      </c>
      <c r="AI47" s="1174" t="str">
        <f>IF(AI45="","",VLOOKUP(AI45,'標準様式１シフト記号表（勤務時間帯）'!$D$6:$Z$47,23,FALSE))</f>
        <v/>
      </c>
      <c r="AJ47" s="1185" t="str">
        <f>IF(AJ45="","",VLOOKUP(AJ45,'標準様式１シフト記号表（勤務時間帯）'!$D$6:$Z$47,23,FALSE))</f>
        <v/>
      </c>
      <c r="AK47" s="1185" t="str">
        <f>IF(AK45="","",VLOOKUP(AK45,'標準様式１シフト記号表（勤務時間帯）'!$D$6:$Z$47,23,FALSE))</f>
        <v/>
      </c>
      <c r="AL47" s="1185" t="str">
        <f>IF(AL45="","",VLOOKUP(AL45,'標準様式１シフト記号表（勤務時間帯）'!$D$6:$Z$47,23,FALSE))</f>
        <v/>
      </c>
      <c r="AM47" s="1185" t="str">
        <f>IF(AM45="","",VLOOKUP(AM45,'標準様式１シフト記号表（勤務時間帯）'!$D$6:$Z$47,23,FALSE))</f>
        <v/>
      </c>
      <c r="AN47" s="1185" t="str">
        <f>IF(AN45="","",VLOOKUP(AN45,'標準様式１シフト記号表（勤務時間帯）'!$D$6:$Z$47,23,FALSE))</f>
        <v/>
      </c>
      <c r="AO47" s="1199" t="str">
        <f>IF(AO45="","",VLOOKUP(AO45,'標準様式１シフト記号表（勤務時間帯）'!$D$6:$Z$47,23,FALSE))</f>
        <v/>
      </c>
      <c r="AP47" s="1174" t="str">
        <f>IF(AP45="","",VLOOKUP(AP45,'標準様式１シフト記号表（勤務時間帯）'!$D$6:$Z$47,23,FALSE))</f>
        <v/>
      </c>
      <c r="AQ47" s="1185" t="str">
        <f>IF(AQ45="","",VLOOKUP(AQ45,'標準様式１シフト記号表（勤務時間帯）'!$D$6:$Z$47,23,FALSE))</f>
        <v/>
      </c>
      <c r="AR47" s="1185" t="str">
        <f>IF(AR45="","",VLOOKUP(AR45,'標準様式１シフト記号表（勤務時間帯）'!$D$6:$Z$47,23,FALSE))</f>
        <v/>
      </c>
      <c r="AS47" s="1185" t="str">
        <f>IF(AS45="","",VLOOKUP(AS45,'標準様式１シフト記号表（勤務時間帯）'!$D$6:$Z$47,23,FALSE))</f>
        <v/>
      </c>
      <c r="AT47" s="1185" t="str">
        <f>IF(AT45="","",VLOOKUP(AT45,'標準様式１シフト記号表（勤務時間帯）'!$D$6:$Z$47,23,FALSE))</f>
        <v/>
      </c>
      <c r="AU47" s="1185" t="str">
        <f>IF(AU45="","",VLOOKUP(AU45,'標準様式１シフト記号表（勤務時間帯）'!$D$6:$Z$47,23,FALSE))</f>
        <v/>
      </c>
      <c r="AV47" s="1199" t="str">
        <f>IF(AV45="","",VLOOKUP(AV45,'標準様式１シフト記号表（勤務時間帯）'!$D$6:$Z$47,23,FALSE))</f>
        <v/>
      </c>
      <c r="AW47" s="1174" t="str">
        <f>IF(AW45="","",VLOOKUP(AW45,'標準様式１シフト記号表（勤務時間帯）'!$D$6:$Z$47,23,FALSE))</f>
        <v/>
      </c>
      <c r="AX47" s="1185" t="str">
        <f>IF(AX45="","",VLOOKUP(AX45,'標準様式１シフト記号表（勤務時間帯）'!$D$6:$Z$47,23,FALSE))</f>
        <v/>
      </c>
      <c r="AY47" s="1185" t="str">
        <f>IF(AY45="","",VLOOKUP(AY45,'標準様式１シフト記号表（勤務時間帯）'!$D$6:$Z$47,23,FALSE))</f>
        <v/>
      </c>
      <c r="AZ47" s="1234">
        <f>IF($BC$3="４週",SUM(U47:AV47),IF($BC$3="暦月",SUM(U47:AY47),""))</f>
        <v>0</v>
      </c>
      <c r="BA47" s="1246"/>
      <c r="BB47" s="1260">
        <f>IF($BC$3="４週",AZ47/4,IF($BC$3="暦月",(AZ47/($BC$8/7)),""))</f>
        <v>0</v>
      </c>
      <c r="BC47" s="1246"/>
      <c r="BD47" s="1276"/>
      <c r="BE47" s="1280"/>
      <c r="BF47" s="1280"/>
      <c r="BG47" s="1280"/>
      <c r="BH47" s="1285"/>
    </row>
    <row r="48" spans="2:60" ht="20.25" customHeight="1">
      <c r="B48" s="1043"/>
      <c r="C48" s="1056"/>
      <c r="D48" s="1069"/>
      <c r="E48" s="1077"/>
      <c r="F48" s="1075"/>
      <c r="G48" s="1083"/>
      <c r="H48" s="1096"/>
      <c r="I48" s="1104"/>
      <c r="J48" s="1110"/>
      <c r="K48" s="1110"/>
      <c r="L48" s="1085"/>
      <c r="M48" s="1116"/>
      <c r="N48" s="1121"/>
      <c r="O48" s="1126"/>
      <c r="P48" s="1131" t="s">
        <v>397</v>
      </c>
      <c r="Q48" s="1035"/>
      <c r="R48" s="1035"/>
      <c r="S48" s="1061"/>
      <c r="T48" s="1161"/>
      <c r="U48" s="1175"/>
      <c r="V48" s="1186"/>
      <c r="W48" s="1186"/>
      <c r="X48" s="1186"/>
      <c r="Y48" s="1186"/>
      <c r="Z48" s="1186"/>
      <c r="AA48" s="1200"/>
      <c r="AB48" s="1175"/>
      <c r="AC48" s="1186"/>
      <c r="AD48" s="1186"/>
      <c r="AE48" s="1186"/>
      <c r="AF48" s="1186"/>
      <c r="AG48" s="1186"/>
      <c r="AH48" s="1200"/>
      <c r="AI48" s="1175"/>
      <c r="AJ48" s="1186"/>
      <c r="AK48" s="1186"/>
      <c r="AL48" s="1186"/>
      <c r="AM48" s="1186"/>
      <c r="AN48" s="1186"/>
      <c r="AO48" s="1200"/>
      <c r="AP48" s="1175"/>
      <c r="AQ48" s="1186"/>
      <c r="AR48" s="1186"/>
      <c r="AS48" s="1186"/>
      <c r="AT48" s="1186"/>
      <c r="AU48" s="1186"/>
      <c r="AV48" s="1200"/>
      <c r="AW48" s="1175"/>
      <c r="AX48" s="1186"/>
      <c r="AY48" s="1186"/>
      <c r="AZ48" s="1235"/>
      <c r="BA48" s="1247"/>
      <c r="BB48" s="1261"/>
      <c r="BC48" s="1247"/>
      <c r="BD48" s="1277"/>
      <c r="BE48" s="1281"/>
      <c r="BF48" s="1281"/>
      <c r="BG48" s="1281"/>
      <c r="BH48" s="1286"/>
    </row>
    <row r="49" spans="2:60" ht="20.25" customHeight="1">
      <c r="B49" s="1041">
        <f>B46+1</f>
        <v>10</v>
      </c>
      <c r="C49" s="1054"/>
      <c r="D49" s="1067"/>
      <c r="E49" s="1075"/>
      <c r="F49" s="1075">
        <f>C48</f>
        <v>0</v>
      </c>
      <c r="G49" s="1083"/>
      <c r="H49" s="1093"/>
      <c r="I49" s="1102"/>
      <c r="J49" s="1108"/>
      <c r="K49" s="1108"/>
      <c r="L49" s="1083"/>
      <c r="M49" s="1114"/>
      <c r="N49" s="1119"/>
      <c r="O49" s="1124"/>
      <c r="P49" s="1129" t="s">
        <v>743</v>
      </c>
      <c r="Q49" s="1136"/>
      <c r="R49" s="1136"/>
      <c r="S49" s="1144"/>
      <c r="T49" s="1156"/>
      <c r="U49" s="1173" t="str">
        <f>IF(U48="","",VLOOKUP(U48,'標準様式１シフト記号表（勤務時間帯）'!$D$6:$X$47,21,FALSE))</f>
        <v/>
      </c>
      <c r="V49" s="1184" t="str">
        <f>IF(V48="","",VLOOKUP(V48,'標準様式１シフト記号表（勤務時間帯）'!$D$6:$X$47,21,FALSE))</f>
        <v/>
      </c>
      <c r="W49" s="1184" t="str">
        <f>IF(W48="","",VLOOKUP(W48,'標準様式１シフト記号表（勤務時間帯）'!$D$6:$X$47,21,FALSE))</f>
        <v/>
      </c>
      <c r="X49" s="1184" t="str">
        <f>IF(X48="","",VLOOKUP(X48,'標準様式１シフト記号表（勤務時間帯）'!$D$6:$X$47,21,FALSE))</f>
        <v/>
      </c>
      <c r="Y49" s="1184" t="str">
        <f>IF(Y48="","",VLOOKUP(Y48,'標準様式１シフト記号表（勤務時間帯）'!$D$6:$X$47,21,FALSE))</f>
        <v/>
      </c>
      <c r="Z49" s="1184" t="str">
        <f>IF(Z48="","",VLOOKUP(Z48,'標準様式１シフト記号表（勤務時間帯）'!$D$6:$X$47,21,FALSE))</f>
        <v/>
      </c>
      <c r="AA49" s="1198" t="str">
        <f>IF(AA48="","",VLOOKUP(AA48,'標準様式１シフト記号表（勤務時間帯）'!$D$6:$X$47,21,FALSE))</f>
        <v/>
      </c>
      <c r="AB49" s="1173" t="str">
        <f>IF(AB48="","",VLOOKUP(AB48,'標準様式１シフト記号表（勤務時間帯）'!$D$6:$X$47,21,FALSE))</f>
        <v/>
      </c>
      <c r="AC49" s="1184" t="str">
        <f>IF(AC48="","",VLOOKUP(AC48,'標準様式１シフト記号表（勤務時間帯）'!$D$6:$X$47,21,FALSE))</f>
        <v/>
      </c>
      <c r="AD49" s="1184" t="str">
        <f>IF(AD48="","",VLOOKUP(AD48,'標準様式１シフト記号表（勤務時間帯）'!$D$6:$X$47,21,FALSE))</f>
        <v/>
      </c>
      <c r="AE49" s="1184" t="str">
        <f>IF(AE48="","",VLOOKUP(AE48,'標準様式１シフト記号表（勤務時間帯）'!$D$6:$X$47,21,FALSE))</f>
        <v/>
      </c>
      <c r="AF49" s="1184" t="str">
        <f>IF(AF48="","",VLOOKUP(AF48,'標準様式１シフト記号表（勤務時間帯）'!$D$6:$X$47,21,FALSE))</f>
        <v/>
      </c>
      <c r="AG49" s="1184" t="str">
        <f>IF(AG48="","",VLOOKUP(AG48,'標準様式１シフト記号表（勤務時間帯）'!$D$6:$X$47,21,FALSE))</f>
        <v/>
      </c>
      <c r="AH49" s="1198" t="str">
        <f>IF(AH48="","",VLOOKUP(AH48,'標準様式１シフト記号表（勤務時間帯）'!$D$6:$X$47,21,FALSE))</f>
        <v/>
      </c>
      <c r="AI49" s="1173" t="str">
        <f>IF(AI48="","",VLOOKUP(AI48,'標準様式１シフト記号表（勤務時間帯）'!$D$6:$X$47,21,FALSE))</f>
        <v/>
      </c>
      <c r="AJ49" s="1184" t="str">
        <f>IF(AJ48="","",VLOOKUP(AJ48,'標準様式１シフト記号表（勤務時間帯）'!$D$6:$X$47,21,FALSE))</f>
        <v/>
      </c>
      <c r="AK49" s="1184" t="str">
        <f>IF(AK48="","",VLOOKUP(AK48,'標準様式１シフト記号表（勤務時間帯）'!$D$6:$X$47,21,FALSE))</f>
        <v/>
      </c>
      <c r="AL49" s="1184" t="str">
        <f>IF(AL48="","",VLOOKUP(AL48,'標準様式１シフト記号表（勤務時間帯）'!$D$6:$X$47,21,FALSE))</f>
        <v/>
      </c>
      <c r="AM49" s="1184" t="str">
        <f>IF(AM48="","",VLOOKUP(AM48,'標準様式１シフト記号表（勤務時間帯）'!$D$6:$X$47,21,FALSE))</f>
        <v/>
      </c>
      <c r="AN49" s="1184" t="str">
        <f>IF(AN48="","",VLOOKUP(AN48,'標準様式１シフト記号表（勤務時間帯）'!$D$6:$X$47,21,FALSE))</f>
        <v/>
      </c>
      <c r="AO49" s="1198" t="str">
        <f>IF(AO48="","",VLOOKUP(AO48,'標準様式１シフト記号表（勤務時間帯）'!$D$6:$X$47,21,FALSE))</f>
        <v/>
      </c>
      <c r="AP49" s="1173" t="str">
        <f>IF(AP48="","",VLOOKUP(AP48,'標準様式１シフト記号表（勤務時間帯）'!$D$6:$X$47,21,FALSE))</f>
        <v/>
      </c>
      <c r="AQ49" s="1184" t="str">
        <f>IF(AQ48="","",VLOOKUP(AQ48,'標準様式１シフト記号表（勤務時間帯）'!$D$6:$X$47,21,FALSE))</f>
        <v/>
      </c>
      <c r="AR49" s="1184" t="str">
        <f>IF(AR48="","",VLOOKUP(AR48,'標準様式１シフト記号表（勤務時間帯）'!$D$6:$X$47,21,FALSE))</f>
        <v/>
      </c>
      <c r="AS49" s="1184" t="str">
        <f>IF(AS48="","",VLOOKUP(AS48,'標準様式１シフト記号表（勤務時間帯）'!$D$6:$X$47,21,FALSE))</f>
        <v/>
      </c>
      <c r="AT49" s="1184" t="str">
        <f>IF(AT48="","",VLOOKUP(AT48,'標準様式１シフト記号表（勤務時間帯）'!$D$6:$X$47,21,FALSE))</f>
        <v/>
      </c>
      <c r="AU49" s="1184" t="str">
        <f>IF(AU48="","",VLOOKUP(AU48,'標準様式１シフト記号表（勤務時間帯）'!$D$6:$X$47,21,FALSE))</f>
        <v/>
      </c>
      <c r="AV49" s="1198" t="str">
        <f>IF(AV48="","",VLOOKUP(AV48,'標準様式１シフト記号表（勤務時間帯）'!$D$6:$X$47,21,FALSE))</f>
        <v/>
      </c>
      <c r="AW49" s="1173" t="str">
        <f>IF(AW48="","",VLOOKUP(AW48,'標準様式１シフト記号表（勤務時間帯）'!$D$6:$X$47,21,FALSE))</f>
        <v/>
      </c>
      <c r="AX49" s="1184" t="str">
        <f>IF(AX48="","",VLOOKUP(AX48,'標準様式１シフト記号表（勤務時間帯）'!$D$6:$X$47,21,FALSE))</f>
        <v/>
      </c>
      <c r="AY49" s="1184" t="str">
        <f>IF(AY48="","",VLOOKUP(AY48,'標準様式１シフト記号表（勤務時間帯）'!$D$6:$X$47,21,FALSE))</f>
        <v/>
      </c>
      <c r="AZ49" s="1233">
        <f>IF($BC$3="４週",SUM(U49:AV49),IF($BC$3="暦月",SUM(U49:AY49),""))</f>
        <v>0</v>
      </c>
      <c r="BA49" s="1245"/>
      <c r="BB49" s="1259">
        <f>IF($BC$3="４週",AZ49/4,IF($BC$3="暦月",(AZ49/($BC$8/7)),""))</f>
        <v>0</v>
      </c>
      <c r="BC49" s="1245"/>
      <c r="BD49" s="1275"/>
      <c r="BE49" s="1279"/>
      <c r="BF49" s="1279"/>
      <c r="BG49" s="1279"/>
      <c r="BH49" s="1284"/>
    </row>
    <row r="50" spans="2:60" ht="20.25" customHeight="1">
      <c r="B50" s="1042"/>
      <c r="C50" s="1055"/>
      <c r="D50" s="1068"/>
      <c r="E50" s="1076"/>
      <c r="F50" s="1076"/>
      <c r="G50" s="1084">
        <f>C48</f>
        <v>0</v>
      </c>
      <c r="H50" s="1094"/>
      <c r="I50" s="1103"/>
      <c r="J50" s="1109"/>
      <c r="K50" s="1109"/>
      <c r="L50" s="1084"/>
      <c r="M50" s="1115"/>
      <c r="N50" s="1120"/>
      <c r="O50" s="1125"/>
      <c r="P50" s="1132" t="s">
        <v>29</v>
      </c>
      <c r="Q50" s="1140"/>
      <c r="R50" s="1140"/>
      <c r="S50" s="1148"/>
      <c r="T50" s="1162"/>
      <c r="U50" s="1174" t="str">
        <f>IF(U48="","",VLOOKUP(U48,'標準様式１シフト記号表（勤務時間帯）'!$D$6:$Z$47,23,FALSE))</f>
        <v/>
      </c>
      <c r="V50" s="1185" t="str">
        <f>IF(V48="","",VLOOKUP(V48,'標準様式１シフト記号表（勤務時間帯）'!$D$6:$Z$47,23,FALSE))</f>
        <v/>
      </c>
      <c r="W50" s="1185" t="str">
        <f>IF(W48="","",VLOOKUP(W48,'標準様式１シフト記号表（勤務時間帯）'!$D$6:$Z$47,23,FALSE))</f>
        <v/>
      </c>
      <c r="X50" s="1185" t="str">
        <f>IF(X48="","",VLOOKUP(X48,'標準様式１シフト記号表（勤務時間帯）'!$D$6:$Z$47,23,FALSE))</f>
        <v/>
      </c>
      <c r="Y50" s="1185" t="str">
        <f>IF(Y48="","",VLOOKUP(Y48,'標準様式１シフト記号表（勤務時間帯）'!$D$6:$Z$47,23,FALSE))</f>
        <v/>
      </c>
      <c r="Z50" s="1185" t="str">
        <f>IF(Z48="","",VLOOKUP(Z48,'標準様式１シフト記号表（勤務時間帯）'!$D$6:$Z$47,23,FALSE))</f>
        <v/>
      </c>
      <c r="AA50" s="1199" t="str">
        <f>IF(AA48="","",VLOOKUP(AA48,'標準様式１シフト記号表（勤務時間帯）'!$D$6:$Z$47,23,FALSE))</f>
        <v/>
      </c>
      <c r="AB50" s="1174" t="str">
        <f>IF(AB48="","",VLOOKUP(AB48,'標準様式１シフト記号表（勤務時間帯）'!$D$6:$Z$47,23,FALSE))</f>
        <v/>
      </c>
      <c r="AC50" s="1185" t="str">
        <f>IF(AC48="","",VLOOKUP(AC48,'標準様式１シフト記号表（勤務時間帯）'!$D$6:$Z$47,23,FALSE))</f>
        <v/>
      </c>
      <c r="AD50" s="1185" t="str">
        <f>IF(AD48="","",VLOOKUP(AD48,'標準様式１シフト記号表（勤務時間帯）'!$D$6:$Z$47,23,FALSE))</f>
        <v/>
      </c>
      <c r="AE50" s="1185" t="str">
        <f>IF(AE48="","",VLOOKUP(AE48,'標準様式１シフト記号表（勤務時間帯）'!$D$6:$Z$47,23,FALSE))</f>
        <v/>
      </c>
      <c r="AF50" s="1185" t="str">
        <f>IF(AF48="","",VLOOKUP(AF48,'標準様式１シフト記号表（勤務時間帯）'!$D$6:$Z$47,23,FALSE))</f>
        <v/>
      </c>
      <c r="AG50" s="1185" t="str">
        <f>IF(AG48="","",VLOOKUP(AG48,'標準様式１シフト記号表（勤務時間帯）'!$D$6:$Z$47,23,FALSE))</f>
        <v/>
      </c>
      <c r="AH50" s="1199" t="str">
        <f>IF(AH48="","",VLOOKUP(AH48,'標準様式１シフト記号表（勤務時間帯）'!$D$6:$Z$47,23,FALSE))</f>
        <v/>
      </c>
      <c r="AI50" s="1174" t="str">
        <f>IF(AI48="","",VLOOKUP(AI48,'標準様式１シフト記号表（勤務時間帯）'!$D$6:$Z$47,23,FALSE))</f>
        <v/>
      </c>
      <c r="AJ50" s="1185" t="str">
        <f>IF(AJ48="","",VLOOKUP(AJ48,'標準様式１シフト記号表（勤務時間帯）'!$D$6:$Z$47,23,FALSE))</f>
        <v/>
      </c>
      <c r="AK50" s="1185" t="str">
        <f>IF(AK48="","",VLOOKUP(AK48,'標準様式１シフト記号表（勤務時間帯）'!$D$6:$Z$47,23,FALSE))</f>
        <v/>
      </c>
      <c r="AL50" s="1185" t="str">
        <f>IF(AL48="","",VLOOKUP(AL48,'標準様式１シフト記号表（勤務時間帯）'!$D$6:$Z$47,23,FALSE))</f>
        <v/>
      </c>
      <c r="AM50" s="1185" t="str">
        <f>IF(AM48="","",VLOOKUP(AM48,'標準様式１シフト記号表（勤務時間帯）'!$D$6:$Z$47,23,FALSE))</f>
        <v/>
      </c>
      <c r="AN50" s="1185" t="str">
        <f>IF(AN48="","",VLOOKUP(AN48,'標準様式１シフト記号表（勤務時間帯）'!$D$6:$Z$47,23,FALSE))</f>
        <v/>
      </c>
      <c r="AO50" s="1199" t="str">
        <f>IF(AO48="","",VLOOKUP(AO48,'標準様式１シフト記号表（勤務時間帯）'!$D$6:$Z$47,23,FALSE))</f>
        <v/>
      </c>
      <c r="AP50" s="1174" t="str">
        <f>IF(AP48="","",VLOOKUP(AP48,'標準様式１シフト記号表（勤務時間帯）'!$D$6:$Z$47,23,FALSE))</f>
        <v/>
      </c>
      <c r="AQ50" s="1185" t="str">
        <f>IF(AQ48="","",VLOOKUP(AQ48,'標準様式１シフト記号表（勤務時間帯）'!$D$6:$Z$47,23,FALSE))</f>
        <v/>
      </c>
      <c r="AR50" s="1185" t="str">
        <f>IF(AR48="","",VLOOKUP(AR48,'標準様式１シフト記号表（勤務時間帯）'!$D$6:$Z$47,23,FALSE))</f>
        <v/>
      </c>
      <c r="AS50" s="1185" t="str">
        <f>IF(AS48="","",VLOOKUP(AS48,'標準様式１シフト記号表（勤務時間帯）'!$D$6:$Z$47,23,FALSE))</f>
        <v/>
      </c>
      <c r="AT50" s="1185" t="str">
        <f>IF(AT48="","",VLOOKUP(AT48,'標準様式１シフト記号表（勤務時間帯）'!$D$6:$Z$47,23,FALSE))</f>
        <v/>
      </c>
      <c r="AU50" s="1185" t="str">
        <f>IF(AU48="","",VLOOKUP(AU48,'標準様式１シフト記号表（勤務時間帯）'!$D$6:$Z$47,23,FALSE))</f>
        <v/>
      </c>
      <c r="AV50" s="1199" t="str">
        <f>IF(AV48="","",VLOOKUP(AV48,'標準様式１シフト記号表（勤務時間帯）'!$D$6:$Z$47,23,FALSE))</f>
        <v/>
      </c>
      <c r="AW50" s="1174" t="str">
        <f>IF(AW48="","",VLOOKUP(AW48,'標準様式１シフト記号表（勤務時間帯）'!$D$6:$Z$47,23,FALSE))</f>
        <v/>
      </c>
      <c r="AX50" s="1185" t="str">
        <f>IF(AX48="","",VLOOKUP(AX48,'標準様式１シフト記号表（勤務時間帯）'!$D$6:$Z$47,23,FALSE))</f>
        <v/>
      </c>
      <c r="AY50" s="1185" t="str">
        <f>IF(AY48="","",VLOOKUP(AY48,'標準様式１シフト記号表（勤務時間帯）'!$D$6:$Z$47,23,FALSE))</f>
        <v/>
      </c>
      <c r="AZ50" s="1234">
        <f>IF($BC$3="４週",SUM(U50:AV50),IF($BC$3="暦月",SUM(U50:AY50),""))</f>
        <v>0</v>
      </c>
      <c r="BA50" s="1246"/>
      <c r="BB50" s="1260">
        <f>IF($BC$3="４週",AZ50/4,IF($BC$3="暦月",(AZ50/($BC$8/7)),""))</f>
        <v>0</v>
      </c>
      <c r="BC50" s="1246"/>
      <c r="BD50" s="1276"/>
      <c r="BE50" s="1280"/>
      <c r="BF50" s="1280"/>
      <c r="BG50" s="1280"/>
      <c r="BH50" s="1285"/>
    </row>
    <row r="51" spans="2:60" ht="20.25" customHeight="1">
      <c r="B51" s="1043"/>
      <c r="C51" s="1056"/>
      <c r="D51" s="1069"/>
      <c r="E51" s="1077"/>
      <c r="F51" s="1075"/>
      <c r="G51" s="1083"/>
      <c r="H51" s="1096"/>
      <c r="I51" s="1104"/>
      <c r="J51" s="1110"/>
      <c r="K51" s="1110"/>
      <c r="L51" s="1085"/>
      <c r="M51" s="1116"/>
      <c r="N51" s="1121"/>
      <c r="O51" s="1126"/>
      <c r="P51" s="1131" t="s">
        <v>397</v>
      </c>
      <c r="Q51" s="1035"/>
      <c r="R51" s="1035"/>
      <c r="S51" s="1061"/>
      <c r="T51" s="1161"/>
      <c r="U51" s="1175"/>
      <c r="V51" s="1186"/>
      <c r="W51" s="1186"/>
      <c r="X51" s="1186"/>
      <c r="Y51" s="1186"/>
      <c r="Z51" s="1186"/>
      <c r="AA51" s="1200"/>
      <c r="AB51" s="1175"/>
      <c r="AC51" s="1186"/>
      <c r="AD51" s="1186"/>
      <c r="AE51" s="1186"/>
      <c r="AF51" s="1186"/>
      <c r="AG51" s="1186"/>
      <c r="AH51" s="1200"/>
      <c r="AI51" s="1175"/>
      <c r="AJ51" s="1186"/>
      <c r="AK51" s="1186"/>
      <c r="AL51" s="1186"/>
      <c r="AM51" s="1186"/>
      <c r="AN51" s="1186"/>
      <c r="AO51" s="1200"/>
      <c r="AP51" s="1175"/>
      <c r="AQ51" s="1186"/>
      <c r="AR51" s="1186"/>
      <c r="AS51" s="1186"/>
      <c r="AT51" s="1186"/>
      <c r="AU51" s="1186"/>
      <c r="AV51" s="1200"/>
      <c r="AW51" s="1175"/>
      <c r="AX51" s="1186"/>
      <c r="AY51" s="1186"/>
      <c r="AZ51" s="1235"/>
      <c r="BA51" s="1247"/>
      <c r="BB51" s="1261"/>
      <c r="BC51" s="1247"/>
      <c r="BD51" s="1277"/>
      <c r="BE51" s="1281"/>
      <c r="BF51" s="1281"/>
      <c r="BG51" s="1281"/>
      <c r="BH51" s="1286"/>
    </row>
    <row r="52" spans="2:60" ht="20.25" customHeight="1">
      <c r="B52" s="1041">
        <f>B49+1</f>
        <v>11</v>
      </c>
      <c r="C52" s="1054"/>
      <c r="D52" s="1067"/>
      <c r="E52" s="1075"/>
      <c r="F52" s="1075">
        <f>C51</f>
        <v>0</v>
      </c>
      <c r="G52" s="1083"/>
      <c r="H52" s="1093"/>
      <c r="I52" s="1102"/>
      <c r="J52" s="1108"/>
      <c r="K52" s="1108"/>
      <c r="L52" s="1083"/>
      <c r="M52" s="1114"/>
      <c r="N52" s="1119"/>
      <c r="O52" s="1124"/>
      <c r="P52" s="1129" t="s">
        <v>743</v>
      </c>
      <c r="Q52" s="1136"/>
      <c r="R52" s="1136"/>
      <c r="S52" s="1144"/>
      <c r="T52" s="1156"/>
      <c r="U52" s="1173" t="str">
        <f>IF(U51="","",VLOOKUP(U51,'標準様式１シフト記号表（勤務時間帯）'!$D$6:$X$47,21,FALSE))</f>
        <v/>
      </c>
      <c r="V52" s="1184" t="str">
        <f>IF(V51="","",VLOOKUP(V51,'標準様式１シフト記号表（勤務時間帯）'!$D$6:$X$47,21,FALSE))</f>
        <v/>
      </c>
      <c r="W52" s="1184" t="str">
        <f>IF(W51="","",VLOOKUP(W51,'標準様式１シフト記号表（勤務時間帯）'!$D$6:$X$47,21,FALSE))</f>
        <v/>
      </c>
      <c r="X52" s="1184" t="str">
        <f>IF(X51="","",VLOOKUP(X51,'標準様式１シフト記号表（勤務時間帯）'!$D$6:$X$47,21,FALSE))</f>
        <v/>
      </c>
      <c r="Y52" s="1184" t="str">
        <f>IF(Y51="","",VLOOKUP(Y51,'標準様式１シフト記号表（勤務時間帯）'!$D$6:$X$47,21,FALSE))</f>
        <v/>
      </c>
      <c r="Z52" s="1184" t="str">
        <f>IF(Z51="","",VLOOKUP(Z51,'標準様式１シフト記号表（勤務時間帯）'!$D$6:$X$47,21,FALSE))</f>
        <v/>
      </c>
      <c r="AA52" s="1198" t="str">
        <f>IF(AA51="","",VLOOKUP(AA51,'標準様式１シフト記号表（勤務時間帯）'!$D$6:$X$47,21,FALSE))</f>
        <v/>
      </c>
      <c r="AB52" s="1173" t="str">
        <f>IF(AB51="","",VLOOKUP(AB51,'標準様式１シフト記号表（勤務時間帯）'!$D$6:$X$47,21,FALSE))</f>
        <v/>
      </c>
      <c r="AC52" s="1184" t="str">
        <f>IF(AC51="","",VLOOKUP(AC51,'標準様式１シフト記号表（勤務時間帯）'!$D$6:$X$47,21,FALSE))</f>
        <v/>
      </c>
      <c r="AD52" s="1184" t="str">
        <f>IF(AD51="","",VLOOKUP(AD51,'標準様式１シフト記号表（勤務時間帯）'!$D$6:$X$47,21,FALSE))</f>
        <v/>
      </c>
      <c r="AE52" s="1184" t="str">
        <f>IF(AE51="","",VLOOKUP(AE51,'標準様式１シフト記号表（勤務時間帯）'!$D$6:$X$47,21,FALSE))</f>
        <v/>
      </c>
      <c r="AF52" s="1184" t="str">
        <f>IF(AF51="","",VLOOKUP(AF51,'標準様式１シフト記号表（勤務時間帯）'!$D$6:$X$47,21,FALSE))</f>
        <v/>
      </c>
      <c r="AG52" s="1184" t="str">
        <f>IF(AG51="","",VLOOKUP(AG51,'標準様式１シフト記号表（勤務時間帯）'!$D$6:$X$47,21,FALSE))</f>
        <v/>
      </c>
      <c r="AH52" s="1198" t="str">
        <f>IF(AH51="","",VLOOKUP(AH51,'標準様式１シフト記号表（勤務時間帯）'!$D$6:$X$47,21,FALSE))</f>
        <v/>
      </c>
      <c r="AI52" s="1173" t="str">
        <f>IF(AI51="","",VLOOKUP(AI51,'標準様式１シフト記号表（勤務時間帯）'!$D$6:$X$47,21,FALSE))</f>
        <v/>
      </c>
      <c r="AJ52" s="1184" t="str">
        <f>IF(AJ51="","",VLOOKUP(AJ51,'標準様式１シフト記号表（勤務時間帯）'!$D$6:$X$47,21,FALSE))</f>
        <v/>
      </c>
      <c r="AK52" s="1184" t="str">
        <f>IF(AK51="","",VLOOKUP(AK51,'標準様式１シフト記号表（勤務時間帯）'!$D$6:$X$47,21,FALSE))</f>
        <v/>
      </c>
      <c r="AL52" s="1184" t="str">
        <f>IF(AL51="","",VLOOKUP(AL51,'標準様式１シフト記号表（勤務時間帯）'!$D$6:$X$47,21,FALSE))</f>
        <v/>
      </c>
      <c r="AM52" s="1184" t="str">
        <f>IF(AM51="","",VLOOKUP(AM51,'標準様式１シフト記号表（勤務時間帯）'!$D$6:$X$47,21,FALSE))</f>
        <v/>
      </c>
      <c r="AN52" s="1184" t="str">
        <f>IF(AN51="","",VLOOKUP(AN51,'標準様式１シフト記号表（勤務時間帯）'!$D$6:$X$47,21,FALSE))</f>
        <v/>
      </c>
      <c r="AO52" s="1198" t="str">
        <f>IF(AO51="","",VLOOKUP(AO51,'標準様式１シフト記号表（勤務時間帯）'!$D$6:$X$47,21,FALSE))</f>
        <v/>
      </c>
      <c r="AP52" s="1173" t="str">
        <f>IF(AP51="","",VLOOKUP(AP51,'標準様式１シフト記号表（勤務時間帯）'!$D$6:$X$47,21,FALSE))</f>
        <v/>
      </c>
      <c r="AQ52" s="1184" t="str">
        <f>IF(AQ51="","",VLOOKUP(AQ51,'標準様式１シフト記号表（勤務時間帯）'!$D$6:$X$47,21,FALSE))</f>
        <v/>
      </c>
      <c r="AR52" s="1184" t="str">
        <f>IF(AR51="","",VLOOKUP(AR51,'標準様式１シフト記号表（勤務時間帯）'!$D$6:$X$47,21,FALSE))</f>
        <v/>
      </c>
      <c r="AS52" s="1184" t="str">
        <f>IF(AS51="","",VLOOKUP(AS51,'標準様式１シフト記号表（勤務時間帯）'!$D$6:$X$47,21,FALSE))</f>
        <v/>
      </c>
      <c r="AT52" s="1184" t="str">
        <f>IF(AT51="","",VLOOKUP(AT51,'標準様式１シフト記号表（勤務時間帯）'!$D$6:$X$47,21,FALSE))</f>
        <v/>
      </c>
      <c r="AU52" s="1184" t="str">
        <f>IF(AU51="","",VLOOKUP(AU51,'標準様式１シフト記号表（勤務時間帯）'!$D$6:$X$47,21,FALSE))</f>
        <v/>
      </c>
      <c r="AV52" s="1198" t="str">
        <f>IF(AV51="","",VLOOKUP(AV51,'標準様式１シフト記号表（勤務時間帯）'!$D$6:$X$47,21,FALSE))</f>
        <v/>
      </c>
      <c r="AW52" s="1173" t="str">
        <f>IF(AW51="","",VLOOKUP(AW51,'標準様式１シフト記号表（勤務時間帯）'!$D$6:$X$47,21,FALSE))</f>
        <v/>
      </c>
      <c r="AX52" s="1184" t="str">
        <f>IF(AX51="","",VLOOKUP(AX51,'標準様式１シフト記号表（勤務時間帯）'!$D$6:$X$47,21,FALSE))</f>
        <v/>
      </c>
      <c r="AY52" s="1184" t="str">
        <f>IF(AY51="","",VLOOKUP(AY51,'標準様式１シフト記号表（勤務時間帯）'!$D$6:$X$47,21,FALSE))</f>
        <v/>
      </c>
      <c r="AZ52" s="1233">
        <f>IF($BC$3="４週",SUM(U52:AV52),IF($BC$3="暦月",SUM(U52:AY52),""))</f>
        <v>0</v>
      </c>
      <c r="BA52" s="1245"/>
      <c r="BB52" s="1259">
        <f>IF($BC$3="４週",AZ52/4,IF($BC$3="暦月",(AZ52/($BC$8/7)),""))</f>
        <v>0</v>
      </c>
      <c r="BC52" s="1245"/>
      <c r="BD52" s="1275"/>
      <c r="BE52" s="1279"/>
      <c r="BF52" s="1279"/>
      <c r="BG52" s="1279"/>
      <c r="BH52" s="1284"/>
    </row>
    <row r="53" spans="2:60" ht="20.25" customHeight="1">
      <c r="B53" s="1042"/>
      <c r="C53" s="1055"/>
      <c r="D53" s="1068"/>
      <c r="E53" s="1076"/>
      <c r="F53" s="1076"/>
      <c r="G53" s="1084">
        <f>C51</f>
        <v>0</v>
      </c>
      <c r="H53" s="1094"/>
      <c r="I53" s="1103"/>
      <c r="J53" s="1109"/>
      <c r="K53" s="1109"/>
      <c r="L53" s="1084"/>
      <c r="M53" s="1115"/>
      <c r="N53" s="1120"/>
      <c r="O53" s="1125"/>
      <c r="P53" s="1132" t="s">
        <v>29</v>
      </c>
      <c r="Q53" s="1140"/>
      <c r="R53" s="1140"/>
      <c r="S53" s="1148"/>
      <c r="T53" s="1162"/>
      <c r="U53" s="1174" t="str">
        <f>IF(U51="","",VLOOKUP(U51,'標準様式１シフト記号表（勤務時間帯）'!$D$6:$Z$47,23,FALSE))</f>
        <v/>
      </c>
      <c r="V53" s="1185" t="str">
        <f>IF(V51="","",VLOOKUP(V51,'標準様式１シフト記号表（勤務時間帯）'!$D$6:$Z$47,23,FALSE))</f>
        <v/>
      </c>
      <c r="W53" s="1185" t="str">
        <f>IF(W51="","",VLOOKUP(W51,'標準様式１シフト記号表（勤務時間帯）'!$D$6:$Z$47,23,FALSE))</f>
        <v/>
      </c>
      <c r="X53" s="1185" t="str">
        <f>IF(X51="","",VLOOKUP(X51,'標準様式１シフト記号表（勤務時間帯）'!$D$6:$Z$47,23,FALSE))</f>
        <v/>
      </c>
      <c r="Y53" s="1185" t="str">
        <f>IF(Y51="","",VLOOKUP(Y51,'標準様式１シフト記号表（勤務時間帯）'!$D$6:$Z$47,23,FALSE))</f>
        <v/>
      </c>
      <c r="Z53" s="1185" t="str">
        <f>IF(Z51="","",VLOOKUP(Z51,'標準様式１シフト記号表（勤務時間帯）'!$D$6:$Z$47,23,FALSE))</f>
        <v/>
      </c>
      <c r="AA53" s="1199" t="str">
        <f>IF(AA51="","",VLOOKUP(AA51,'標準様式１シフト記号表（勤務時間帯）'!$D$6:$Z$47,23,FALSE))</f>
        <v/>
      </c>
      <c r="AB53" s="1174" t="str">
        <f>IF(AB51="","",VLOOKUP(AB51,'標準様式１シフト記号表（勤務時間帯）'!$D$6:$Z$47,23,FALSE))</f>
        <v/>
      </c>
      <c r="AC53" s="1185" t="str">
        <f>IF(AC51="","",VLOOKUP(AC51,'標準様式１シフト記号表（勤務時間帯）'!$D$6:$Z$47,23,FALSE))</f>
        <v/>
      </c>
      <c r="AD53" s="1185" t="str">
        <f>IF(AD51="","",VLOOKUP(AD51,'標準様式１シフト記号表（勤務時間帯）'!$D$6:$Z$47,23,FALSE))</f>
        <v/>
      </c>
      <c r="AE53" s="1185" t="str">
        <f>IF(AE51="","",VLOOKUP(AE51,'標準様式１シフト記号表（勤務時間帯）'!$D$6:$Z$47,23,FALSE))</f>
        <v/>
      </c>
      <c r="AF53" s="1185" t="str">
        <f>IF(AF51="","",VLOOKUP(AF51,'標準様式１シフト記号表（勤務時間帯）'!$D$6:$Z$47,23,FALSE))</f>
        <v/>
      </c>
      <c r="AG53" s="1185" t="str">
        <f>IF(AG51="","",VLOOKUP(AG51,'標準様式１シフト記号表（勤務時間帯）'!$D$6:$Z$47,23,FALSE))</f>
        <v/>
      </c>
      <c r="AH53" s="1199" t="str">
        <f>IF(AH51="","",VLOOKUP(AH51,'標準様式１シフト記号表（勤務時間帯）'!$D$6:$Z$47,23,FALSE))</f>
        <v/>
      </c>
      <c r="AI53" s="1174" t="str">
        <f>IF(AI51="","",VLOOKUP(AI51,'標準様式１シフト記号表（勤務時間帯）'!$D$6:$Z$47,23,FALSE))</f>
        <v/>
      </c>
      <c r="AJ53" s="1185" t="str">
        <f>IF(AJ51="","",VLOOKUP(AJ51,'標準様式１シフト記号表（勤務時間帯）'!$D$6:$Z$47,23,FALSE))</f>
        <v/>
      </c>
      <c r="AK53" s="1185" t="str">
        <f>IF(AK51="","",VLOOKUP(AK51,'標準様式１シフト記号表（勤務時間帯）'!$D$6:$Z$47,23,FALSE))</f>
        <v/>
      </c>
      <c r="AL53" s="1185" t="str">
        <f>IF(AL51="","",VLOOKUP(AL51,'標準様式１シフト記号表（勤務時間帯）'!$D$6:$Z$47,23,FALSE))</f>
        <v/>
      </c>
      <c r="AM53" s="1185" t="str">
        <f>IF(AM51="","",VLOOKUP(AM51,'標準様式１シフト記号表（勤務時間帯）'!$D$6:$Z$47,23,FALSE))</f>
        <v/>
      </c>
      <c r="AN53" s="1185" t="str">
        <f>IF(AN51="","",VLOOKUP(AN51,'標準様式１シフト記号表（勤務時間帯）'!$D$6:$Z$47,23,FALSE))</f>
        <v/>
      </c>
      <c r="AO53" s="1199" t="str">
        <f>IF(AO51="","",VLOOKUP(AO51,'標準様式１シフト記号表（勤務時間帯）'!$D$6:$Z$47,23,FALSE))</f>
        <v/>
      </c>
      <c r="AP53" s="1174" t="str">
        <f>IF(AP51="","",VLOOKUP(AP51,'標準様式１シフト記号表（勤務時間帯）'!$D$6:$Z$47,23,FALSE))</f>
        <v/>
      </c>
      <c r="AQ53" s="1185" t="str">
        <f>IF(AQ51="","",VLOOKUP(AQ51,'標準様式１シフト記号表（勤務時間帯）'!$D$6:$Z$47,23,FALSE))</f>
        <v/>
      </c>
      <c r="AR53" s="1185" t="str">
        <f>IF(AR51="","",VLOOKUP(AR51,'標準様式１シフト記号表（勤務時間帯）'!$D$6:$Z$47,23,FALSE))</f>
        <v/>
      </c>
      <c r="AS53" s="1185" t="str">
        <f>IF(AS51="","",VLOOKUP(AS51,'標準様式１シフト記号表（勤務時間帯）'!$D$6:$Z$47,23,FALSE))</f>
        <v/>
      </c>
      <c r="AT53" s="1185" t="str">
        <f>IF(AT51="","",VLOOKUP(AT51,'標準様式１シフト記号表（勤務時間帯）'!$D$6:$Z$47,23,FALSE))</f>
        <v/>
      </c>
      <c r="AU53" s="1185" t="str">
        <f>IF(AU51="","",VLOOKUP(AU51,'標準様式１シフト記号表（勤務時間帯）'!$D$6:$Z$47,23,FALSE))</f>
        <v/>
      </c>
      <c r="AV53" s="1199" t="str">
        <f>IF(AV51="","",VLOOKUP(AV51,'標準様式１シフト記号表（勤務時間帯）'!$D$6:$Z$47,23,FALSE))</f>
        <v/>
      </c>
      <c r="AW53" s="1174" t="str">
        <f>IF(AW51="","",VLOOKUP(AW51,'標準様式１シフト記号表（勤務時間帯）'!$D$6:$Z$47,23,FALSE))</f>
        <v/>
      </c>
      <c r="AX53" s="1185" t="str">
        <f>IF(AX51="","",VLOOKUP(AX51,'標準様式１シフト記号表（勤務時間帯）'!$D$6:$Z$47,23,FALSE))</f>
        <v/>
      </c>
      <c r="AY53" s="1185" t="str">
        <f>IF(AY51="","",VLOOKUP(AY51,'標準様式１シフト記号表（勤務時間帯）'!$D$6:$Z$47,23,FALSE))</f>
        <v/>
      </c>
      <c r="AZ53" s="1234">
        <f>IF($BC$3="４週",SUM(U53:AV53),IF($BC$3="暦月",SUM(U53:AY53),""))</f>
        <v>0</v>
      </c>
      <c r="BA53" s="1246"/>
      <c r="BB53" s="1260">
        <f>IF($BC$3="４週",AZ53/4,IF($BC$3="暦月",(AZ53/($BC$8/7)),""))</f>
        <v>0</v>
      </c>
      <c r="BC53" s="1246"/>
      <c r="BD53" s="1276"/>
      <c r="BE53" s="1280"/>
      <c r="BF53" s="1280"/>
      <c r="BG53" s="1280"/>
      <c r="BH53" s="1285"/>
    </row>
    <row r="54" spans="2:60" ht="20.25" customHeight="1">
      <c r="B54" s="1043"/>
      <c r="C54" s="1056"/>
      <c r="D54" s="1069"/>
      <c r="E54" s="1077"/>
      <c r="F54" s="1075"/>
      <c r="G54" s="1083"/>
      <c r="H54" s="1096"/>
      <c r="I54" s="1104"/>
      <c r="J54" s="1110"/>
      <c r="K54" s="1110"/>
      <c r="L54" s="1085"/>
      <c r="M54" s="1116"/>
      <c r="N54" s="1121"/>
      <c r="O54" s="1126"/>
      <c r="P54" s="1131" t="s">
        <v>397</v>
      </c>
      <c r="Q54" s="1035"/>
      <c r="R54" s="1035"/>
      <c r="S54" s="1061"/>
      <c r="T54" s="1161"/>
      <c r="U54" s="1175"/>
      <c r="V54" s="1186"/>
      <c r="W54" s="1186"/>
      <c r="X54" s="1186"/>
      <c r="Y54" s="1186"/>
      <c r="Z54" s="1186"/>
      <c r="AA54" s="1200"/>
      <c r="AB54" s="1175"/>
      <c r="AC54" s="1186"/>
      <c r="AD54" s="1186"/>
      <c r="AE54" s="1186"/>
      <c r="AF54" s="1186"/>
      <c r="AG54" s="1186"/>
      <c r="AH54" s="1200"/>
      <c r="AI54" s="1175"/>
      <c r="AJ54" s="1186"/>
      <c r="AK54" s="1186"/>
      <c r="AL54" s="1186"/>
      <c r="AM54" s="1186"/>
      <c r="AN54" s="1186"/>
      <c r="AO54" s="1200"/>
      <c r="AP54" s="1175"/>
      <c r="AQ54" s="1186"/>
      <c r="AR54" s="1186"/>
      <c r="AS54" s="1186"/>
      <c r="AT54" s="1186"/>
      <c r="AU54" s="1186"/>
      <c r="AV54" s="1200"/>
      <c r="AW54" s="1175"/>
      <c r="AX54" s="1186"/>
      <c r="AY54" s="1186"/>
      <c r="AZ54" s="1235"/>
      <c r="BA54" s="1247"/>
      <c r="BB54" s="1261"/>
      <c r="BC54" s="1247"/>
      <c r="BD54" s="1277"/>
      <c r="BE54" s="1281"/>
      <c r="BF54" s="1281"/>
      <c r="BG54" s="1281"/>
      <c r="BH54" s="1286"/>
    </row>
    <row r="55" spans="2:60" ht="20.25" customHeight="1">
      <c r="B55" s="1041">
        <f>B52+1</f>
        <v>12</v>
      </c>
      <c r="C55" s="1054"/>
      <c r="D55" s="1067"/>
      <c r="E55" s="1075"/>
      <c r="F55" s="1075">
        <f>C54</f>
        <v>0</v>
      </c>
      <c r="G55" s="1083"/>
      <c r="H55" s="1093"/>
      <c r="I55" s="1102"/>
      <c r="J55" s="1108"/>
      <c r="K55" s="1108"/>
      <c r="L55" s="1083"/>
      <c r="M55" s="1114"/>
      <c r="N55" s="1119"/>
      <c r="O55" s="1124"/>
      <c r="P55" s="1129" t="s">
        <v>743</v>
      </c>
      <c r="Q55" s="1136"/>
      <c r="R55" s="1136"/>
      <c r="S55" s="1144"/>
      <c r="T55" s="1156"/>
      <c r="U55" s="1173" t="str">
        <f>IF(U54="","",VLOOKUP(U54,'標準様式１シフト記号表（勤務時間帯）'!$D$6:$X$47,21,FALSE))</f>
        <v/>
      </c>
      <c r="V55" s="1184" t="str">
        <f>IF(V54="","",VLOOKUP(V54,'標準様式１シフト記号表（勤務時間帯）'!$D$6:$X$47,21,FALSE))</f>
        <v/>
      </c>
      <c r="W55" s="1184" t="str">
        <f>IF(W54="","",VLOOKUP(W54,'標準様式１シフト記号表（勤務時間帯）'!$D$6:$X$47,21,FALSE))</f>
        <v/>
      </c>
      <c r="X55" s="1184" t="str">
        <f>IF(X54="","",VLOOKUP(X54,'標準様式１シフト記号表（勤務時間帯）'!$D$6:$X$47,21,FALSE))</f>
        <v/>
      </c>
      <c r="Y55" s="1184" t="str">
        <f>IF(Y54="","",VLOOKUP(Y54,'標準様式１シフト記号表（勤務時間帯）'!$D$6:$X$47,21,FALSE))</f>
        <v/>
      </c>
      <c r="Z55" s="1184" t="str">
        <f>IF(Z54="","",VLOOKUP(Z54,'標準様式１シフト記号表（勤務時間帯）'!$D$6:$X$47,21,FALSE))</f>
        <v/>
      </c>
      <c r="AA55" s="1198" t="str">
        <f>IF(AA54="","",VLOOKUP(AA54,'標準様式１シフト記号表（勤務時間帯）'!$D$6:$X$47,21,FALSE))</f>
        <v/>
      </c>
      <c r="AB55" s="1173" t="str">
        <f>IF(AB54="","",VLOOKUP(AB54,'標準様式１シフト記号表（勤務時間帯）'!$D$6:$X$47,21,FALSE))</f>
        <v/>
      </c>
      <c r="AC55" s="1184" t="str">
        <f>IF(AC54="","",VLOOKUP(AC54,'標準様式１シフト記号表（勤務時間帯）'!$D$6:$X$47,21,FALSE))</f>
        <v/>
      </c>
      <c r="AD55" s="1184" t="str">
        <f>IF(AD54="","",VLOOKUP(AD54,'標準様式１シフト記号表（勤務時間帯）'!$D$6:$X$47,21,FALSE))</f>
        <v/>
      </c>
      <c r="AE55" s="1184" t="str">
        <f>IF(AE54="","",VLOOKUP(AE54,'標準様式１シフト記号表（勤務時間帯）'!$D$6:$X$47,21,FALSE))</f>
        <v/>
      </c>
      <c r="AF55" s="1184" t="str">
        <f>IF(AF54="","",VLOOKUP(AF54,'標準様式１シフト記号表（勤務時間帯）'!$D$6:$X$47,21,FALSE))</f>
        <v/>
      </c>
      <c r="AG55" s="1184" t="str">
        <f>IF(AG54="","",VLOOKUP(AG54,'標準様式１シフト記号表（勤務時間帯）'!$D$6:$X$47,21,FALSE))</f>
        <v/>
      </c>
      <c r="AH55" s="1198" t="str">
        <f>IF(AH54="","",VLOOKUP(AH54,'標準様式１シフト記号表（勤務時間帯）'!$D$6:$X$47,21,FALSE))</f>
        <v/>
      </c>
      <c r="AI55" s="1173" t="str">
        <f>IF(AI54="","",VLOOKUP(AI54,'標準様式１シフト記号表（勤務時間帯）'!$D$6:$X$47,21,FALSE))</f>
        <v/>
      </c>
      <c r="AJ55" s="1184" t="str">
        <f>IF(AJ54="","",VLOOKUP(AJ54,'標準様式１シフト記号表（勤務時間帯）'!$D$6:$X$47,21,FALSE))</f>
        <v/>
      </c>
      <c r="AK55" s="1184" t="str">
        <f>IF(AK54="","",VLOOKUP(AK54,'標準様式１シフト記号表（勤務時間帯）'!$D$6:$X$47,21,FALSE))</f>
        <v/>
      </c>
      <c r="AL55" s="1184" t="str">
        <f>IF(AL54="","",VLOOKUP(AL54,'標準様式１シフト記号表（勤務時間帯）'!$D$6:$X$47,21,FALSE))</f>
        <v/>
      </c>
      <c r="AM55" s="1184" t="str">
        <f>IF(AM54="","",VLOOKUP(AM54,'標準様式１シフト記号表（勤務時間帯）'!$D$6:$X$47,21,FALSE))</f>
        <v/>
      </c>
      <c r="AN55" s="1184" t="str">
        <f>IF(AN54="","",VLOOKUP(AN54,'標準様式１シフト記号表（勤務時間帯）'!$D$6:$X$47,21,FALSE))</f>
        <v/>
      </c>
      <c r="AO55" s="1198" t="str">
        <f>IF(AO54="","",VLOOKUP(AO54,'標準様式１シフト記号表（勤務時間帯）'!$D$6:$X$47,21,FALSE))</f>
        <v/>
      </c>
      <c r="AP55" s="1173" t="str">
        <f>IF(AP54="","",VLOOKUP(AP54,'標準様式１シフト記号表（勤務時間帯）'!$D$6:$X$47,21,FALSE))</f>
        <v/>
      </c>
      <c r="AQ55" s="1184" t="str">
        <f>IF(AQ54="","",VLOOKUP(AQ54,'標準様式１シフト記号表（勤務時間帯）'!$D$6:$X$47,21,FALSE))</f>
        <v/>
      </c>
      <c r="AR55" s="1184" t="str">
        <f>IF(AR54="","",VLOOKUP(AR54,'標準様式１シフト記号表（勤務時間帯）'!$D$6:$X$47,21,FALSE))</f>
        <v/>
      </c>
      <c r="AS55" s="1184" t="str">
        <f>IF(AS54="","",VLOOKUP(AS54,'標準様式１シフト記号表（勤務時間帯）'!$D$6:$X$47,21,FALSE))</f>
        <v/>
      </c>
      <c r="AT55" s="1184" t="str">
        <f>IF(AT54="","",VLOOKUP(AT54,'標準様式１シフト記号表（勤務時間帯）'!$D$6:$X$47,21,FALSE))</f>
        <v/>
      </c>
      <c r="AU55" s="1184" t="str">
        <f>IF(AU54="","",VLOOKUP(AU54,'標準様式１シフト記号表（勤務時間帯）'!$D$6:$X$47,21,FALSE))</f>
        <v/>
      </c>
      <c r="AV55" s="1198" t="str">
        <f>IF(AV54="","",VLOOKUP(AV54,'標準様式１シフト記号表（勤務時間帯）'!$D$6:$X$47,21,FALSE))</f>
        <v/>
      </c>
      <c r="AW55" s="1173" t="str">
        <f>IF(AW54="","",VLOOKUP(AW54,'標準様式１シフト記号表（勤務時間帯）'!$D$6:$X$47,21,FALSE))</f>
        <v/>
      </c>
      <c r="AX55" s="1184" t="str">
        <f>IF(AX54="","",VLOOKUP(AX54,'標準様式１シフト記号表（勤務時間帯）'!$D$6:$X$47,21,FALSE))</f>
        <v/>
      </c>
      <c r="AY55" s="1184" t="str">
        <f>IF(AY54="","",VLOOKUP(AY54,'標準様式１シフト記号表（勤務時間帯）'!$D$6:$X$47,21,FALSE))</f>
        <v/>
      </c>
      <c r="AZ55" s="1233">
        <f>IF($BC$3="４週",SUM(U55:AV55),IF($BC$3="暦月",SUM(U55:AY55),""))</f>
        <v>0</v>
      </c>
      <c r="BA55" s="1245"/>
      <c r="BB55" s="1259">
        <f>IF($BC$3="４週",AZ55/4,IF($BC$3="暦月",(AZ55/($BC$8/7)),""))</f>
        <v>0</v>
      </c>
      <c r="BC55" s="1245"/>
      <c r="BD55" s="1275"/>
      <c r="BE55" s="1279"/>
      <c r="BF55" s="1279"/>
      <c r="BG55" s="1279"/>
      <c r="BH55" s="1284"/>
    </row>
    <row r="56" spans="2:60" ht="20.25" customHeight="1">
      <c r="B56" s="1042"/>
      <c r="C56" s="1055"/>
      <c r="D56" s="1068"/>
      <c r="E56" s="1076"/>
      <c r="F56" s="1076"/>
      <c r="G56" s="1084">
        <f>C54</f>
        <v>0</v>
      </c>
      <c r="H56" s="1094"/>
      <c r="I56" s="1103"/>
      <c r="J56" s="1109"/>
      <c r="K56" s="1109"/>
      <c r="L56" s="1084"/>
      <c r="M56" s="1115"/>
      <c r="N56" s="1120"/>
      <c r="O56" s="1125"/>
      <c r="P56" s="1132" t="s">
        <v>29</v>
      </c>
      <c r="Q56" s="1140"/>
      <c r="R56" s="1140"/>
      <c r="S56" s="1148"/>
      <c r="T56" s="1162"/>
      <c r="U56" s="1174" t="str">
        <f>IF(U54="","",VLOOKUP(U54,'標準様式１シフト記号表（勤務時間帯）'!$D$6:$Z$47,23,FALSE))</f>
        <v/>
      </c>
      <c r="V56" s="1185" t="str">
        <f>IF(V54="","",VLOOKUP(V54,'標準様式１シフト記号表（勤務時間帯）'!$D$6:$Z$47,23,FALSE))</f>
        <v/>
      </c>
      <c r="W56" s="1185" t="str">
        <f>IF(W54="","",VLOOKUP(W54,'標準様式１シフト記号表（勤務時間帯）'!$D$6:$Z$47,23,FALSE))</f>
        <v/>
      </c>
      <c r="X56" s="1185" t="str">
        <f>IF(X54="","",VLOOKUP(X54,'標準様式１シフト記号表（勤務時間帯）'!$D$6:$Z$47,23,FALSE))</f>
        <v/>
      </c>
      <c r="Y56" s="1185" t="str">
        <f>IF(Y54="","",VLOOKUP(Y54,'標準様式１シフト記号表（勤務時間帯）'!$D$6:$Z$47,23,FALSE))</f>
        <v/>
      </c>
      <c r="Z56" s="1185" t="str">
        <f>IF(Z54="","",VLOOKUP(Z54,'標準様式１シフト記号表（勤務時間帯）'!$D$6:$Z$47,23,FALSE))</f>
        <v/>
      </c>
      <c r="AA56" s="1199" t="str">
        <f>IF(AA54="","",VLOOKUP(AA54,'標準様式１シフト記号表（勤務時間帯）'!$D$6:$Z$47,23,FALSE))</f>
        <v/>
      </c>
      <c r="AB56" s="1174" t="str">
        <f>IF(AB54="","",VLOOKUP(AB54,'標準様式１シフト記号表（勤務時間帯）'!$D$6:$Z$47,23,FALSE))</f>
        <v/>
      </c>
      <c r="AC56" s="1185" t="str">
        <f>IF(AC54="","",VLOOKUP(AC54,'標準様式１シフト記号表（勤務時間帯）'!$D$6:$Z$47,23,FALSE))</f>
        <v/>
      </c>
      <c r="AD56" s="1185" t="str">
        <f>IF(AD54="","",VLOOKUP(AD54,'標準様式１シフト記号表（勤務時間帯）'!$D$6:$Z$47,23,FALSE))</f>
        <v/>
      </c>
      <c r="AE56" s="1185" t="str">
        <f>IF(AE54="","",VLOOKUP(AE54,'標準様式１シフト記号表（勤務時間帯）'!$D$6:$Z$47,23,FALSE))</f>
        <v/>
      </c>
      <c r="AF56" s="1185" t="str">
        <f>IF(AF54="","",VLOOKUP(AF54,'標準様式１シフト記号表（勤務時間帯）'!$D$6:$Z$47,23,FALSE))</f>
        <v/>
      </c>
      <c r="AG56" s="1185" t="str">
        <f>IF(AG54="","",VLOOKUP(AG54,'標準様式１シフト記号表（勤務時間帯）'!$D$6:$Z$47,23,FALSE))</f>
        <v/>
      </c>
      <c r="AH56" s="1199" t="str">
        <f>IF(AH54="","",VLOOKUP(AH54,'標準様式１シフト記号表（勤務時間帯）'!$D$6:$Z$47,23,FALSE))</f>
        <v/>
      </c>
      <c r="AI56" s="1174" t="str">
        <f>IF(AI54="","",VLOOKUP(AI54,'標準様式１シフト記号表（勤務時間帯）'!$D$6:$Z$47,23,FALSE))</f>
        <v/>
      </c>
      <c r="AJ56" s="1185" t="str">
        <f>IF(AJ54="","",VLOOKUP(AJ54,'標準様式１シフト記号表（勤務時間帯）'!$D$6:$Z$47,23,FALSE))</f>
        <v/>
      </c>
      <c r="AK56" s="1185" t="str">
        <f>IF(AK54="","",VLOOKUP(AK54,'標準様式１シフト記号表（勤務時間帯）'!$D$6:$Z$47,23,FALSE))</f>
        <v/>
      </c>
      <c r="AL56" s="1185" t="str">
        <f>IF(AL54="","",VLOOKUP(AL54,'標準様式１シフト記号表（勤務時間帯）'!$D$6:$Z$47,23,FALSE))</f>
        <v/>
      </c>
      <c r="AM56" s="1185" t="str">
        <f>IF(AM54="","",VLOOKUP(AM54,'標準様式１シフト記号表（勤務時間帯）'!$D$6:$Z$47,23,FALSE))</f>
        <v/>
      </c>
      <c r="AN56" s="1185" t="str">
        <f>IF(AN54="","",VLOOKUP(AN54,'標準様式１シフト記号表（勤務時間帯）'!$D$6:$Z$47,23,FALSE))</f>
        <v/>
      </c>
      <c r="AO56" s="1199" t="str">
        <f>IF(AO54="","",VLOOKUP(AO54,'標準様式１シフト記号表（勤務時間帯）'!$D$6:$Z$47,23,FALSE))</f>
        <v/>
      </c>
      <c r="AP56" s="1174" t="str">
        <f>IF(AP54="","",VLOOKUP(AP54,'標準様式１シフト記号表（勤務時間帯）'!$D$6:$Z$47,23,FALSE))</f>
        <v/>
      </c>
      <c r="AQ56" s="1185" t="str">
        <f>IF(AQ54="","",VLOOKUP(AQ54,'標準様式１シフト記号表（勤務時間帯）'!$D$6:$Z$47,23,FALSE))</f>
        <v/>
      </c>
      <c r="AR56" s="1185" t="str">
        <f>IF(AR54="","",VLOOKUP(AR54,'標準様式１シフト記号表（勤務時間帯）'!$D$6:$Z$47,23,FALSE))</f>
        <v/>
      </c>
      <c r="AS56" s="1185" t="str">
        <f>IF(AS54="","",VLOOKUP(AS54,'標準様式１シフト記号表（勤務時間帯）'!$D$6:$Z$47,23,FALSE))</f>
        <v/>
      </c>
      <c r="AT56" s="1185" t="str">
        <f>IF(AT54="","",VLOOKUP(AT54,'標準様式１シフト記号表（勤務時間帯）'!$D$6:$Z$47,23,FALSE))</f>
        <v/>
      </c>
      <c r="AU56" s="1185" t="str">
        <f>IF(AU54="","",VLOOKUP(AU54,'標準様式１シフト記号表（勤務時間帯）'!$D$6:$Z$47,23,FALSE))</f>
        <v/>
      </c>
      <c r="AV56" s="1199" t="str">
        <f>IF(AV54="","",VLOOKUP(AV54,'標準様式１シフト記号表（勤務時間帯）'!$D$6:$Z$47,23,FALSE))</f>
        <v/>
      </c>
      <c r="AW56" s="1174" t="str">
        <f>IF(AW54="","",VLOOKUP(AW54,'標準様式１シフト記号表（勤務時間帯）'!$D$6:$Z$47,23,FALSE))</f>
        <v/>
      </c>
      <c r="AX56" s="1185" t="str">
        <f>IF(AX54="","",VLOOKUP(AX54,'標準様式１シフト記号表（勤務時間帯）'!$D$6:$Z$47,23,FALSE))</f>
        <v/>
      </c>
      <c r="AY56" s="1185" t="str">
        <f>IF(AY54="","",VLOOKUP(AY54,'標準様式１シフト記号表（勤務時間帯）'!$D$6:$Z$47,23,FALSE))</f>
        <v/>
      </c>
      <c r="AZ56" s="1234">
        <f>IF($BC$3="４週",SUM(U56:AV56),IF($BC$3="暦月",SUM(U56:AY56),""))</f>
        <v>0</v>
      </c>
      <c r="BA56" s="1246"/>
      <c r="BB56" s="1260">
        <f>IF($BC$3="４週",AZ56/4,IF($BC$3="暦月",(AZ56/($BC$8/7)),""))</f>
        <v>0</v>
      </c>
      <c r="BC56" s="1246"/>
      <c r="BD56" s="1276"/>
      <c r="BE56" s="1280"/>
      <c r="BF56" s="1280"/>
      <c r="BG56" s="1280"/>
      <c r="BH56" s="1285"/>
    </row>
    <row r="57" spans="2:60" ht="20.25" customHeight="1">
      <c r="B57" s="1043"/>
      <c r="C57" s="1056"/>
      <c r="D57" s="1069"/>
      <c r="E57" s="1077"/>
      <c r="F57" s="1075"/>
      <c r="G57" s="1083"/>
      <c r="H57" s="1096"/>
      <c r="I57" s="1104"/>
      <c r="J57" s="1110"/>
      <c r="K57" s="1110"/>
      <c r="L57" s="1085"/>
      <c r="M57" s="1116"/>
      <c r="N57" s="1121"/>
      <c r="O57" s="1126"/>
      <c r="P57" s="1131" t="s">
        <v>397</v>
      </c>
      <c r="Q57" s="1035"/>
      <c r="R57" s="1035"/>
      <c r="S57" s="1061"/>
      <c r="T57" s="1161"/>
      <c r="U57" s="1175"/>
      <c r="V57" s="1186"/>
      <c r="W57" s="1186"/>
      <c r="X57" s="1186"/>
      <c r="Y57" s="1186"/>
      <c r="Z57" s="1186"/>
      <c r="AA57" s="1200"/>
      <c r="AB57" s="1175"/>
      <c r="AC57" s="1186"/>
      <c r="AD57" s="1186"/>
      <c r="AE57" s="1186"/>
      <c r="AF57" s="1186"/>
      <c r="AG57" s="1186"/>
      <c r="AH57" s="1200"/>
      <c r="AI57" s="1175"/>
      <c r="AJ57" s="1186"/>
      <c r="AK57" s="1186"/>
      <c r="AL57" s="1186"/>
      <c r="AM57" s="1186"/>
      <c r="AN57" s="1186"/>
      <c r="AO57" s="1200"/>
      <c r="AP57" s="1175"/>
      <c r="AQ57" s="1186"/>
      <c r="AR57" s="1186"/>
      <c r="AS57" s="1186"/>
      <c r="AT57" s="1186"/>
      <c r="AU57" s="1186"/>
      <c r="AV57" s="1200"/>
      <c r="AW57" s="1175"/>
      <c r="AX57" s="1186"/>
      <c r="AY57" s="1186"/>
      <c r="AZ57" s="1235"/>
      <c r="BA57" s="1247"/>
      <c r="BB57" s="1261"/>
      <c r="BC57" s="1247"/>
      <c r="BD57" s="1277"/>
      <c r="BE57" s="1281"/>
      <c r="BF57" s="1281"/>
      <c r="BG57" s="1281"/>
      <c r="BH57" s="1286"/>
    </row>
    <row r="58" spans="2:60" ht="20.25" customHeight="1">
      <c r="B58" s="1041">
        <f>B55+1</f>
        <v>13</v>
      </c>
      <c r="C58" s="1054"/>
      <c r="D58" s="1067"/>
      <c r="E58" s="1075"/>
      <c r="F58" s="1075">
        <f>C57</f>
        <v>0</v>
      </c>
      <c r="G58" s="1083"/>
      <c r="H58" s="1093"/>
      <c r="I58" s="1102"/>
      <c r="J58" s="1108"/>
      <c r="K58" s="1108"/>
      <c r="L58" s="1083"/>
      <c r="M58" s="1114"/>
      <c r="N58" s="1119"/>
      <c r="O58" s="1124"/>
      <c r="P58" s="1129" t="s">
        <v>743</v>
      </c>
      <c r="Q58" s="1136"/>
      <c r="R58" s="1136"/>
      <c r="S58" s="1144"/>
      <c r="T58" s="1156"/>
      <c r="U58" s="1173" t="str">
        <f>IF(U57="","",VLOOKUP(U57,'標準様式１シフト記号表（勤務時間帯）'!$D$6:$X$47,21,FALSE))</f>
        <v/>
      </c>
      <c r="V58" s="1184" t="str">
        <f>IF(V57="","",VLOOKUP(V57,'標準様式１シフト記号表（勤務時間帯）'!$D$6:$X$47,21,FALSE))</f>
        <v/>
      </c>
      <c r="W58" s="1184" t="str">
        <f>IF(W57="","",VLOOKUP(W57,'標準様式１シフト記号表（勤務時間帯）'!$D$6:$X$47,21,FALSE))</f>
        <v/>
      </c>
      <c r="X58" s="1184" t="str">
        <f>IF(X57="","",VLOOKUP(X57,'標準様式１シフト記号表（勤務時間帯）'!$D$6:$X$47,21,FALSE))</f>
        <v/>
      </c>
      <c r="Y58" s="1184" t="str">
        <f>IF(Y57="","",VLOOKUP(Y57,'標準様式１シフト記号表（勤務時間帯）'!$D$6:$X$47,21,FALSE))</f>
        <v/>
      </c>
      <c r="Z58" s="1184" t="str">
        <f>IF(Z57="","",VLOOKUP(Z57,'標準様式１シフト記号表（勤務時間帯）'!$D$6:$X$47,21,FALSE))</f>
        <v/>
      </c>
      <c r="AA58" s="1198" t="str">
        <f>IF(AA57="","",VLOOKUP(AA57,'標準様式１シフト記号表（勤務時間帯）'!$D$6:$X$47,21,FALSE))</f>
        <v/>
      </c>
      <c r="AB58" s="1173" t="str">
        <f>IF(AB57="","",VLOOKUP(AB57,'標準様式１シフト記号表（勤務時間帯）'!$D$6:$X$47,21,FALSE))</f>
        <v/>
      </c>
      <c r="AC58" s="1184" t="str">
        <f>IF(AC57="","",VLOOKUP(AC57,'標準様式１シフト記号表（勤務時間帯）'!$D$6:$X$47,21,FALSE))</f>
        <v/>
      </c>
      <c r="AD58" s="1184" t="str">
        <f>IF(AD57="","",VLOOKUP(AD57,'標準様式１シフト記号表（勤務時間帯）'!$D$6:$X$47,21,FALSE))</f>
        <v/>
      </c>
      <c r="AE58" s="1184" t="str">
        <f>IF(AE57="","",VLOOKUP(AE57,'標準様式１シフト記号表（勤務時間帯）'!$D$6:$X$47,21,FALSE))</f>
        <v/>
      </c>
      <c r="AF58" s="1184" t="str">
        <f>IF(AF57="","",VLOOKUP(AF57,'標準様式１シフト記号表（勤務時間帯）'!$D$6:$X$47,21,FALSE))</f>
        <v/>
      </c>
      <c r="AG58" s="1184" t="str">
        <f>IF(AG57="","",VLOOKUP(AG57,'標準様式１シフト記号表（勤務時間帯）'!$D$6:$X$47,21,FALSE))</f>
        <v/>
      </c>
      <c r="AH58" s="1198" t="str">
        <f>IF(AH57="","",VLOOKUP(AH57,'標準様式１シフト記号表（勤務時間帯）'!$D$6:$X$47,21,FALSE))</f>
        <v/>
      </c>
      <c r="AI58" s="1173" t="str">
        <f>IF(AI57="","",VLOOKUP(AI57,'標準様式１シフト記号表（勤務時間帯）'!$D$6:$X$47,21,FALSE))</f>
        <v/>
      </c>
      <c r="AJ58" s="1184" t="str">
        <f>IF(AJ57="","",VLOOKUP(AJ57,'標準様式１シフト記号表（勤務時間帯）'!$D$6:$X$47,21,FALSE))</f>
        <v/>
      </c>
      <c r="AK58" s="1184" t="str">
        <f>IF(AK57="","",VLOOKUP(AK57,'標準様式１シフト記号表（勤務時間帯）'!$D$6:$X$47,21,FALSE))</f>
        <v/>
      </c>
      <c r="AL58" s="1184" t="str">
        <f>IF(AL57="","",VLOOKUP(AL57,'標準様式１シフト記号表（勤務時間帯）'!$D$6:$X$47,21,FALSE))</f>
        <v/>
      </c>
      <c r="AM58" s="1184" t="str">
        <f>IF(AM57="","",VLOOKUP(AM57,'標準様式１シフト記号表（勤務時間帯）'!$D$6:$X$47,21,FALSE))</f>
        <v/>
      </c>
      <c r="AN58" s="1184" t="str">
        <f>IF(AN57="","",VLOOKUP(AN57,'標準様式１シフト記号表（勤務時間帯）'!$D$6:$X$47,21,FALSE))</f>
        <v/>
      </c>
      <c r="AO58" s="1198" t="str">
        <f>IF(AO57="","",VLOOKUP(AO57,'標準様式１シフト記号表（勤務時間帯）'!$D$6:$X$47,21,FALSE))</f>
        <v/>
      </c>
      <c r="AP58" s="1173" t="str">
        <f>IF(AP57="","",VLOOKUP(AP57,'標準様式１シフト記号表（勤務時間帯）'!$D$6:$X$47,21,FALSE))</f>
        <v/>
      </c>
      <c r="AQ58" s="1184" t="str">
        <f>IF(AQ57="","",VLOOKUP(AQ57,'標準様式１シフト記号表（勤務時間帯）'!$D$6:$X$47,21,FALSE))</f>
        <v/>
      </c>
      <c r="AR58" s="1184" t="str">
        <f>IF(AR57="","",VLOOKUP(AR57,'標準様式１シフト記号表（勤務時間帯）'!$D$6:$X$47,21,FALSE))</f>
        <v/>
      </c>
      <c r="AS58" s="1184" t="str">
        <f>IF(AS57="","",VLOOKUP(AS57,'標準様式１シフト記号表（勤務時間帯）'!$D$6:$X$47,21,FALSE))</f>
        <v/>
      </c>
      <c r="AT58" s="1184" t="str">
        <f>IF(AT57="","",VLOOKUP(AT57,'標準様式１シフト記号表（勤務時間帯）'!$D$6:$X$47,21,FALSE))</f>
        <v/>
      </c>
      <c r="AU58" s="1184" t="str">
        <f>IF(AU57="","",VLOOKUP(AU57,'標準様式１シフト記号表（勤務時間帯）'!$D$6:$X$47,21,FALSE))</f>
        <v/>
      </c>
      <c r="AV58" s="1198" t="str">
        <f>IF(AV57="","",VLOOKUP(AV57,'標準様式１シフト記号表（勤務時間帯）'!$D$6:$X$47,21,FALSE))</f>
        <v/>
      </c>
      <c r="AW58" s="1173" t="str">
        <f>IF(AW57="","",VLOOKUP(AW57,'標準様式１シフト記号表（勤務時間帯）'!$D$6:$X$47,21,FALSE))</f>
        <v/>
      </c>
      <c r="AX58" s="1184" t="str">
        <f>IF(AX57="","",VLOOKUP(AX57,'標準様式１シフト記号表（勤務時間帯）'!$D$6:$X$47,21,FALSE))</f>
        <v/>
      </c>
      <c r="AY58" s="1184" t="str">
        <f>IF(AY57="","",VLOOKUP(AY57,'標準様式１シフト記号表（勤務時間帯）'!$D$6:$X$47,21,FALSE))</f>
        <v/>
      </c>
      <c r="AZ58" s="1233">
        <f>IF($BC$3="４週",SUM(U58:AV58),IF($BC$3="暦月",SUM(U58:AY58),""))</f>
        <v>0</v>
      </c>
      <c r="BA58" s="1245"/>
      <c r="BB58" s="1259">
        <f>IF($BC$3="４週",AZ58/4,IF($BC$3="暦月",(AZ58/($BC$8/7)),""))</f>
        <v>0</v>
      </c>
      <c r="BC58" s="1245"/>
      <c r="BD58" s="1275"/>
      <c r="BE58" s="1279"/>
      <c r="BF58" s="1279"/>
      <c r="BG58" s="1279"/>
      <c r="BH58" s="1284"/>
    </row>
    <row r="59" spans="2:60" ht="20.25" customHeight="1">
      <c r="B59" s="1042"/>
      <c r="C59" s="1055"/>
      <c r="D59" s="1068"/>
      <c r="E59" s="1076"/>
      <c r="F59" s="1076"/>
      <c r="G59" s="1084">
        <f>C57</f>
        <v>0</v>
      </c>
      <c r="H59" s="1094"/>
      <c r="I59" s="1103"/>
      <c r="J59" s="1109"/>
      <c r="K59" s="1109"/>
      <c r="L59" s="1084"/>
      <c r="M59" s="1115"/>
      <c r="N59" s="1120"/>
      <c r="O59" s="1125"/>
      <c r="P59" s="1132" t="s">
        <v>29</v>
      </c>
      <c r="Q59" s="1140"/>
      <c r="R59" s="1140"/>
      <c r="S59" s="1148"/>
      <c r="T59" s="1162"/>
      <c r="U59" s="1174" t="str">
        <f>IF(U57="","",VLOOKUP(U57,'標準様式１シフト記号表（勤務時間帯）'!$D$6:$Z$47,23,FALSE))</f>
        <v/>
      </c>
      <c r="V59" s="1185" t="str">
        <f>IF(V57="","",VLOOKUP(V57,'標準様式１シフト記号表（勤務時間帯）'!$D$6:$Z$47,23,FALSE))</f>
        <v/>
      </c>
      <c r="W59" s="1185" t="str">
        <f>IF(W57="","",VLOOKUP(W57,'標準様式１シフト記号表（勤務時間帯）'!$D$6:$Z$47,23,FALSE))</f>
        <v/>
      </c>
      <c r="X59" s="1185" t="str">
        <f>IF(X57="","",VLOOKUP(X57,'標準様式１シフト記号表（勤務時間帯）'!$D$6:$Z$47,23,FALSE))</f>
        <v/>
      </c>
      <c r="Y59" s="1185" t="str">
        <f>IF(Y57="","",VLOOKUP(Y57,'標準様式１シフト記号表（勤務時間帯）'!$D$6:$Z$47,23,FALSE))</f>
        <v/>
      </c>
      <c r="Z59" s="1185" t="str">
        <f>IF(Z57="","",VLOOKUP(Z57,'標準様式１シフト記号表（勤務時間帯）'!$D$6:$Z$47,23,FALSE))</f>
        <v/>
      </c>
      <c r="AA59" s="1199" t="str">
        <f>IF(AA57="","",VLOOKUP(AA57,'標準様式１シフト記号表（勤務時間帯）'!$D$6:$Z$47,23,FALSE))</f>
        <v/>
      </c>
      <c r="AB59" s="1174" t="str">
        <f>IF(AB57="","",VLOOKUP(AB57,'標準様式１シフト記号表（勤務時間帯）'!$D$6:$Z$47,23,FALSE))</f>
        <v/>
      </c>
      <c r="AC59" s="1185" t="str">
        <f>IF(AC57="","",VLOOKUP(AC57,'標準様式１シフト記号表（勤務時間帯）'!$D$6:$Z$47,23,FALSE))</f>
        <v/>
      </c>
      <c r="AD59" s="1185" t="str">
        <f>IF(AD57="","",VLOOKUP(AD57,'標準様式１シフト記号表（勤務時間帯）'!$D$6:$Z$47,23,FALSE))</f>
        <v/>
      </c>
      <c r="AE59" s="1185" t="str">
        <f>IF(AE57="","",VLOOKUP(AE57,'標準様式１シフト記号表（勤務時間帯）'!$D$6:$Z$47,23,FALSE))</f>
        <v/>
      </c>
      <c r="AF59" s="1185" t="str">
        <f>IF(AF57="","",VLOOKUP(AF57,'標準様式１シフト記号表（勤務時間帯）'!$D$6:$Z$47,23,FALSE))</f>
        <v/>
      </c>
      <c r="AG59" s="1185" t="str">
        <f>IF(AG57="","",VLOOKUP(AG57,'標準様式１シフト記号表（勤務時間帯）'!$D$6:$Z$47,23,FALSE))</f>
        <v/>
      </c>
      <c r="AH59" s="1199" t="str">
        <f>IF(AH57="","",VLOOKUP(AH57,'標準様式１シフト記号表（勤務時間帯）'!$D$6:$Z$47,23,FALSE))</f>
        <v/>
      </c>
      <c r="AI59" s="1174" t="str">
        <f>IF(AI57="","",VLOOKUP(AI57,'標準様式１シフト記号表（勤務時間帯）'!$D$6:$Z$47,23,FALSE))</f>
        <v/>
      </c>
      <c r="AJ59" s="1185" t="str">
        <f>IF(AJ57="","",VLOOKUP(AJ57,'標準様式１シフト記号表（勤務時間帯）'!$D$6:$Z$47,23,FALSE))</f>
        <v/>
      </c>
      <c r="AK59" s="1185" t="str">
        <f>IF(AK57="","",VLOOKUP(AK57,'標準様式１シフト記号表（勤務時間帯）'!$D$6:$Z$47,23,FALSE))</f>
        <v/>
      </c>
      <c r="AL59" s="1185" t="str">
        <f>IF(AL57="","",VLOOKUP(AL57,'標準様式１シフト記号表（勤務時間帯）'!$D$6:$Z$47,23,FALSE))</f>
        <v/>
      </c>
      <c r="AM59" s="1185" t="str">
        <f>IF(AM57="","",VLOOKUP(AM57,'標準様式１シフト記号表（勤務時間帯）'!$D$6:$Z$47,23,FALSE))</f>
        <v/>
      </c>
      <c r="AN59" s="1185" t="str">
        <f>IF(AN57="","",VLOOKUP(AN57,'標準様式１シフト記号表（勤務時間帯）'!$D$6:$Z$47,23,FALSE))</f>
        <v/>
      </c>
      <c r="AO59" s="1199" t="str">
        <f>IF(AO57="","",VLOOKUP(AO57,'標準様式１シフト記号表（勤務時間帯）'!$D$6:$Z$47,23,FALSE))</f>
        <v/>
      </c>
      <c r="AP59" s="1174" t="str">
        <f>IF(AP57="","",VLOOKUP(AP57,'標準様式１シフト記号表（勤務時間帯）'!$D$6:$Z$47,23,FALSE))</f>
        <v/>
      </c>
      <c r="AQ59" s="1185" t="str">
        <f>IF(AQ57="","",VLOOKUP(AQ57,'標準様式１シフト記号表（勤務時間帯）'!$D$6:$Z$47,23,FALSE))</f>
        <v/>
      </c>
      <c r="AR59" s="1185" t="str">
        <f>IF(AR57="","",VLOOKUP(AR57,'標準様式１シフト記号表（勤務時間帯）'!$D$6:$Z$47,23,FALSE))</f>
        <v/>
      </c>
      <c r="AS59" s="1185" t="str">
        <f>IF(AS57="","",VLOOKUP(AS57,'標準様式１シフト記号表（勤務時間帯）'!$D$6:$Z$47,23,FALSE))</f>
        <v/>
      </c>
      <c r="AT59" s="1185" t="str">
        <f>IF(AT57="","",VLOOKUP(AT57,'標準様式１シフト記号表（勤務時間帯）'!$D$6:$Z$47,23,FALSE))</f>
        <v/>
      </c>
      <c r="AU59" s="1185" t="str">
        <f>IF(AU57="","",VLOOKUP(AU57,'標準様式１シフト記号表（勤務時間帯）'!$D$6:$Z$47,23,FALSE))</f>
        <v/>
      </c>
      <c r="AV59" s="1199" t="str">
        <f>IF(AV57="","",VLOOKUP(AV57,'標準様式１シフト記号表（勤務時間帯）'!$D$6:$Z$47,23,FALSE))</f>
        <v/>
      </c>
      <c r="AW59" s="1174" t="str">
        <f>IF(AW57="","",VLOOKUP(AW57,'標準様式１シフト記号表（勤務時間帯）'!$D$6:$Z$47,23,FALSE))</f>
        <v/>
      </c>
      <c r="AX59" s="1185" t="str">
        <f>IF(AX57="","",VLOOKUP(AX57,'標準様式１シフト記号表（勤務時間帯）'!$D$6:$Z$47,23,FALSE))</f>
        <v/>
      </c>
      <c r="AY59" s="1185" t="str">
        <f>IF(AY57="","",VLOOKUP(AY57,'標準様式１シフト記号表（勤務時間帯）'!$D$6:$Z$47,23,FALSE))</f>
        <v/>
      </c>
      <c r="AZ59" s="1234">
        <f>IF($BC$3="４週",SUM(U59:AV59),IF($BC$3="暦月",SUM(U59:AY59),""))</f>
        <v>0</v>
      </c>
      <c r="BA59" s="1246"/>
      <c r="BB59" s="1260">
        <f>IF($BC$3="４週",AZ59/4,IF($BC$3="暦月",(AZ59/($BC$8/7)),""))</f>
        <v>0</v>
      </c>
      <c r="BC59" s="1246"/>
      <c r="BD59" s="1276"/>
      <c r="BE59" s="1280"/>
      <c r="BF59" s="1280"/>
      <c r="BG59" s="1280"/>
      <c r="BH59" s="1285"/>
    </row>
    <row r="60" spans="2:60" ht="20.25" customHeight="1">
      <c r="B60" s="1043"/>
      <c r="C60" s="1056"/>
      <c r="D60" s="1069"/>
      <c r="E60" s="1077"/>
      <c r="F60" s="1075"/>
      <c r="G60" s="1083"/>
      <c r="H60" s="1096"/>
      <c r="I60" s="1104"/>
      <c r="J60" s="1110"/>
      <c r="K60" s="1110"/>
      <c r="L60" s="1085"/>
      <c r="M60" s="1116"/>
      <c r="N60" s="1121"/>
      <c r="O60" s="1126"/>
      <c r="P60" s="1131" t="s">
        <v>397</v>
      </c>
      <c r="Q60" s="1035"/>
      <c r="R60" s="1035"/>
      <c r="S60" s="1061"/>
      <c r="T60" s="1161"/>
      <c r="U60" s="1175"/>
      <c r="V60" s="1186"/>
      <c r="W60" s="1186"/>
      <c r="X60" s="1186"/>
      <c r="Y60" s="1186"/>
      <c r="Z60" s="1186"/>
      <c r="AA60" s="1200"/>
      <c r="AB60" s="1175"/>
      <c r="AC60" s="1186"/>
      <c r="AD60" s="1186"/>
      <c r="AE60" s="1186"/>
      <c r="AF60" s="1186"/>
      <c r="AG60" s="1186"/>
      <c r="AH60" s="1200"/>
      <c r="AI60" s="1175"/>
      <c r="AJ60" s="1186"/>
      <c r="AK60" s="1186"/>
      <c r="AL60" s="1186"/>
      <c r="AM60" s="1186"/>
      <c r="AN60" s="1186"/>
      <c r="AO60" s="1200"/>
      <c r="AP60" s="1175"/>
      <c r="AQ60" s="1186"/>
      <c r="AR60" s="1186"/>
      <c r="AS60" s="1186"/>
      <c r="AT60" s="1186"/>
      <c r="AU60" s="1186"/>
      <c r="AV60" s="1200"/>
      <c r="AW60" s="1175"/>
      <c r="AX60" s="1186"/>
      <c r="AY60" s="1186"/>
      <c r="AZ60" s="1235"/>
      <c r="BA60" s="1247"/>
      <c r="BB60" s="1261"/>
      <c r="BC60" s="1247"/>
      <c r="BD60" s="1277"/>
      <c r="BE60" s="1281"/>
      <c r="BF60" s="1281"/>
      <c r="BG60" s="1281"/>
      <c r="BH60" s="1286"/>
    </row>
    <row r="61" spans="2:60" ht="20.25" customHeight="1">
      <c r="B61" s="1041">
        <f>B58+1</f>
        <v>14</v>
      </c>
      <c r="C61" s="1054"/>
      <c r="D61" s="1067"/>
      <c r="E61" s="1075"/>
      <c r="F61" s="1075">
        <f>C60</f>
        <v>0</v>
      </c>
      <c r="G61" s="1083"/>
      <c r="H61" s="1093"/>
      <c r="I61" s="1102"/>
      <c r="J61" s="1108"/>
      <c r="K61" s="1108"/>
      <c r="L61" s="1083"/>
      <c r="M61" s="1114"/>
      <c r="N61" s="1119"/>
      <c r="O61" s="1124"/>
      <c r="P61" s="1129" t="s">
        <v>743</v>
      </c>
      <c r="Q61" s="1136"/>
      <c r="R61" s="1136"/>
      <c r="S61" s="1144"/>
      <c r="T61" s="1156"/>
      <c r="U61" s="1173" t="str">
        <f>IF(U60="","",VLOOKUP(U60,'標準様式１シフト記号表（勤務時間帯）'!$D$6:$X$47,21,FALSE))</f>
        <v/>
      </c>
      <c r="V61" s="1184" t="str">
        <f>IF(V60="","",VLOOKUP(V60,'標準様式１シフト記号表（勤務時間帯）'!$D$6:$X$47,21,FALSE))</f>
        <v/>
      </c>
      <c r="W61" s="1184" t="str">
        <f>IF(W60="","",VLOOKUP(W60,'標準様式１シフト記号表（勤務時間帯）'!$D$6:$X$47,21,FALSE))</f>
        <v/>
      </c>
      <c r="X61" s="1184" t="str">
        <f>IF(X60="","",VLOOKUP(X60,'標準様式１シフト記号表（勤務時間帯）'!$D$6:$X$47,21,FALSE))</f>
        <v/>
      </c>
      <c r="Y61" s="1184" t="str">
        <f>IF(Y60="","",VLOOKUP(Y60,'標準様式１シフト記号表（勤務時間帯）'!$D$6:$X$47,21,FALSE))</f>
        <v/>
      </c>
      <c r="Z61" s="1184" t="str">
        <f>IF(Z60="","",VLOOKUP(Z60,'標準様式１シフト記号表（勤務時間帯）'!$D$6:$X$47,21,FALSE))</f>
        <v/>
      </c>
      <c r="AA61" s="1198" t="str">
        <f>IF(AA60="","",VLOOKUP(AA60,'標準様式１シフト記号表（勤務時間帯）'!$D$6:$X$47,21,FALSE))</f>
        <v/>
      </c>
      <c r="AB61" s="1173" t="str">
        <f>IF(AB60="","",VLOOKUP(AB60,'標準様式１シフト記号表（勤務時間帯）'!$D$6:$X$47,21,FALSE))</f>
        <v/>
      </c>
      <c r="AC61" s="1184" t="str">
        <f>IF(AC60="","",VLOOKUP(AC60,'標準様式１シフト記号表（勤務時間帯）'!$D$6:$X$47,21,FALSE))</f>
        <v/>
      </c>
      <c r="AD61" s="1184" t="str">
        <f>IF(AD60="","",VLOOKUP(AD60,'標準様式１シフト記号表（勤務時間帯）'!$D$6:$X$47,21,FALSE))</f>
        <v/>
      </c>
      <c r="AE61" s="1184" t="str">
        <f>IF(AE60="","",VLOOKUP(AE60,'標準様式１シフト記号表（勤務時間帯）'!$D$6:$X$47,21,FALSE))</f>
        <v/>
      </c>
      <c r="AF61" s="1184" t="str">
        <f>IF(AF60="","",VLOOKUP(AF60,'標準様式１シフト記号表（勤務時間帯）'!$D$6:$X$47,21,FALSE))</f>
        <v/>
      </c>
      <c r="AG61" s="1184" t="str">
        <f>IF(AG60="","",VLOOKUP(AG60,'標準様式１シフト記号表（勤務時間帯）'!$D$6:$X$47,21,FALSE))</f>
        <v/>
      </c>
      <c r="AH61" s="1198" t="str">
        <f>IF(AH60="","",VLOOKUP(AH60,'標準様式１シフト記号表（勤務時間帯）'!$D$6:$X$47,21,FALSE))</f>
        <v/>
      </c>
      <c r="AI61" s="1173" t="str">
        <f>IF(AI60="","",VLOOKUP(AI60,'標準様式１シフト記号表（勤務時間帯）'!$D$6:$X$47,21,FALSE))</f>
        <v/>
      </c>
      <c r="AJ61" s="1184" t="str">
        <f>IF(AJ60="","",VLOOKUP(AJ60,'標準様式１シフト記号表（勤務時間帯）'!$D$6:$X$47,21,FALSE))</f>
        <v/>
      </c>
      <c r="AK61" s="1184" t="str">
        <f>IF(AK60="","",VLOOKUP(AK60,'標準様式１シフト記号表（勤務時間帯）'!$D$6:$X$47,21,FALSE))</f>
        <v/>
      </c>
      <c r="AL61" s="1184" t="str">
        <f>IF(AL60="","",VLOOKUP(AL60,'標準様式１シフト記号表（勤務時間帯）'!$D$6:$X$47,21,FALSE))</f>
        <v/>
      </c>
      <c r="AM61" s="1184" t="str">
        <f>IF(AM60="","",VLOOKUP(AM60,'標準様式１シフト記号表（勤務時間帯）'!$D$6:$X$47,21,FALSE))</f>
        <v/>
      </c>
      <c r="AN61" s="1184" t="str">
        <f>IF(AN60="","",VLOOKUP(AN60,'標準様式１シフト記号表（勤務時間帯）'!$D$6:$X$47,21,FALSE))</f>
        <v/>
      </c>
      <c r="AO61" s="1198" t="str">
        <f>IF(AO60="","",VLOOKUP(AO60,'標準様式１シフト記号表（勤務時間帯）'!$D$6:$X$47,21,FALSE))</f>
        <v/>
      </c>
      <c r="AP61" s="1173" t="str">
        <f>IF(AP60="","",VLOOKUP(AP60,'標準様式１シフト記号表（勤務時間帯）'!$D$6:$X$47,21,FALSE))</f>
        <v/>
      </c>
      <c r="AQ61" s="1184" t="str">
        <f>IF(AQ60="","",VLOOKUP(AQ60,'標準様式１シフト記号表（勤務時間帯）'!$D$6:$X$47,21,FALSE))</f>
        <v/>
      </c>
      <c r="AR61" s="1184" t="str">
        <f>IF(AR60="","",VLOOKUP(AR60,'標準様式１シフト記号表（勤務時間帯）'!$D$6:$X$47,21,FALSE))</f>
        <v/>
      </c>
      <c r="AS61" s="1184" t="str">
        <f>IF(AS60="","",VLOOKUP(AS60,'標準様式１シフト記号表（勤務時間帯）'!$D$6:$X$47,21,FALSE))</f>
        <v/>
      </c>
      <c r="AT61" s="1184" t="str">
        <f>IF(AT60="","",VLOOKUP(AT60,'標準様式１シフト記号表（勤務時間帯）'!$D$6:$X$47,21,FALSE))</f>
        <v/>
      </c>
      <c r="AU61" s="1184" t="str">
        <f>IF(AU60="","",VLOOKUP(AU60,'標準様式１シフト記号表（勤務時間帯）'!$D$6:$X$47,21,FALSE))</f>
        <v/>
      </c>
      <c r="AV61" s="1198" t="str">
        <f>IF(AV60="","",VLOOKUP(AV60,'標準様式１シフト記号表（勤務時間帯）'!$D$6:$X$47,21,FALSE))</f>
        <v/>
      </c>
      <c r="AW61" s="1173" t="str">
        <f>IF(AW60="","",VLOOKUP(AW60,'標準様式１シフト記号表（勤務時間帯）'!$D$6:$X$47,21,FALSE))</f>
        <v/>
      </c>
      <c r="AX61" s="1184" t="str">
        <f>IF(AX60="","",VLOOKUP(AX60,'標準様式１シフト記号表（勤務時間帯）'!$D$6:$X$47,21,FALSE))</f>
        <v/>
      </c>
      <c r="AY61" s="1184" t="str">
        <f>IF(AY60="","",VLOOKUP(AY60,'標準様式１シフト記号表（勤務時間帯）'!$D$6:$X$47,21,FALSE))</f>
        <v/>
      </c>
      <c r="AZ61" s="1233">
        <f>IF($BC$3="４週",SUM(U61:AV61),IF($BC$3="暦月",SUM(U61:AY61),""))</f>
        <v>0</v>
      </c>
      <c r="BA61" s="1245"/>
      <c r="BB61" s="1259">
        <f>IF($BC$3="４週",AZ61/4,IF($BC$3="暦月",(AZ61/($BC$8/7)),""))</f>
        <v>0</v>
      </c>
      <c r="BC61" s="1245"/>
      <c r="BD61" s="1275"/>
      <c r="BE61" s="1279"/>
      <c r="BF61" s="1279"/>
      <c r="BG61" s="1279"/>
      <c r="BH61" s="1284"/>
    </row>
    <row r="62" spans="2:60" ht="20.25" customHeight="1">
      <c r="B62" s="1042"/>
      <c r="C62" s="1055"/>
      <c r="D62" s="1068"/>
      <c r="E62" s="1076"/>
      <c r="F62" s="1076"/>
      <c r="G62" s="1084">
        <f>C60</f>
        <v>0</v>
      </c>
      <c r="H62" s="1094"/>
      <c r="I62" s="1103"/>
      <c r="J62" s="1109"/>
      <c r="K62" s="1109"/>
      <c r="L62" s="1084"/>
      <c r="M62" s="1115"/>
      <c r="N62" s="1120"/>
      <c r="O62" s="1125"/>
      <c r="P62" s="1132" t="s">
        <v>29</v>
      </c>
      <c r="Q62" s="1140"/>
      <c r="R62" s="1140"/>
      <c r="S62" s="1148"/>
      <c r="T62" s="1162"/>
      <c r="U62" s="1174" t="str">
        <f>IF(U60="","",VLOOKUP(U60,'標準様式１シフト記号表（勤務時間帯）'!$D$6:$Z$47,23,FALSE))</f>
        <v/>
      </c>
      <c r="V62" s="1185" t="str">
        <f>IF(V60="","",VLOOKUP(V60,'標準様式１シフト記号表（勤務時間帯）'!$D$6:$Z$47,23,FALSE))</f>
        <v/>
      </c>
      <c r="W62" s="1185" t="str">
        <f>IF(W60="","",VLOOKUP(W60,'標準様式１シフト記号表（勤務時間帯）'!$D$6:$Z$47,23,FALSE))</f>
        <v/>
      </c>
      <c r="X62" s="1185" t="str">
        <f>IF(X60="","",VLOOKUP(X60,'標準様式１シフト記号表（勤務時間帯）'!$D$6:$Z$47,23,FALSE))</f>
        <v/>
      </c>
      <c r="Y62" s="1185" t="str">
        <f>IF(Y60="","",VLOOKUP(Y60,'標準様式１シフト記号表（勤務時間帯）'!$D$6:$Z$47,23,FALSE))</f>
        <v/>
      </c>
      <c r="Z62" s="1185" t="str">
        <f>IF(Z60="","",VLOOKUP(Z60,'標準様式１シフト記号表（勤務時間帯）'!$D$6:$Z$47,23,FALSE))</f>
        <v/>
      </c>
      <c r="AA62" s="1199" t="str">
        <f>IF(AA60="","",VLOOKUP(AA60,'標準様式１シフト記号表（勤務時間帯）'!$D$6:$Z$47,23,FALSE))</f>
        <v/>
      </c>
      <c r="AB62" s="1174" t="str">
        <f>IF(AB60="","",VLOOKUP(AB60,'標準様式１シフト記号表（勤務時間帯）'!$D$6:$Z$47,23,FALSE))</f>
        <v/>
      </c>
      <c r="AC62" s="1185" t="str">
        <f>IF(AC60="","",VLOOKUP(AC60,'標準様式１シフト記号表（勤務時間帯）'!$D$6:$Z$47,23,FALSE))</f>
        <v/>
      </c>
      <c r="AD62" s="1185" t="str">
        <f>IF(AD60="","",VLOOKUP(AD60,'標準様式１シフト記号表（勤務時間帯）'!$D$6:$Z$47,23,FALSE))</f>
        <v/>
      </c>
      <c r="AE62" s="1185" t="str">
        <f>IF(AE60="","",VLOOKUP(AE60,'標準様式１シフト記号表（勤務時間帯）'!$D$6:$Z$47,23,FALSE))</f>
        <v/>
      </c>
      <c r="AF62" s="1185" t="str">
        <f>IF(AF60="","",VLOOKUP(AF60,'標準様式１シフト記号表（勤務時間帯）'!$D$6:$Z$47,23,FALSE))</f>
        <v/>
      </c>
      <c r="AG62" s="1185" t="str">
        <f>IF(AG60="","",VLOOKUP(AG60,'標準様式１シフト記号表（勤務時間帯）'!$D$6:$Z$47,23,FALSE))</f>
        <v/>
      </c>
      <c r="AH62" s="1199" t="str">
        <f>IF(AH60="","",VLOOKUP(AH60,'標準様式１シフト記号表（勤務時間帯）'!$D$6:$Z$47,23,FALSE))</f>
        <v/>
      </c>
      <c r="AI62" s="1174" t="str">
        <f>IF(AI60="","",VLOOKUP(AI60,'標準様式１シフト記号表（勤務時間帯）'!$D$6:$Z$47,23,FALSE))</f>
        <v/>
      </c>
      <c r="AJ62" s="1185" t="str">
        <f>IF(AJ60="","",VLOOKUP(AJ60,'標準様式１シフト記号表（勤務時間帯）'!$D$6:$Z$47,23,FALSE))</f>
        <v/>
      </c>
      <c r="AK62" s="1185" t="str">
        <f>IF(AK60="","",VLOOKUP(AK60,'標準様式１シフト記号表（勤務時間帯）'!$D$6:$Z$47,23,FALSE))</f>
        <v/>
      </c>
      <c r="AL62" s="1185" t="str">
        <f>IF(AL60="","",VLOOKUP(AL60,'標準様式１シフト記号表（勤務時間帯）'!$D$6:$Z$47,23,FALSE))</f>
        <v/>
      </c>
      <c r="AM62" s="1185" t="str">
        <f>IF(AM60="","",VLOOKUP(AM60,'標準様式１シフト記号表（勤務時間帯）'!$D$6:$Z$47,23,FALSE))</f>
        <v/>
      </c>
      <c r="AN62" s="1185" t="str">
        <f>IF(AN60="","",VLOOKUP(AN60,'標準様式１シフト記号表（勤務時間帯）'!$D$6:$Z$47,23,FALSE))</f>
        <v/>
      </c>
      <c r="AO62" s="1199" t="str">
        <f>IF(AO60="","",VLOOKUP(AO60,'標準様式１シフト記号表（勤務時間帯）'!$D$6:$Z$47,23,FALSE))</f>
        <v/>
      </c>
      <c r="AP62" s="1174" t="str">
        <f>IF(AP60="","",VLOOKUP(AP60,'標準様式１シフト記号表（勤務時間帯）'!$D$6:$Z$47,23,FALSE))</f>
        <v/>
      </c>
      <c r="AQ62" s="1185" t="str">
        <f>IF(AQ60="","",VLOOKUP(AQ60,'標準様式１シフト記号表（勤務時間帯）'!$D$6:$Z$47,23,FALSE))</f>
        <v/>
      </c>
      <c r="AR62" s="1185" t="str">
        <f>IF(AR60="","",VLOOKUP(AR60,'標準様式１シフト記号表（勤務時間帯）'!$D$6:$Z$47,23,FALSE))</f>
        <v/>
      </c>
      <c r="AS62" s="1185" t="str">
        <f>IF(AS60="","",VLOOKUP(AS60,'標準様式１シフト記号表（勤務時間帯）'!$D$6:$Z$47,23,FALSE))</f>
        <v/>
      </c>
      <c r="AT62" s="1185" t="str">
        <f>IF(AT60="","",VLOOKUP(AT60,'標準様式１シフト記号表（勤務時間帯）'!$D$6:$Z$47,23,FALSE))</f>
        <v/>
      </c>
      <c r="AU62" s="1185" t="str">
        <f>IF(AU60="","",VLOOKUP(AU60,'標準様式１シフト記号表（勤務時間帯）'!$D$6:$Z$47,23,FALSE))</f>
        <v/>
      </c>
      <c r="AV62" s="1199" t="str">
        <f>IF(AV60="","",VLOOKUP(AV60,'標準様式１シフト記号表（勤務時間帯）'!$D$6:$Z$47,23,FALSE))</f>
        <v/>
      </c>
      <c r="AW62" s="1174" t="str">
        <f>IF(AW60="","",VLOOKUP(AW60,'標準様式１シフト記号表（勤務時間帯）'!$D$6:$Z$47,23,FALSE))</f>
        <v/>
      </c>
      <c r="AX62" s="1185" t="str">
        <f>IF(AX60="","",VLOOKUP(AX60,'標準様式１シフト記号表（勤務時間帯）'!$D$6:$Z$47,23,FALSE))</f>
        <v/>
      </c>
      <c r="AY62" s="1185" t="str">
        <f>IF(AY60="","",VLOOKUP(AY60,'標準様式１シフト記号表（勤務時間帯）'!$D$6:$Z$47,23,FALSE))</f>
        <v/>
      </c>
      <c r="AZ62" s="1234">
        <f>IF($BC$3="４週",SUM(U62:AV62),IF($BC$3="暦月",SUM(U62:AY62),""))</f>
        <v>0</v>
      </c>
      <c r="BA62" s="1246"/>
      <c r="BB62" s="1260">
        <f>IF($BC$3="４週",AZ62/4,IF($BC$3="暦月",(AZ62/($BC$8/7)),""))</f>
        <v>0</v>
      </c>
      <c r="BC62" s="1246"/>
      <c r="BD62" s="1276"/>
      <c r="BE62" s="1280"/>
      <c r="BF62" s="1280"/>
      <c r="BG62" s="1280"/>
      <c r="BH62" s="1285"/>
    </row>
    <row r="63" spans="2:60" ht="20.25" customHeight="1">
      <c r="B63" s="1043"/>
      <c r="C63" s="1056"/>
      <c r="D63" s="1069"/>
      <c r="E63" s="1077"/>
      <c r="F63" s="1075"/>
      <c r="G63" s="1083"/>
      <c r="H63" s="1096"/>
      <c r="I63" s="1104"/>
      <c r="J63" s="1110"/>
      <c r="K63" s="1110"/>
      <c r="L63" s="1085"/>
      <c r="M63" s="1116"/>
      <c r="N63" s="1121"/>
      <c r="O63" s="1126"/>
      <c r="P63" s="1131" t="s">
        <v>397</v>
      </c>
      <c r="Q63" s="1035"/>
      <c r="R63" s="1035"/>
      <c r="S63" s="1061"/>
      <c r="T63" s="1161"/>
      <c r="U63" s="1175"/>
      <c r="V63" s="1186"/>
      <c r="W63" s="1186"/>
      <c r="X63" s="1186"/>
      <c r="Y63" s="1186"/>
      <c r="Z63" s="1186"/>
      <c r="AA63" s="1200"/>
      <c r="AB63" s="1175"/>
      <c r="AC63" s="1186"/>
      <c r="AD63" s="1186"/>
      <c r="AE63" s="1186"/>
      <c r="AF63" s="1186"/>
      <c r="AG63" s="1186"/>
      <c r="AH63" s="1200"/>
      <c r="AI63" s="1175"/>
      <c r="AJ63" s="1186"/>
      <c r="AK63" s="1186"/>
      <c r="AL63" s="1186"/>
      <c r="AM63" s="1186"/>
      <c r="AN63" s="1186"/>
      <c r="AO63" s="1200"/>
      <c r="AP63" s="1175"/>
      <c r="AQ63" s="1186"/>
      <c r="AR63" s="1186"/>
      <c r="AS63" s="1186"/>
      <c r="AT63" s="1186"/>
      <c r="AU63" s="1186"/>
      <c r="AV63" s="1200"/>
      <c r="AW63" s="1175"/>
      <c r="AX63" s="1186"/>
      <c r="AY63" s="1186"/>
      <c r="AZ63" s="1235"/>
      <c r="BA63" s="1247"/>
      <c r="BB63" s="1261"/>
      <c r="BC63" s="1247"/>
      <c r="BD63" s="1277"/>
      <c r="BE63" s="1281"/>
      <c r="BF63" s="1281"/>
      <c r="BG63" s="1281"/>
      <c r="BH63" s="1286"/>
    </row>
    <row r="64" spans="2:60" ht="20.25" customHeight="1">
      <c r="B64" s="1041">
        <f>B61+1</f>
        <v>15</v>
      </c>
      <c r="C64" s="1054"/>
      <c r="D64" s="1067"/>
      <c r="E64" s="1075"/>
      <c r="F64" s="1075">
        <f>C63</f>
        <v>0</v>
      </c>
      <c r="G64" s="1083"/>
      <c r="H64" s="1093"/>
      <c r="I64" s="1102"/>
      <c r="J64" s="1108"/>
      <c r="K64" s="1108"/>
      <c r="L64" s="1083"/>
      <c r="M64" s="1114"/>
      <c r="N64" s="1119"/>
      <c r="O64" s="1124"/>
      <c r="P64" s="1129" t="s">
        <v>743</v>
      </c>
      <c r="Q64" s="1136"/>
      <c r="R64" s="1136"/>
      <c r="S64" s="1144"/>
      <c r="T64" s="1156"/>
      <c r="U64" s="1173" t="str">
        <f>IF(U63="","",VLOOKUP(U63,'標準様式１シフト記号表（勤務時間帯）'!$D$6:$X$47,21,FALSE))</f>
        <v/>
      </c>
      <c r="V64" s="1184" t="str">
        <f>IF(V63="","",VLOOKUP(V63,'標準様式１シフト記号表（勤務時間帯）'!$D$6:$X$47,21,FALSE))</f>
        <v/>
      </c>
      <c r="W64" s="1184" t="str">
        <f>IF(W63="","",VLOOKUP(W63,'標準様式１シフト記号表（勤務時間帯）'!$D$6:$X$47,21,FALSE))</f>
        <v/>
      </c>
      <c r="X64" s="1184" t="str">
        <f>IF(X63="","",VLOOKUP(X63,'標準様式１シフト記号表（勤務時間帯）'!$D$6:$X$47,21,FALSE))</f>
        <v/>
      </c>
      <c r="Y64" s="1184" t="str">
        <f>IF(Y63="","",VLOOKUP(Y63,'標準様式１シフト記号表（勤務時間帯）'!$D$6:$X$47,21,FALSE))</f>
        <v/>
      </c>
      <c r="Z64" s="1184" t="str">
        <f>IF(Z63="","",VLOOKUP(Z63,'標準様式１シフト記号表（勤務時間帯）'!$D$6:$X$47,21,FALSE))</f>
        <v/>
      </c>
      <c r="AA64" s="1198" t="str">
        <f>IF(AA63="","",VLOOKUP(AA63,'標準様式１シフト記号表（勤務時間帯）'!$D$6:$X$47,21,FALSE))</f>
        <v/>
      </c>
      <c r="AB64" s="1173" t="str">
        <f>IF(AB63="","",VLOOKUP(AB63,'標準様式１シフト記号表（勤務時間帯）'!$D$6:$X$47,21,FALSE))</f>
        <v/>
      </c>
      <c r="AC64" s="1184" t="str">
        <f>IF(AC63="","",VLOOKUP(AC63,'標準様式１シフト記号表（勤務時間帯）'!$D$6:$X$47,21,FALSE))</f>
        <v/>
      </c>
      <c r="AD64" s="1184" t="str">
        <f>IF(AD63="","",VLOOKUP(AD63,'標準様式１シフト記号表（勤務時間帯）'!$D$6:$X$47,21,FALSE))</f>
        <v/>
      </c>
      <c r="AE64" s="1184" t="str">
        <f>IF(AE63="","",VLOOKUP(AE63,'標準様式１シフト記号表（勤務時間帯）'!$D$6:$X$47,21,FALSE))</f>
        <v/>
      </c>
      <c r="AF64" s="1184" t="str">
        <f>IF(AF63="","",VLOOKUP(AF63,'標準様式１シフト記号表（勤務時間帯）'!$D$6:$X$47,21,FALSE))</f>
        <v/>
      </c>
      <c r="AG64" s="1184" t="str">
        <f>IF(AG63="","",VLOOKUP(AG63,'標準様式１シフト記号表（勤務時間帯）'!$D$6:$X$47,21,FALSE))</f>
        <v/>
      </c>
      <c r="AH64" s="1198" t="str">
        <f>IF(AH63="","",VLOOKUP(AH63,'標準様式１シフト記号表（勤務時間帯）'!$D$6:$X$47,21,FALSE))</f>
        <v/>
      </c>
      <c r="AI64" s="1173" t="str">
        <f>IF(AI63="","",VLOOKUP(AI63,'標準様式１シフト記号表（勤務時間帯）'!$D$6:$X$47,21,FALSE))</f>
        <v/>
      </c>
      <c r="AJ64" s="1184" t="str">
        <f>IF(AJ63="","",VLOOKUP(AJ63,'標準様式１シフト記号表（勤務時間帯）'!$D$6:$X$47,21,FALSE))</f>
        <v/>
      </c>
      <c r="AK64" s="1184" t="str">
        <f>IF(AK63="","",VLOOKUP(AK63,'標準様式１シフト記号表（勤務時間帯）'!$D$6:$X$47,21,FALSE))</f>
        <v/>
      </c>
      <c r="AL64" s="1184" t="str">
        <f>IF(AL63="","",VLOOKUP(AL63,'標準様式１シフト記号表（勤務時間帯）'!$D$6:$X$47,21,FALSE))</f>
        <v/>
      </c>
      <c r="AM64" s="1184" t="str">
        <f>IF(AM63="","",VLOOKUP(AM63,'標準様式１シフト記号表（勤務時間帯）'!$D$6:$X$47,21,FALSE))</f>
        <v/>
      </c>
      <c r="AN64" s="1184" t="str">
        <f>IF(AN63="","",VLOOKUP(AN63,'標準様式１シフト記号表（勤務時間帯）'!$D$6:$X$47,21,FALSE))</f>
        <v/>
      </c>
      <c r="AO64" s="1198" t="str">
        <f>IF(AO63="","",VLOOKUP(AO63,'標準様式１シフト記号表（勤務時間帯）'!$D$6:$X$47,21,FALSE))</f>
        <v/>
      </c>
      <c r="AP64" s="1173" t="str">
        <f>IF(AP63="","",VLOOKUP(AP63,'標準様式１シフト記号表（勤務時間帯）'!$D$6:$X$47,21,FALSE))</f>
        <v/>
      </c>
      <c r="AQ64" s="1184" t="str">
        <f>IF(AQ63="","",VLOOKUP(AQ63,'標準様式１シフト記号表（勤務時間帯）'!$D$6:$X$47,21,FALSE))</f>
        <v/>
      </c>
      <c r="AR64" s="1184" t="str">
        <f>IF(AR63="","",VLOOKUP(AR63,'標準様式１シフト記号表（勤務時間帯）'!$D$6:$X$47,21,FALSE))</f>
        <v/>
      </c>
      <c r="AS64" s="1184" t="str">
        <f>IF(AS63="","",VLOOKUP(AS63,'標準様式１シフト記号表（勤務時間帯）'!$D$6:$X$47,21,FALSE))</f>
        <v/>
      </c>
      <c r="AT64" s="1184" t="str">
        <f>IF(AT63="","",VLOOKUP(AT63,'標準様式１シフト記号表（勤務時間帯）'!$D$6:$X$47,21,FALSE))</f>
        <v/>
      </c>
      <c r="AU64" s="1184" t="str">
        <f>IF(AU63="","",VLOOKUP(AU63,'標準様式１シフト記号表（勤務時間帯）'!$D$6:$X$47,21,FALSE))</f>
        <v/>
      </c>
      <c r="AV64" s="1198" t="str">
        <f>IF(AV63="","",VLOOKUP(AV63,'標準様式１シフト記号表（勤務時間帯）'!$D$6:$X$47,21,FALSE))</f>
        <v/>
      </c>
      <c r="AW64" s="1173" t="str">
        <f>IF(AW63="","",VLOOKUP(AW63,'標準様式１シフト記号表（勤務時間帯）'!$D$6:$X$47,21,FALSE))</f>
        <v/>
      </c>
      <c r="AX64" s="1184" t="str">
        <f>IF(AX63="","",VLOOKUP(AX63,'標準様式１シフト記号表（勤務時間帯）'!$D$6:$X$47,21,FALSE))</f>
        <v/>
      </c>
      <c r="AY64" s="1184" t="str">
        <f>IF(AY63="","",VLOOKUP(AY63,'標準様式１シフト記号表（勤務時間帯）'!$D$6:$X$47,21,FALSE))</f>
        <v/>
      </c>
      <c r="AZ64" s="1233">
        <f>IF($BC$3="４週",SUM(U64:AV64),IF($BC$3="暦月",SUM(U64:AY64),""))</f>
        <v>0</v>
      </c>
      <c r="BA64" s="1245"/>
      <c r="BB64" s="1259">
        <f>IF($BC$3="４週",AZ64/4,IF($BC$3="暦月",(AZ64/($BC$8/7)),""))</f>
        <v>0</v>
      </c>
      <c r="BC64" s="1245"/>
      <c r="BD64" s="1275"/>
      <c r="BE64" s="1279"/>
      <c r="BF64" s="1279"/>
      <c r="BG64" s="1279"/>
      <c r="BH64" s="1284"/>
    </row>
    <row r="65" spans="2:60" ht="20.25" customHeight="1">
      <c r="B65" s="1042"/>
      <c r="C65" s="1055"/>
      <c r="D65" s="1068"/>
      <c r="E65" s="1076"/>
      <c r="F65" s="1076"/>
      <c r="G65" s="1084">
        <f>C63</f>
        <v>0</v>
      </c>
      <c r="H65" s="1094"/>
      <c r="I65" s="1103"/>
      <c r="J65" s="1109"/>
      <c r="K65" s="1109"/>
      <c r="L65" s="1084"/>
      <c r="M65" s="1115"/>
      <c r="N65" s="1120"/>
      <c r="O65" s="1125"/>
      <c r="P65" s="1132" t="s">
        <v>29</v>
      </c>
      <c r="Q65" s="1140"/>
      <c r="R65" s="1140"/>
      <c r="S65" s="1148"/>
      <c r="T65" s="1162"/>
      <c r="U65" s="1174" t="str">
        <f>IF(U63="","",VLOOKUP(U63,'標準様式１シフト記号表（勤務時間帯）'!$D$6:$Z$47,23,FALSE))</f>
        <v/>
      </c>
      <c r="V65" s="1185" t="str">
        <f>IF(V63="","",VLOOKUP(V63,'標準様式１シフト記号表（勤務時間帯）'!$D$6:$Z$47,23,FALSE))</f>
        <v/>
      </c>
      <c r="W65" s="1185" t="str">
        <f>IF(W63="","",VLOOKUP(W63,'標準様式１シフト記号表（勤務時間帯）'!$D$6:$Z$47,23,FALSE))</f>
        <v/>
      </c>
      <c r="X65" s="1185" t="str">
        <f>IF(X63="","",VLOOKUP(X63,'標準様式１シフト記号表（勤務時間帯）'!$D$6:$Z$47,23,FALSE))</f>
        <v/>
      </c>
      <c r="Y65" s="1185" t="str">
        <f>IF(Y63="","",VLOOKUP(Y63,'標準様式１シフト記号表（勤務時間帯）'!$D$6:$Z$47,23,FALSE))</f>
        <v/>
      </c>
      <c r="Z65" s="1185" t="str">
        <f>IF(Z63="","",VLOOKUP(Z63,'標準様式１シフト記号表（勤務時間帯）'!$D$6:$Z$47,23,FALSE))</f>
        <v/>
      </c>
      <c r="AA65" s="1199" t="str">
        <f>IF(AA63="","",VLOOKUP(AA63,'標準様式１シフト記号表（勤務時間帯）'!$D$6:$Z$47,23,FALSE))</f>
        <v/>
      </c>
      <c r="AB65" s="1174" t="str">
        <f>IF(AB63="","",VLOOKUP(AB63,'標準様式１シフト記号表（勤務時間帯）'!$D$6:$Z$47,23,FALSE))</f>
        <v/>
      </c>
      <c r="AC65" s="1185" t="str">
        <f>IF(AC63="","",VLOOKUP(AC63,'標準様式１シフト記号表（勤務時間帯）'!$D$6:$Z$47,23,FALSE))</f>
        <v/>
      </c>
      <c r="AD65" s="1185" t="str">
        <f>IF(AD63="","",VLOOKUP(AD63,'標準様式１シフト記号表（勤務時間帯）'!$D$6:$Z$47,23,FALSE))</f>
        <v/>
      </c>
      <c r="AE65" s="1185" t="str">
        <f>IF(AE63="","",VLOOKUP(AE63,'標準様式１シフト記号表（勤務時間帯）'!$D$6:$Z$47,23,FALSE))</f>
        <v/>
      </c>
      <c r="AF65" s="1185" t="str">
        <f>IF(AF63="","",VLOOKUP(AF63,'標準様式１シフト記号表（勤務時間帯）'!$D$6:$Z$47,23,FALSE))</f>
        <v/>
      </c>
      <c r="AG65" s="1185" t="str">
        <f>IF(AG63="","",VLOOKUP(AG63,'標準様式１シフト記号表（勤務時間帯）'!$D$6:$Z$47,23,FALSE))</f>
        <v/>
      </c>
      <c r="AH65" s="1199" t="str">
        <f>IF(AH63="","",VLOOKUP(AH63,'標準様式１シフト記号表（勤務時間帯）'!$D$6:$Z$47,23,FALSE))</f>
        <v/>
      </c>
      <c r="AI65" s="1174" t="str">
        <f>IF(AI63="","",VLOOKUP(AI63,'標準様式１シフト記号表（勤務時間帯）'!$D$6:$Z$47,23,FALSE))</f>
        <v/>
      </c>
      <c r="AJ65" s="1185" t="str">
        <f>IF(AJ63="","",VLOOKUP(AJ63,'標準様式１シフト記号表（勤務時間帯）'!$D$6:$Z$47,23,FALSE))</f>
        <v/>
      </c>
      <c r="AK65" s="1185" t="str">
        <f>IF(AK63="","",VLOOKUP(AK63,'標準様式１シフト記号表（勤務時間帯）'!$D$6:$Z$47,23,FALSE))</f>
        <v/>
      </c>
      <c r="AL65" s="1185" t="str">
        <f>IF(AL63="","",VLOOKUP(AL63,'標準様式１シフト記号表（勤務時間帯）'!$D$6:$Z$47,23,FALSE))</f>
        <v/>
      </c>
      <c r="AM65" s="1185" t="str">
        <f>IF(AM63="","",VLOOKUP(AM63,'標準様式１シフト記号表（勤務時間帯）'!$D$6:$Z$47,23,FALSE))</f>
        <v/>
      </c>
      <c r="AN65" s="1185" t="str">
        <f>IF(AN63="","",VLOOKUP(AN63,'標準様式１シフト記号表（勤務時間帯）'!$D$6:$Z$47,23,FALSE))</f>
        <v/>
      </c>
      <c r="AO65" s="1199" t="str">
        <f>IF(AO63="","",VLOOKUP(AO63,'標準様式１シフト記号表（勤務時間帯）'!$D$6:$Z$47,23,FALSE))</f>
        <v/>
      </c>
      <c r="AP65" s="1174" t="str">
        <f>IF(AP63="","",VLOOKUP(AP63,'標準様式１シフト記号表（勤務時間帯）'!$D$6:$Z$47,23,FALSE))</f>
        <v/>
      </c>
      <c r="AQ65" s="1185" t="str">
        <f>IF(AQ63="","",VLOOKUP(AQ63,'標準様式１シフト記号表（勤務時間帯）'!$D$6:$Z$47,23,FALSE))</f>
        <v/>
      </c>
      <c r="AR65" s="1185" t="str">
        <f>IF(AR63="","",VLOOKUP(AR63,'標準様式１シフト記号表（勤務時間帯）'!$D$6:$Z$47,23,FALSE))</f>
        <v/>
      </c>
      <c r="AS65" s="1185" t="str">
        <f>IF(AS63="","",VLOOKUP(AS63,'標準様式１シフト記号表（勤務時間帯）'!$D$6:$Z$47,23,FALSE))</f>
        <v/>
      </c>
      <c r="AT65" s="1185" t="str">
        <f>IF(AT63="","",VLOOKUP(AT63,'標準様式１シフト記号表（勤務時間帯）'!$D$6:$Z$47,23,FALSE))</f>
        <v/>
      </c>
      <c r="AU65" s="1185" t="str">
        <f>IF(AU63="","",VLOOKUP(AU63,'標準様式１シフト記号表（勤務時間帯）'!$D$6:$Z$47,23,FALSE))</f>
        <v/>
      </c>
      <c r="AV65" s="1199" t="str">
        <f>IF(AV63="","",VLOOKUP(AV63,'標準様式１シフト記号表（勤務時間帯）'!$D$6:$Z$47,23,FALSE))</f>
        <v/>
      </c>
      <c r="AW65" s="1174" t="str">
        <f>IF(AW63="","",VLOOKUP(AW63,'標準様式１シフト記号表（勤務時間帯）'!$D$6:$Z$47,23,FALSE))</f>
        <v/>
      </c>
      <c r="AX65" s="1185" t="str">
        <f>IF(AX63="","",VLOOKUP(AX63,'標準様式１シフト記号表（勤務時間帯）'!$D$6:$Z$47,23,FALSE))</f>
        <v/>
      </c>
      <c r="AY65" s="1185" t="str">
        <f>IF(AY63="","",VLOOKUP(AY63,'標準様式１シフト記号表（勤務時間帯）'!$D$6:$Z$47,23,FALSE))</f>
        <v/>
      </c>
      <c r="AZ65" s="1234">
        <f>IF($BC$3="４週",SUM(U65:AV65),IF($BC$3="暦月",SUM(U65:AY65),""))</f>
        <v>0</v>
      </c>
      <c r="BA65" s="1246"/>
      <c r="BB65" s="1260">
        <f>IF($BC$3="４週",AZ65/4,IF($BC$3="暦月",(AZ65/($BC$8/7)),""))</f>
        <v>0</v>
      </c>
      <c r="BC65" s="1246"/>
      <c r="BD65" s="1276"/>
      <c r="BE65" s="1280"/>
      <c r="BF65" s="1280"/>
      <c r="BG65" s="1280"/>
      <c r="BH65" s="1285"/>
    </row>
    <row r="66" spans="2:60" ht="20.25" customHeight="1">
      <c r="B66" s="1043"/>
      <c r="C66" s="1056"/>
      <c r="D66" s="1069"/>
      <c r="E66" s="1077"/>
      <c r="F66" s="1075"/>
      <c r="G66" s="1083"/>
      <c r="H66" s="1096"/>
      <c r="I66" s="1104"/>
      <c r="J66" s="1110"/>
      <c r="K66" s="1110"/>
      <c r="L66" s="1085"/>
      <c r="M66" s="1116"/>
      <c r="N66" s="1121"/>
      <c r="O66" s="1126"/>
      <c r="P66" s="1133" t="s">
        <v>397</v>
      </c>
      <c r="Q66" s="1141"/>
      <c r="R66" s="1141"/>
      <c r="S66" s="1149"/>
      <c r="T66" s="1163"/>
      <c r="U66" s="1175"/>
      <c r="V66" s="1186"/>
      <c r="W66" s="1186"/>
      <c r="X66" s="1186"/>
      <c r="Y66" s="1186"/>
      <c r="Z66" s="1186"/>
      <c r="AA66" s="1200"/>
      <c r="AB66" s="1175"/>
      <c r="AC66" s="1186"/>
      <c r="AD66" s="1186"/>
      <c r="AE66" s="1186"/>
      <c r="AF66" s="1186"/>
      <c r="AG66" s="1186"/>
      <c r="AH66" s="1200"/>
      <c r="AI66" s="1175"/>
      <c r="AJ66" s="1186"/>
      <c r="AK66" s="1186"/>
      <c r="AL66" s="1186"/>
      <c r="AM66" s="1186"/>
      <c r="AN66" s="1186"/>
      <c r="AO66" s="1200"/>
      <c r="AP66" s="1175"/>
      <c r="AQ66" s="1186"/>
      <c r="AR66" s="1186"/>
      <c r="AS66" s="1186"/>
      <c r="AT66" s="1186"/>
      <c r="AU66" s="1186"/>
      <c r="AV66" s="1200"/>
      <c r="AW66" s="1175"/>
      <c r="AX66" s="1186"/>
      <c r="AY66" s="1186"/>
      <c r="AZ66" s="1235"/>
      <c r="BA66" s="1247"/>
      <c r="BB66" s="1261"/>
      <c r="BC66" s="1247"/>
      <c r="BD66" s="1277"/>
      <c r="BE66" s="1281"/>
      <c r="BF66" s="1281"/>
      <c r="BG66" s="1281"/>
      <c r="BH66" s="1286"/>
    </row>
    <row r="67" spans="2:60" ht="20.25" customHeight="1">
      <c r="B67" s="1041">
        <f>B64+1</f>
        <v>16</v>
      </c>
      <c r="C67" s="1054"/>
      <c r="D67" s="1067"/>
      <c r="E67" s="1075"/>
      <c r="F67" s="1075">
        <f>C66</f>
        <v>0</v>
      </c>
      <c r="G67" s="1083"/>
      <c r="H67" s="1093"/>
      <c r="I67" s="1102"/>
      <c r="J67" s="1108"/>
      <c r="K67" s="1108"/>
      <c r="L67" s="1083"/>
      <c r="M67" s="1114"/>
      <c r="N67" s="1119"/>
      <c r="O67" s="1124"/>
      <c r="P67" s="1129" t="s">
        <v>743</v>
      </c>
      <c r="Q67" s="1136"/>
      <c r="R67" s="1136"/>
      <c r="S67" s="1144"/>
      <c r="T67" s="1156"/>
      <c r="U67" s="1173" t="str">
        <f>IF(U66="","",VLOOKUP(U66,'標準様式１シフト記号表（勤務時間帯）'!$D$6:$X$47,21,FALSE))</f>
        <v/>
      </c>
      <c r="V67" s="1184" t="str">
        <f>IF(V66="","",VLOOKUP(V66,'標準様式１シフト記号表（勤務時間帯）'!$D$6:$X$47,21,FALSE))</f>
        <v/>
      </c>
      <c r="W67" s="1184" t="str">
        <f>IF(W66="","",VLOOKUP(W66,'標準様式１シフト記号表（勤務時間帯）'!$D$6:$X$47,21,FALSE))</f>
        <v/>
      </c>
      <c r="X67" s="1184" t="str">
        <f>IF(X66="","",VLOOKUP(X66,'標準様式１シフト記号表（勤務時間帯）'!$D$6:$X$47,21,FALSE))</f>
        <v/>
      </c>
      <c r="Y67" s="1184" t="str">
        <f>IF(Y66="","",VLOOKUP(Y66,'標準様式１シフト記号表（勤務時間帯）'!$D$6:$X$47,21,FALSE))</f>
        <v/>
      </c>
      <c r="Z67" s="1184" t="str">
        <f>IF(Z66="","",VLOOKUP(Z66,'標準様式１シフト記号表（勤務時間帯）'!$D$6:$X$47,21,FALSE))</f>
        <v/>
      </c>
      <c r="AA67" s="1198" t="str">
        <f>IF(AA66="","",VLOOKUP(AA66,'標準様式１シフト記号表（勤務時間帯）'!$D$6:$X$47,21,FALSE))</f>
        <v/>
      </c>
      <c r="AB67" s="1173" t="str">
        <f>IF(AB66="","",VLOOKUP(AB66,'標準様式１シフト記号表（勤務時間帯）'!$D$6:$X$47,21,FALSE))</f>
        <v/>
      </c>
      <c r="AC67" s="1184" t="str">
        <f>IF(AC66="","",VLOOKUP(AC66,'標準様式１シフト記号表（勤務時間帯）'!$D$6:$X$47,21,FALSE))</f>
        <v/>
      </c>
      <c r="AD67" s="1184" t="str">
        <f>IF(AD66="","",VLOOKUP(AD66,'標準様式１シフト記号表（勤務時間帯）'!$D$6:$X$47,21,FALSE))</f>
        <v/>
      </c>
      <c r="AE67" s="1184" t="str">
        <f>IF(AE66="","",VLOOKUP(AE66,'標準様式１シフト記号表（勤務時間帯）'!$D$6:$X$47,21,FALSE))</f>
        <v/>
      </c>
      <c r="AF67" s="1184" t="str">
        <f>IF(AF66="","",VLOOKUP(AF66,'標準様式１シフト記号表（勤務時間帯）'!$D$6:$X$47,21,FALSE))</f>
        <v/>
      </c>
      <c r="AG67" s="1184" t="str">
        <f>IF(AG66="","",VLOOKUP(AG66,'標準様式１シフト記号表（勤務時間帯）'!$D$6:$X$47,21,FALSE))</f>
        <v/>
      </c>
      <c r="AH67" s="1198" t="str">
        <f>IF(AH66="","",VLOOKUP(AH66,'標準様式１シフト記号表（勤務時間帯）'!$D$6:$X$47,21,FALSE))</f>
        <v/>
      </c>
      <c r="AI67" s="1173" t="str">
        <f>IF(AI66="","",VLOOKUP(AI66,'標準様式１シフト記号表（勤務時間帯）'!$D$6:$X$47,21,FALSE))</f>
        <v/>
      </c>
      <c r="AJ67" s="1184" t="str">
        <f>IF(AJ66="","",VLOOKUP(AJ66,'標準様式１シフト記号表（勤務時間帯）'!$D$6:$X$47,21,FALSE))</f>
        <v/>
      </c>
      <c r="AK67" s="1184" t="str">
        <f>IF(AK66="","",VLOOKUP(AK66,'標準様式１シフト記号表（勤務時間帯）'!$D$6:$X$47,21,FALSE))</f>
        <v/>
      </c>
      <c r="AL67" s="1184" t="str">
        <f>IF(AL66="","",VLOOKUP(AL66,'標準様式１シフト記号表（勤務時間帯）'!$D$6:$X$47,21,FALSE))</f>
        <v/>
      </c>
      <c r="AM67" s="1184" t="str">
        <f>IF(AM66="","",VLOOKUP(AM66,'標準様式１シフト記号表（勤務時間帯）'!$D$6:$X$47,21,FALSE))</f>
        <v/>
      </c>
      <c r="AN67" s="1184" t="str">
        <f>IF(AN66="","",VLOOKUP(AN66,'標準様式１シフト記号表（勤務時間帯）'!$D$6:$X$47,21,FALSE))</f>
        <v/>
      </c>
      <c r="AO67" s="1198" t="str">
        <f>IF(AO66="","",VLOOKUP(AO66,'標準様式１シフト記号表（勤務時間帯）'!$D$6:$X$47,21,FALSE))</f>
        <v/>
      </c>
      <c r="AP67" s="1173" t="str">
        <f>IF(AP66="","",VLOOKUP(AP66,'標準様式１シフト記号表（勤務時間帯）'!$D$6:$X$47,21,FALSE))</f>
        <v/>
      </c>
      <c r="AQ67" s="1184" t="str">
        <f>IF(AQ66="","",VLOOKUP(AQ66,'標準様式１シフト記号表（勤務時間帯）'!$D$6:$X$47,21,FALSE))</f>
        <v/>
      </c>
      <c r="AR67" s="1184" t="str">
        <f>IF(AR66="","",VLOOKUP(AR66,'標準様式１シフト記号表（勤務時間帯）'!$D$6:$X$47,21,FALSE))</f>
        <v/>
      </c>
      <c r="AS67" s="1184" t="str">
        <f>IF(AS66="","",VLOOKUP(AS66,'標準様式１シフト記号表（勤務時間帯）'!$D$6:$X$47,21,FALSE))</f>
        <v/>
      </c>
      <c r="AT67" s="1184" t="str">
        <f>IF(AT66="","",VLOOKUP(AT66,'標準様式１シフト記号表（勤務時間帯）'!$D$6:$X$47,21,FALSE))</f>
        <v/>
      </c>
      <c r="AU67" s="1184" t="str">
        <f>IF(AU66="","",VLOOKUP(AU66,'標準様式１シフト記号表（勤務時間帯）'!$D$6:$X$47,21,FALSE))</f>
        <v/>
      </c>
      <c r="AV67" s="1198" t="str">
        <f>IF(AV66="","",VLOOKUP(AV66,'標準様式１シフト記号表（勤務時間帯）'!$D$6:$X$47,21,FALSE))</f>
        <v/>
      </c>
      <c r="AW67" s="1173" t="str">
        <f>IF(AW66="","",VLOOKUP(AW66,'標準様式１シフト記号表（勤務時間帯）'!$D$6:$X$47,21,FALSE))</f>
        <v/>
      </c>
      <c r="AX67" s="1184" t="str">
        <f>IF(AX66="","",VLOOKUP(AX66,'標準様式１シフト記号表（勤務時間帯）'!$D$6:$X$47,21,FALSE))</f>
        <v/>
      </c>
      <c r="AY67" s="1184" t="str">
        <f>IF(AY66="","",VLOOKUP(AY66,'標準様式１シフト記号表（勤務時間帯）'!$D$6:$X$47,21,FALSE))</f>
        <v/>
      </c>
      <c r="AZ67" s="1233">
        <f>IF($BC$3="４週",SUM(U67:AV67),IF($BC$3="暦月",SUM(U67:AY67),""))</f>
        <v>0</v>
      </c>
      <c r="BA67" s="1245"/>
      <c r="BB67" s="1259">
        <f>IF($BC$3="４週",AZ67/4,IF($BC$3="暦月",(AZ67/($BC$8/7)),""))</f>
        <v>0</v>
      </c>
      <c r="BC67" s="1245"/>
      <c r="BD67" s="1275"/>
      <c r="BE67" s="1279"/>
      <c r="BF67" s="1279"/>
      <c r="BG67" s="1279"/>
      <c r="BH67" s="1284"/>
    </row>
    <row r="68" spans="2:60" ht="20.25" customHeight="1">
      <c r="B68" s="1041"/>
      <c r="C68" s="1057"/>
      <c r="D68" s="1070"/>
      <c r="E68" s="1078"/>
      <c r="F68" s="1078"/>
      <c r="G68" s="1086">
        <f>C66</f>
        <v>0</v>
      </c>
      <c r="H68" s="1097"/>
      <c r="I68" s="1105"/>
      <c r="J68" s="1111"/>
      <c r="K68" s="1111"/>
      <c r="L68" s="1086"/>
      <c r="M68" s="1117"/>
      <c r="N68" s="1122"/>
      <c r="O68" s="1127"/>
      <c r="P68" s="1134" t="s">
        <v>29</v>
      </c>
      <c r="Q68" s="1142"/>
      <c r="R68" s="1142"/>
      <c r="S68" s="1150"/>
      <c r="T68" s="1164"/>
      <c r="U68" s="1174" t="str">
        <f>IF(U66="","",VLOOKUP(U66,'標準様式１シフト記号表（勤務時間帯）'!$D$6:$Z$47,23,FALSE))</f>
        <v/>
      </c>
      <c r="V68" s="1185" t="str">
        <f>IF(V66="","",VLOOKUP(V66,'標準様式１シフト記号表（勤務時間帯）'!$D$6:$Z$47,23,FALSE))</f>
        <v/>
      </c>
      <c r="W68" s="1185" t="str">
        <f>IF(W66="","",VLOOKUP(W66,'標準様式１シフト記号表（勤務時間帯）'!$D$6:$Z$47,23,FALSE))</f>
        <v/>
      </c>
      <c r="X68" s="1185" t="str">
        <f>IF(X66="","",VLOOKUP(X66,'標準様式１シフト記号表（勤務時間帯）'!$D$6:$Z$47,23,FALSE))</f>
        <v/>
      </c>
      <c r="Y68" s="1185" t="str">
        <f>IF(Y66="","",VLOOKUP(Y66,'標準様式１シフト記号表（勤務時間帯）'!$D$6:$Z$47,23,FALSE))</f>
        <v/>
      </c>
      <c r="Z68" s="1185" t="str">
        <f>IF(Z66="","",VLOOKUP(Z66,'標準様式１シフト記号表（勤務時間帯）'!$D$6:$Z$47,23,FALSE))</f>
        <v/>
      </c>
      <c r="AA68" s="1199" t="str">
        <f>IF(AA66="","",VLOOKUP(AA66,'標準様式１シフト記号表（勤務時間帯）'!$D$6:$Z$47,23,FALSE))</f>
        <v/>
      </c>
      <c r="AB68" s="1174" t="str">
        <f>IF(AB66="","",VLOOKUP(AB66,'標準様式１シフト記号表（勤務時間帯）'!$D$6:$Z$47,23,FALSE))</f>
        <v/>
      </c>
      <c r="AC68" s="1185" t="str">
        <f>IF(AC66="","",VLOOKUP(AC66,'標準様式１シフト記号表（勤務時間帯）'!$D$6:$Z$47,23,FALSE))</f>
        <v/>
      </c>
      <c r="AD68" s="1185" t="str">
        <f>IF(AD66="","",VLOOKUP(AD66,'標準様式１シフト記号表（勤務時間帯）'!$D$6:$Z$47,23,FALSE))</f>
        <v/>
      </c>
      <c r="AE68" s="1185" t="str">
        <f>IF(AE66="","",VLOOKUP(AE66,'標準様式１シフト記号表（勤務時間帯）'!$D$6:$Z$47,23,FALSE))</f>
        <v/>
      </c>
      <c r="AF68" s="1185" t="str">
        <f>IF(AF66="","",VLOOKUP(AF66,'標準様式１シフト記号表（勤務時間帯）'!$D$6:$Z$47,23,FALSE))</f>
        <v/>
      </c>
      <c r="AG68" s="1185" t="str">
        <f>IF(AG66="","",VLOOKUP(AG66,'標準様式１シフト記号表（勤務時間帯）'!$D$6:$Z$47,23,FALSE))</f>
        <v/>
      </c>
      <c r="AH68" s="1199" t="str">
        <f>IF(AH66="","",VLOOKUP(AH66,'標準様式１シフト記号表（勤務時間帯）'!$D$6:$Z$47,23,FALSE))</f>
        <v/>
      </c>
      <c r="AI68" s="1174" t="str">
        <f>IF(AI66="","",VLOOKUP(AI66,'標準様式１シフト記号表（勤務時間帯）'!$D$6:$Z$47,23,FALSE))</f>
        <v/>
      </c>
      <c r="AJ68" s="1185" t="str">
        <f>IF(AJ66="","",VLOOKUP(AJ66,'標準様式１シフト記号表（勤務時間帯）'!$D$6:$Z$47,23,FALSE))</f>
        <v/>
      </c>
      <c r="AK68" s="1185" t="str">
        <f>IF(AK66="","",VLOOKUP(AK66,'標準様式１シフト記号表（勤務時間帯）'!$D$6:$Z$47,23,FALSE))</f>
        <v/>
      </c>
      <c r="AL68" s="1185" t="str">
        <f>IF(AL66="","",VLOOKUP(AL66,'標準様式１シフト記号表（勤務時間帯）'!$D$6:$Z$47,23,FALSE))</f>
        <v/>
      </c>
      <c r="AM68" s="1185" t="str">
        <f>IF(AM66="","",VLOOKUP(AM66,'標準様式１シフト記号表（勤務時間帯）'!$D$6:$Z$47,23,FALSE))</f>
        <v/>
      </c>
      <c r="AN68" s="1185" t="str">
        <f>IF(AN66="","",VLOOKUP(AN66,'標準様式１シフト記号表（勤務時間帯）'!$D$6:$Z$47,23,FALSE))</f>
        <v/>
      </c>
      <c r="AO68" s="1199" t="str">
        <f>IF(AO66="","",VLOOKUP(AO66,'標準様式１シフト記号表（勤務時間帯）'!$D$6:$Z$47,23,FALSE))</f>
        <v/>
      </c>
      <c r="AP68" s="1174" t="str">
        <f>IF(AP66="","",VLOOKUP(AP66,'標準様式１シフト記号表（勤務時間帯）'!$D$6:$Z$47,23,FALSE))</f>
        <v/>
      </c>
      <c r="AQ68" s="1185" t="str">
        <f>IF(AQ66="","",VLOOKUP(AQ66,'標準様式１シフト記号表（勤務時間帯）'!$D$6:$Z$47,23,FALSE))</f>
        <v/>
      </c>
      <c r="AR68" s="1185" t="str">
        <f>IF(AR66="","",VLOOKUP(AR66,'標準様式１シフト記号表（勤務時間帯）'!$D$6:$Z$47,23,FALSE))</f>
        <v/>
      </c>
      <c r="AS68" s="1185" t="str">
        <f>IF(AS66="","",VLOOKUP(AS66,'標準様式１シフト記号表（勤務時間帯）'!$D$6:$Z$47,23,FALSE))</f>
        <v/>
      </c>
      <c r="AT68" s="1185" t="str">
        <f>IF(AT66="","",VLOOKUP(AT66,'標準様式１シフト記号表（勤務時間帯）'!$D$6:$Z$47,23,FALSE))</f>
        <v/>
      </c>
      <c r="AU68" s="1185" t="str">
        <f>IF(AU66="","",VLOOKUP(AU66,'標準様式１シフト記号表（勤務時間帯）'!$D$6:$Z$47,23,FALSE))</f>
        <v/>
      </c>
      <c r="AV68" s="1199" t="str">
        <f>IF(AV66="","",VLOOKUP(AV66,'標準様式１シフト記号表（勤務時間帯）'!$D$6:$Z$47,23,FALSE))</f>
        <v/>
      </c>
      <c r="AW68" s="1174" t="str">
        <f>IF(AW66="","",VLOOKUP(AW66,'標準様式１シフト記号表（勤務時間帯）'!$D$6:$Z$47,23,FALSE))</f>
        <v/>
      </c>
      <c r="AX68" s="1185" t="str">
        <f>IF(AX66="","",VLOOKUP(AX66,'標準様式１シフト記号表（勤務時間帯）'!$D$6:$Z$47,23,FALSE))</f>
        <v/>
      </c>
      <c r="AY68" s="1185" t="str">
        <f>IF(AY66="","",VLOOKUP(AY66,'標準様式１シフト記号表（勤務時間帯）'!$D$6:$Z$47,23,FALSE))</f>
        <v/>
      </c>
      <c r="AZ68" s="1234">
        <f>IF($BC$3="４週",SUM(U68:AV68),IF($BC$3="暦月",SUM(U68:AY68),""))</f>
        <v>0</v>
      </c>
      <c r="BA68" s="1246"/>
      <c r="BB68" s="1260">
        <f>IF($BC$3="４週",AZ68/4,IF($BC$3="暦月",(AZ68/($BC$8/7)),""))</f>
        <v>0</v>
      </c>
      <c r="BC68" s="1246"/>
      <c r="BD68" s="1275"/>
      <c r="BE68" s="1279"/>
      <c r="BF68" s="1279"/>
      <c r="BG68" s="1279"/>
      <c r="BH68" s="1284"/>
    </row>
    <row r="69" spans="2:60" ht="20.25" customHeight="1">
      <c r="B69" s="1044" t="s">
        <v>695</v>
      </c>
      <c r="C69" s="1058"/>
      <c r="D69" s="1058"/>
      <c r="E69" s="1058"/>
      <c r="F69" s="1058"/>
      <c r="G69" s="1058"/>
      <c r="H69" s="1058"/>
      <c r="I69" s="1058"/>
      <c r="J69" s="1058"/>
      <c r="K69" s="1058"/>
      <c r="L69" s="1058"/>
      <c r="M69" s="1058"/>
      <c r="N69" s="1058"/>
      <c r="O69" s="1058"/>
      <c r="P69" s="1058"/>
      <c r="Q69" s="1058"/>
      <c r="R69" s="1058"/>
      <c r="S69" s="1058"/>
      <c r="T69" s="1165"/>
      <c r="U69" s="1176"/>
      <c r="V69" s="1187"/>
      <c r="W69" s="1187"/>
      <c r="X69" s="1187"/>
      <c r="Y69" s="1187"/>
      <c r="Z69" s="1187"/>
      <c r="AA69" s="1201"/>
      <c r="AB69" s="1211"/>
      <c r="AC69" s="1187"/>
      <c r="AD69" s="1187"/>
      <c r="AE69" s="1187"/>
      <c r="AF69" s="1187"/>
      <c r="AG69" s="1187"/>
      <c r="AH69" s="1201"/>
      <c r="AI69" s="1211"/>
      <c r="AJ69" s="1187"/>
      <c r="AK69" s="1187"/>
      <c r="AL69" s="1187"/>
      <c r="AM69" s="1187"/>
      <c r="AN69" s="1187"/>
      <c r="AO69" s="1201"/>
      <c r="AP69" s="1211"/>
      <c r="AQ69" s="1187"/>
      <c r="AR69" s="1187"/>
      <c r="AS69" s="1187"/>
      <c r="AT69" s="1187"/>
      <c r="AU69" s="1187"/>
      <c r="AV69" s="1201"/>
      <c r="AW69" s="1211"/>
      <c r="AX69" s="1187"/>
      <c r="AY69" s="1225"/>
      <c r="AZ69" s="1236"/>
      <c r="BA69" s="1248"/>
      <c r="BB69" s="1262"/>
      <c r="BC69" s="1268"/>
      <c r="BD69" s="1268"/>
      <c r="BE69" s="1268"/>
      <c r="BF69" s="1268"/>
      <c r="BG69" s="1268"/>
      <c r="BH69" s="1287"/>
    </row>
    <row r="70" spans="2:60" ht="20.25" customHeight="1">
      <c r="B70" s="1045" t="s">
        <v>567</v>
      </c>
      <c r="C70" s="1059"/>
      <c r="D70" s="1059"/>
      <c r="E70" s="1059"/>
      <c r="F70" s="1059"/>
      <c r="G70" s="1059"/>
      <c r="H70" s="1059"/>
      <c r="I70" s="1059"/>
      <c r="J70" s="1059"/>
      <c r="K70" s="1059"/>
      <c r="L70" s="1059"/>
      <c r="M70" s="1059"/>
      <c r="N70" s="1059"/>
      <c r="O70" s="1059"/>
      <c r="P70" s="1059"/>
      <c r="Q70" s="1059"/>
      <c r="R70" s="1059"/>
      <c r="S70" s="1059"/>
      <c r="T70" s="1166"/>
      <c r="U70" s="1177"/>
      <c r="V70" s="1188"/>
      <c r="W70" s="1188"/>
      <c r="X70" s="1188"/>
      <c r="Y70" s="1188"/>
      <c r="Z70" s="1188"/>
      <c r="AA70" s="1202"/>
      <c r="AB70" s="1212"/>
      <c r="AC70" s="1188"/>
      <c r="AD70" s="1188"/>
      <c r="AE70" s="1188"/>
      <c r="AF70" s="1188"/>
      <c r="AG70" s="1188"/>
      <c r="AH70" s="1202"/>
      <c r="AI70" s="1212"/>
      <c r="AJ70" s="1188"/>
      <c r="AK70" s="1188"/>
      <c r="AL70" s="1188"/>
      <c r="AM70" s="1188"/>
      <c r="AN70" s="1188"/>
      <c r="AO70" s="1202"/>
      <c r="AP70" s="1212"/>
      <c r="AQ70" s="1188"/>
      <c r="AR70" s="1188"/>
      <c r="AS70" s="1188"/>
      <c r="AT70" s="1188"/>
      <c r="AU70" s="1188"/>
      <c r="AV70" s="1202"/>
      <c r="AW70" s="1212"/>
      <c r="AX70" s="1188"/>
      <c r="AY70" s="1226"/>
      <c r="AZ70" s="1237"/>
      <c r="BA70" s="1249"/>
      <c r="BB70" s="1263"/>
      <c r="BC70" s="1269"/>
      <c r="BD70" s="1269"/>
      <c r="BE70" s="1269"/>
      <c r="BF70" s="1269"/>
      <c r="BG70" s="1269"/>
      <c r="BH70" s="1288"/>
    </row>
    <row r="71" spans="2:60" ht="20.25" customHeight="1">
      <c r="B71" s="1045" t="s">
        <v>823</v>
      </c>
      <c r="C71" s="1059"/>
      <c r="D71" s="1059"/>
      <c r="E71" s="1059"/>
      <c r="F71" s="1059"/>
      <c r="G71" s="1059"/>
      <c r="H71" s="1059"/>
      <c r="I71" s="1059"/>
      <c r="J71" s="1059"/>
      <c r="K71" s="1059"/>
      <c r="L71" s="1059"/>
      <c r="M71" s="1059"/>
      <c r="N71" s="1059"/>
      <c r="O71" s="1059"/>
      <c r="P71" s="1059"/>
      <c r="Q71" s="1059"/>
      <c r="R71" s="1059"/>
      <c r="S71" s="1059"/>
      <c r="T71" s="1166"/>
      <c r="U71" s="1177"/>
      <c r="V71" s="1188"/>
      <c r="W71" s="1188"/>
      <c r="X71" s="1188"/>
      <c r="Y71" s="1188"/>
      <c r="Z71" s="1188"/>
      <c r="AA71" s="1203"/>
      <c r="AB71" s="1213"/>
      <c r="AC71" s="1188"/>
      <c r="AD71" s="1188"/>
      <c r="AE71" s="1188"/>
      <c r="AF71" s="1188"/>
      <c r="AG71" s="1188"/>
      <c r="AH71" s="1203"/>
      <c r="AI71" s="1213"/>
      <c r="AJ71" s="1188"/>
      <c r="AK71" s="1188"/>
      <c r="AL71" s="1188"/>
      <c r="AM71" s="1188"/>
      <c r="AN71" s="1188"/>
      <c r="AO71" s="1203"/>
      <c r="AP71" s="1213"/>
      <c r="AQ71" s="1188"/>
      <c r="AR71" s="1188"/>
      <c r="AS71" s="1188"/>
      <c r="AT71" s="1188"/>
      <c r="AU71" s="1188"/>
      <c r="AV71" s="1203"/>
      <c r="AW71" s="1213"/>
      <c r="AX71" s="1188"/>
      <c r="AY71" s="1226"/>
      <c r="AZ71" s="1237"/>
      <c r="BA71" s="1249"/>
      <c r="BB71" s="1263"/>
      <c r="BC71" s="1269"/>
      <c r="BD71" s="1269"/>
      <c r="BE71" s="1269"/>
      <c r="BF71" s="1269"/>
      <c r="BG71" s="1269"/>
      <c r="BH71" s="1288"/>
    </row>
    <row r="72" spans="2:60" ht="20.25" customHeight="1">
      <c r="B72" s="1045" t="s">
        <v>756</v>
      </c>
      <c r="C72" s="1059"/>
      <c r="D72" s="1059"/>
      <c r="E72" s="1059"/>
      <c r="F72" s="1059"/>
      <c r="G72" s="1059"/>
      <c r="H72" s="1059"/>
      <c r="I72" s="1059"/>
      <c r="J72" s="1059"/>
      <c r="K72" s="1059"/>
      <c r="L72" s="1059"/>
      <c r="M72" s="1059"/>
      <c r="N72" s="1059"/>
      <c r="O72" s="1059"/>
      <c r="P72" s="1059"/>
      <c r="Q72" s="1059"/>
      <c r="R72" s="1059"/>
      <c r="S72" s="1059"/>
      <c r="T72" s="1166"/>
      <c r="U72" s="1177"/>
      <c r="V72" s="1188"/>
      <c r="W72" s="1188"/>
      <c r="X72" s="1188"/>
      <c r="Y72" s="1188"/>
      <c r="Z72" s="1188"/>
      <c r="AA72" s="1203"/>
      <c r="AB72" s="1213"/>
      <c r="AC72" s="1188"/>
      <c r="AD72" s="1188"/>
      <c r="AE72" s="1188"/>
      <c r="AF72" s="1188"/>
      <c r="AG72" s="1188"/>
      <c r="AH72" s="1203"/>
      <c r="AI72" s="1213"/>
      <c r="AJ72" s="1188"/>
      <c r="AK72" s="1188"/>
      <c r="AL72" s="1188"/>
      <c r="AM72" s="1188"/>
      <c r="AN72" s="1188"/>
      <c r="AO72" s="1203"/>
      <c r="AP72" s="1213"/>
      <c r="AQ72" s="1188"/>
      <c r="AR72" s="1188"/>
      <c r="AS72" s="1188"/>
      <c r="AT72" s="1188"/>
      <c r="AU72" s="1188"/>
      <c r="AV72" s="1203"/>
      <c r="AW72" s="1213"/>
      <c r="AX72" s="1188"/>
      <c r="AY72" s="1226"/>
      <c r="AZ72" s="1238"/>
      <c r="BA72" s="1250"/>
      <c r="BB72" s="1263"/>
      <c r="BC72" s="1269"/>
      <c r="BD72" s="1269"/>
      <c r="BE72" s="1269"/>
      <c r="BF72" s="1269"/>
      <c r="BG72" s="1269"/>
      <c r="BH72" s="1288"/>
    </row>
    <row r="73" spans="2:60" ht="20.25" customHeight="1">
      <c r="B73" s="1045" t="s">
        <v>207</v>
      </c>
      <c r="C73" s="1059"/>
      <c r="D73" s="1059"/>
      <c r="E73" s="1059"/>
      <c r="F73" s="1059"/>
      <c r="G73" s="1059"/>
      <c r="H73" s="1059"/>
      <c r="I73" s="1059"/>
      <c r="J73" s="1059"/>
      <c r="K73" s="1059"/>
      <c r="L73" s="1059"/>
      <c r="M73" s="1059"/>
      <c r="N73" s="1059"/>
      <c r="O73" s="1059"/>
      <c r="P73" s="1059"/>
      <c r="Q73" s="1059"/>
      <c r="R73" s="1059"/>
      <c r="S73" s="1059"/>
      <c r="T73" s="1166"/>
      <c r="U73" s="1178" t="str">
        <f t="shared" ref="U73:AY73" si="1">IF(SUMIF($F$21:$F$68,"介護従業者",U21:U68)+SUMIF($F$21:$F$68,"看護職員",U21:U68)=0,"",(SUMIF($F$21:$F$68,"介護従業者",U21:U68)+SUMIF($F$21:$F$68,"看護職員",U21:U68)))</f>
        <v/>
      </c>
      <c r="V73" s="1178" t="str">
        <f t="shared" si="1"/>
        <v/>
      </c>
      <c r="W73" s="1178" t="str">
        <f t="shared" si="1"/>
        <v/>
      </c>
      <c r="X73" s="1178" t="str">
        <f t="shared" si="1"/>
        <v/>
      </c>
      <c r="Y73" s="1178" t="str">
        <f t="shared" si="1"/>
        <v/>
      </c>
      <c r="Z73" s="1178" t="str">
        <f t="shared" si="1"/>
        <v/>
      </c>
      <c r="AA73" s="1204" t="str">
        <f t="shared" si="1"/>
        <v/>
      </c>
      <c r="AB73" s="1179" t="str">
        <f t="shared" si="1"/>
        <v/>
      </c>
      <c r="AC73" s="1178" t="str">
        <f t="shared" si="1"/>
        <v/>
      </c>
      <c r="AD73" s="1178" t="str">
        <f t="shared" si="1"/>
        <v/>
      </c>
      <c r="AE73" s="1178" t="str">
        <f t="shared" si="1"/>
        <v/>
      </c>
      <c r="AF73" s="1178" t="str">
        <f t="shared" si="1"/>
        <v/>
      </c>
      <c r="AG73" s="1178" t="str">
        <f t="shared" si="1"/>
        <v/>
      </c>
      <c r="AH73" s="1204" t="str">
        <f t="shared" si="1"/>
        <v/>
      </c>
      <c r="AI73" s="1179" t="str">
        <f t="shared" si="1"/>
        <v/>
      </c>
      <c r="AJ73" s="1178" t="str">
        <f t="shared" si="1"/>
        <v/>
      </c>
      <c r="AK73" s="1178" t="str">
        <f t="shared" si="1"/>
        <v/>
      </c>
      <c r="AL73" s="1178" t="str">
        <f t="shared" si="1"/>
        <v/>
      </c>
      <c r="AM73" s="1178" t="str">
        <f t="shared" si="1"/>
        <v/>
      </c>
      <c r="AN73" s="1178" t="str">
        <f t="shared" si="1"/>
        <v/>
      </c>
      <c r="AO73" s="1204" t="str">
        <f t="shared" si="1"/>
        <v/>
      </c>
      <c r="AP73" s="1179" t="str">
        <f t="shared" si="1"/>
        <v/>
      </c>
      <c r="AQ73" s="1178" t="str">
        <f t="shared" si="1"/>
        <v/>
      </c>
      <c r="AR73" s="1178" t="str">
        <f t="shared" si="1"/>
        <v/>
      </c>
      <c r="AS73" s="1178" t="str">
        <f t="shared" si="1"/>
        <v/>
      </c>
      <c r="AT73" s="1178" t="str">
        <f t="shared" si="1"/>
        <v/>
      </c>
      <c r="AU73" s="1178" t="str">
        <f t="shared" si="1"/>
        <v/>
      </c>
      <c r="AV73" s="1204" t="str">
        <f t="shared" si="1"/>
        <v/>
      </c>
      <c r="AW73" s="1179" t="str">
        <f t="shared" si="1"/>
        <v/>
      </c>
      <c r="AX73" s="1178" t="str">
        <f t="shared" si="1"/>
        <v/>
      </c>
      <c r="AY73" s="1178" t="str">
        <f t="shared" si="1"/>
        <v/>
      </c>
      <c r="AZ73" s="1239">
        <f>IF($BC$3="４週",SUM(U73:AV73),IF($BC$3="暦月",SUM(U73:AY73),""))</f>
        <v>0</v>
      </c>
      <c r="BA73" s="1251"/>
      <c r="BB73" s="1263"/>
      <c r="BC73" s="1269"/>
      <c r="BD73" s="1269"/>
      <c r="BE73" s="1269"/>
      <c r="BF73" s="1269"/>
      <c r="BG73" s="1269"/>
      <c r="BH73" s="1288"/>
    </row>
    <row r="74" spans="2:60" ht="20.25" customHeight="1">
      <c r="B74" s="1045" t="s">
        <v>554</v>
      </c>
      <c r="C74" s="1059"/>
      <c r="D74" s="1059"/>
      <c r="E74" s="1059"/>
      <c r="F74" s="1059"/>
      <c r="G74" s="1059"/>
      <c r="H74" s="1059"/>
      <c r="I74" s="1059"/>
      <c r="J74" s="1059"/>
      <c r="K74" s="1059"/>
      <c r="L74" s="1059"/>
      <c r="M74" s="1059"/>
      <c r="N74" s="1059"/>
      <c r="O74" s="1059"/>
      <c r="P74" s="1059"/>
      <c r="Q74" s="1059"/>
      <c r="R74" s="1059"/>
      <c r="S74" s="1059"/>
      <c r="T74" s="1166"/>
      <c r="U74" s="1179" t="str">
        <f t="shared" ref="U74:AY74" si="2">IF(SUMIF($F$21:$F$68,"看護職員",U21:U68)=0,"",SUMIF($F$21:$F$68,"看護職員",U21:U68))</f>
        <v/>
      </c>
      <c r="V74" s="1189" t="str">
        <f t="shared" si="2"/>
        <v/>
      </c>
      <c r="W74" s="1189" t="str">
        <f t="shared" si="2"/>
        <v/>
      </c>
      <c r="X74" s="1189" t="str">
        <f t="shared" si="2"/>
        <v/>
      </c>
      <c r="Y74" s="1189" t="str">
        <f t="shared" si="2"/>
        <v/>
      </c>
      <c r="Z74" s="1189" t="str">
        <f t="shared" si="2"/>
        <v/>
      </c>
      <c r="AA74" s="1204" t="str">
        <f t="shared" si="2"/>
        <v/>
      </c>
      <c r="AB74" s="1179" t="str">
        <f t="shared" si="2"/>
        <v/>
      </c>
      <c r="AC74" s="1189" t="str">
        <f t="shared" si="2"/>
        <v/>
      </c>
      <c r="AD74" s="1189" t="str">
        <f t="shared" si="2"/>
        <v/>
      </c>
      <c r="AE74" s="1189" t="str">
        <f t="shared" si="2"/>
        <v/>
      </c>
      <c r="AF74" s="1189" t="str">
        <f t="shared" si="2"/>
        <v/>
      </c>
      <c r="AG74" s="1189" t="str">
        <f t="shared" si="2"/>
        <v/>
      </c>
      <c r="AH74" s="1204" t="str">
        <f t="shared" si="2"/>
        <v/>
      </c>
      <c r="AI74" s="1179" t="str">
        <f t="shared" si="2"/>
        <v/>
      </c>
      <c r="AJ74" s="1189" t="str">
        <f t="shared" si="2"/>
        <v/>
      </c>
      <c r="AK74" s="1189" t="str">
        <f t="shared" si="2"/>
        <v/>
      </c>
      <c r="AL74" s="1189" t="str">
        <f t="shared" si="2"/>
        <v/>
      </c>
      <c r="AM74" s="1189" t="str">
        <f t="shared" si="2"/>
        <v/>
      </c>
      <c r="AN74" s="1189" t="str">
        <f t="shared" si="2"/>
        <v/>
      </c>
      <c r="AO74" s="1204" t="str">
        <f t="shared" si="2"/>
        <v/>
      </c>
      <c r="AP74" s="1179" t="str">
        <f t="shared" si="2"/>
        <v/>
      </c>
      <c r="AQ74" s="1189" t="str">
        <f t="shared" si="2"/>
        <v/>
      </c>
      <c r="AR74" s="1189" t="str">
        <f t="shared" si="2"/>
        <v/>
      </c>
      <c r="AS74" s="1189" t="str">
        <f t="shared" si="2"/>
        <v/>
      </c>
      <c r="AT74" s="1189" t="str">
        <f t="shared" si="2"/>
        <v/>
      </c>
      <c r="AU74" s="1189" t="str">
        <f t="shared" si="2"/>
        <v/>
      </c>
      <c r="AV74" s="1204" t="str">
        <f t="shared" si="2"/>
        <v/>
      </c>
      <c r="AW74" s="1179" t="str">
        <f t="shared" si="2"/>
        <v/>
      </c>
      <c r="AX74" s="1189" t="str">
        <f t="shared" si="2"/>
        <v/>
      </c>
      <c r="AY74" s="1189" t="str">
        <f t="shared" si="2"/>
        <v/>
      </c>
      <c r="AZ74" s="1239">
        <f>IF($BC$3="４週",SUM(U74:AV74),IF($BC$3="暦月",SUM(U74:AY74),""))</f>
        <v>0</v>
      </c>
      <c r="BA74" s="1251"/>
      <c r="BB74" s="1263"/>
      <c r="BC74" s="1269"/>
      <c r="BD74" s="1269"/>
      <c r="BE74" s="1269"/>
      <c r="BF74" s="1269"/>
      <c r="BG74" s="1269"/>
      <c r="BH74" s="1288"/>
    </row>
    <row r="75" spans="2:60" ht="20.25" customHeight="1">
      <c r="B75" s="1046" t="s">
        <v>824</v>
      </c>
      <c r="C75" s="1060"/>
      <c r="D75" s="1060"/>
      <c r="E75" s="1060"/>
      <c r="F75" s="1060"/>
      <c r="G75" s="1060"/>
      <c r="H75" s="1060"/>
      <c r="I75" s="1060"/>
      <c r="J75" s="1060"/>
      <c r="K75" s="1060"/>
      <c r="L75" s="1060"/>
      <c r="M75" s="1060"/>
      <c r="N75" s="1060"/>
      <c r="O75" s="1060"/>
      <c r="P75" s="1060"/>
      <c r="Q75" s="1060"/>
      <c r="R75" s="1060"/>
      <c r="S75" s="1060"/>
      <c r="T75" s="1167"/>
      <c r="U75" s="1180" t="str">
        <f t="shared" ref="U75:AV75" si="3">IF((SUMIF($G$21:$G$68,"介護従業者",U21:U68)+SUMIF($G$21:$G$68,"看護職員",U21:U68))=0,"",(SUMIF($G$21:$G$68,"介護従業者",U21:U68)+SUMIF($G$21:$G$68,"看護職員",U21:U68)))</f>
        <v/>
      </c>
      <c r="V75" s="1190" t="str">
        <f t="shared" si="3"/>
        <v/>
      </c>
      <c r="W75" s="1190" t="str">
        <f t="shared" si="3"/>
        <v/>
      </c>
      <c r="X75" s="1190" t="str">
        <f t="shared" si="3"/>
        <v/>
      </c>
      <c r="Y75" s="1190" t="str">
        <f t="shared" si="3"/>
        <v/>
      </c>
      <c r="Z75" s="1190" t="str">
        <f t="shared" si="3"/>
        <v/>
      </c>
      <c r="AA75" s="1205" t="str">
        <f t="shared" si="3"/>
        <v/>
      </c>
      <c r="AB75" s="1180" t="str">
        <f t="shared" si="3"/>
        <v/>
      </c>
      <c r="AC75" s="1190" t="str">
        <f t="shared" si="3"/>
        <v/>
      </c>
      <c r="AD75" s="1190" t="str">
        <f t="shared" si="3"/>
        <v/>
      </c>
      <c r="AE75" s="1190" t="str">
        <f t="shared" si="3"/>
        <v/>
      </c>
      <c r="AF75" s="1190" t="str">
        <f t="shared" si="3"/>
        <v/>
      </c>
      <c r="AG75" s="1190" t="str">
        <f t="shared" si="3"/>
        <v/>
      </c>
      <c r="AH75" s="1205" t="str">
        <f t="shared" si="3"/>
        <v/>
      </c>
      <c r="AI75" s="1180" t="str">
        <f t="shared" si="3"/>
        <v/>
      </c>
      <c r="AJ75" s="1190" t="str">
        <f t="shared" si="3"/>
        <v/>
      </c>
      <c r="AK75" s="1190" t="str">
        <f t="shared" si="3"/>
        <v/>
      </c>
      <c r="AL75" s="1190" t="str">
        <f t="shared" si="3"/>
        <v/>
      </c>
      <c r="AM75" s="1190" t="str">
        <f t="shared" si="3"/>
        <v/>
      </c>
      <c r="AN75" s="1190" t="str">
        <f t="shared" si="3"/>
        <v/>
      </c>
      <c r="AO75" s="1205" t="str">
        <f t="shared" si="3"/>
        <v/>
      </c>
      <c r="AP75" s="1180" t="str">
        <f t="shared" si="3"/>
        <v/>
      </c>
      <c r="AQ75" s="1190" t="str">
        <f t="shared" si="3"/>
        <v/>
      </c>
      <c r="AR75" s="1190" t="str">
        <f t="shared" si="3"/>
        <v/>
      </c>
      <c r="AS75" s="1190" t="str">
        <f t="shared" si="3"/>
        <v/>
      </c>
      <c r="AT75" s="1190" t="str">
        <f t="shared" si="3"/>
        <v/>
      </c>
      <c r="AU75" s="1190" t="str">
        <f t="shared" si="3"/>
        <v/>
      </c>
      <c r="AV75" s="1205" t="str">
        <f t="shared" si="3"/>
        <v/>
      </c>
      <c r="AW75" s="1180" t="str">
        <f>IF(SUMIF($G$21:$G$68,"介護従業者",AW21:AW68)=0,"",SUMIF($G$21:$G$68,"介護従業者",AW21:AW68))</f>
        <v/>
      </c>
      <c r="AX75" s="1190" t="str">
        <f>IF(SUMIF($G$21:$G$68,"介護従業者",AX21:AX68)=0,"",SUMIF($G$21:$G$68,"介護従業者",AX21:AX68))</f>
        <v/>
      </c>
      <c r="AY75" s="1227" t="str">
        <f>IF(SUMIF($G$21:$G$68,"介護従業者",AY21:AY68)=0,"",SUMIF($G$21:$G$68,"介護従業者",AY21:AY68))</f>
        <v/>
      </c>
      <c r="AZ75" s="1240">
        <f>IF($BC$3="４週",SUM(U75:AV75),IF($BC$3="暦月",SUM(U75:AY75),""))</f>
        <v>0</v>
      </c>
      <c r="BA75" s="1252"/>
      <c r="BB75" s="1264"/>
      <c r="BC75" s="1270"/>
      <c r="BD75" s="1270"/>
      <c r="BE75" s="1270"/>
      <c r="BF75" s="1270"/>
      <c r="BG75" s="1270"/>
      <c r="BH75" s="1289"/>
    </row>
    <row r="76" spans="2:60" s="1035" customFormat="1" ht="20.25" customHeight="1">
      <c r="C76" s="1061"/>
      <c r="D76" s="1061"/>
      <c r="E76" s="1061"/>
      <c r="F76" s="1061"/>
      <c r="G76" s="1061"/>
      <c r="BH76" s="91"/>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3:57">
      <c r="C130" s="1049"/>
      <c r="D130" s="1049"/>
      <c r="E130" s="1049"/>
      <c r="F130" s="1049"/>
      <c r="G130" s="1049"/>
      <c r="H130" s="1049"/>
      <c r="I130" s="1106"/>
      <c r="J130" s="1106"/>
      <c r="K130" s="1106"/>
      <c r="L130" s="1106"/>
      <c r="M130" s="1106"/>
      <c r="N130" s="1106"/>
      <c r="O130" s="1106"/>
      <c r="P130" s="1106"/>
      <c r="Q130" s="1106"/>
      <c r="R130" s="1106"/>
      <c r="S130" s="1106"/>
      <c r="T130" s="1106"/>
      <c r="U130" s="1106"/>
      <c r="V130" s="1106"/>
      <c r="W130" s="1106"/>
      <c r="X130" s="1106"/>
      <c r="Y130" s="1106"/>
      <c r="Z130" s="1106"/>
      <c r="AA130" s="1106"/>
      <c r="AB130" s="1106"/>
      <c r="AC130" s="1106"/>
      <c r="AD130" s="1106"/>
      <c r="AE130" s="1106"/>
      <c r="AF130" s="1106"/>
      <c r="AG130" s="1106"/>
      <c r="AH130" s="1106"/>
      <c r="AI130" s="1106"/>
      <c r="AJ130" s="1106"/>
      <c r="AK130" s="1106"/>
      <c r="AL130" s="1106"/>
      <c r="AM130" s="1106"/>
      <c r="AN130" s="1106"/>
      <c r="AO130" s="1106"/>
      <c r="AP130" s="1106"/>
      <c r="AQ130" s="1106"/>
      <c r="AR130" s="1106"/>
      <c r="AS130" s="1106"/>
      <c r="AT130" s="1106"/>
      <c r="AU130" s="1106"/>
      <c r="AV130" s="1106"/>
      <c r="AW130" s="1106"/>
      <c r="AX130" s="1106"/>
      <c r="AY130" s="1106"/>
      <c r="AZ130" s="1106"/>
      <c r="BA130" s="1106"/>
      <c r="BB130" s="1106"/>
      <c r="BC130" s="1106"/>
      <c r="BD130" s="1106"/>
      <c r="BE130" s="1106"/>
    </row>
    <row r="131" spans="3:57">
      <c r="C131" s="1049"/>
      <c r="D131" s="1049"/>
      <c r="E131" s="1049"/>
      <c r="F131" s="1049"/>
      <c r="G131" s="1049"/>
      <c r="H131" s="1049"/>
      <c r="I131" s="1106"/>
      <c r="J131" s="1106"/>
      <c r="K131" s="1106"/>
      <c r="L131" s="1106"/>
      <c r="M131" s="1106"/>
      <c r="N131" s="1106"/>
      <c r="O131" s="1106"/>
      <c r="P131" s="1106"/>
      <c r="Q131" s="1106"/>
      <c r="R131" s="1106"/>
      <c r="S131" s="1106"/>
      <c r="T131" s="1106"/>
      <c r="U131" s="1106"/>
      <c r="V131" s="1106"/>
      <c r="W131" s="1106"/>
      <c r="X131" s="1106"/>
      <c r="Y131" s="1106"/>
      <c r="Z131" s="1106"/>
      <c r="AA131" s="1106"/>
      <c r="AB131" s="1106"/>
      <c r="AC131" s="1106"/>
      <c r="AD131" s="1106"/>
      <c r="AE131" s="1106"/>
      <c r="AF131" s="1106"/>
      <c r="AG131" s="1106"/>
      <c r="AH131" s="1106"/>
      <c r="AI131" s="1106"/>
      <c r="AJ131" s="1106"/>
      <c r="AK131" s="1106"/>
      <c r="AL131" s="1106"/>
      <c r="AM131" s="1106"/>
      <c r="AN131" s="1106"/>
      <c r="AO131" s="1106"/>
      <c r="AP131" s="1106"/>
      <c r="AQ131" s="1106"/>
      <c r="AR131" s="1106"/>
      <c r="AS131" s="1106"/>
      <c r="AT131" s="1106"/>
      <c r="AU131" s="1106"/>
      <c r="AV131" s="1106"/>
      <c r="AW131" s="1106"/>
      <c r="AX131" s="1106"/>
      <c r="AY131" s="1106"/>
      <c r="AZ131" s="1106"/>
      <c r="BA131" s="1106"/>
      <c r="BB131" s="1106"/>
      <c r="BC131" s="1106"/>
      <c r="BD131" s="1106"/>
      <c r="BE131" s="1106"/>
    </row>
    <row r="132" spans="3:57">
      <c r="C132" s="1062"/>
      <c r="D132" s="1062"/>
      <c r="E132" s="1062"/>
      <c r="F132" s="1062"/>
      <c r="G132" s="1062"/>
      <c r="H132" s="1062"/>
      <c r="I132" s="1049"/>
      <c r="J132" s="1049"/>
    </row>
    <row r="133" spans="3:57">
      <c r="C133" s="1062"/>
      <c r="D133" s="1062"/>
      <c r="E133" s="1062"/>
      <c r="F133" s="1062"/>
      <c r="G133" s="1062"/>
      <c r="H133" s="1062"/>
      <c r="I133" s="1049"/>
      <c r="J133" s="1049"/>
    </row>
    <row r="134" spans="3:57">
      <c r="C134" s="1049"/>
      <c r="D134" s="1049"/>
      <c r="E134" s="1049"/>
      <c r="F134" s="1049"/>
      <c r="G134" s="1049"/>
      <c r="H134" s="1049"/>
    </row>
    <row r="135" spans="3:57">
      <c r="C135" s="1049"/>
      <c r="D135" s="1049"/>
      <c r="E135" s="1049"/>
      <c r="F135" s="1049"/>
      <c r="G135" s="1049"/>
      <c r="H135" s="1049"/>
    </row>
    <row r="136" spans="3:57">
      <c r="C136" s="1049"/>
      <c r="D136" s="1049"/>
      <c r="E136" s="1049"/>
      <c r="F136" s="1049"/>
      <c r="G136" s="1049"/>
      <c r="H136" s="1049"/>
    </row>
    <row r="137" spans="3:57">
      <c r="C137" s="1049"/>
      <c r="D137" s="1049"/>
      <c r="E137" s="1049"/>
      <c r="F137" s="1049"/>
      <c r="G137" s="1049"/>
      <c r="H137" s="1049"/>
    </row>
  </sheetData>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21"/>
  <conditionalFormatting sqref="U23:AY23">
    <cfRule type="expression" dxfId="151" priority="33">
      <formula>OR(U$69=$B22,U$70=$B22)</formula>
    </cfRule>
  </conditionalFormatting>
  <conditionalFormatting sqref="U26:AY26">
    <cfRule type="expression" dxfId="150" priority="31">
      <formula>OR(U$69=$B25,U$70=$B25)</formula>
    </cfRule>
  </conditionalFormatting>
  <conditionalFormatting sqref="U29:AY29">
    <cfRule type="expression" dxfId="149" priority="29">
      <formula>OR(U$69=$B28,U$70=$B28)</formula>
    </cfRule>
  </conditionalFormatting>
  <conditionalFormatting sqref="U32:AY32">
    <cfRule type="expression" dxfId="148" priority="27">
      <formula>OR(U$69=$B31,U$70=$B31)</formula>
    </cfRule>
  </conditionalFormatting>
  <conditionalFormatting sqref="U35:AY35">
    <cfRule type="expression" dxfId="147" priority="25">
      <formula>OR(U$69=$B34,U$70=$B34)</formula>
    </cfRule>
  </conditionalFormatting>
  <conditionalFormatting sqref="U38:AY38">
    <cfRule type="expression" dxfId="146" priority="23">
      <formula>OR(U$69=$B37,U$70=$B37)</formula>
    </cfRule>
  </conditionalFormatting>
  <conditionalFormatting sqref="U41:AY41">
    <cfRule type="expression" dxfId="145" priority="21">
      <formula>OR(U$69=$B40,U$70=$B40)</formula>
    </cfRule>
  </conditionalFormatting>
  <conditionalFormatting sqref="U44:AY44">
    <cfRule type="expression" dxfId="144" priority="19">
      <formula>OR(U$69=$B43,U$70=$B43)</formula>
    </cfRule>
  </conditionalFormatting>
  <conditionalFormatting sqref="U47:AY47">
    <cfRule type="expression" dxfId="143" priority="17">
      <formula>OR(U$69=$B46,U$70=$B46)</formula>
    </cfRule>
  </conditionalFormatting>
  <conditionalFormatting sqref="U50:AY50">
    <cfRule type="expression" dxfId="142" priority="15">
      <formula>OR(U$69=$B49,U$70=$B49)</formula>
    </cfRule>
  </conditionalFormatting>
  <conditionalFormatting sqref="U53:AY53">
    <cfRule type="expression" dxfId="141" priority="13">
      <formula>OR(U$69=$B52,U$70=$B52)</formula>
    </cfRule>
  </conditionalFormatting>
  <conditionalFormatting sqref="U56:AY56">
    <cfRule type="expression" dxfId="140" priority="11">
      <formula>OR(U$69=$B55,U$70=$B55)</formula>
    </cfRule>
  </conditionalFormatting>
  <conditionalFormatting sqref="U59:AY59">
    <cfRule type="expression" dxfId="139" priority="9">
      <formula>OR(U$69=$B58,U$70=$B58)</formula>
    </cfRule>
  </conditionalFormatting>
  <conditionalFormatting sqref="U62:AY62">
    <cfRule type="expression" dxfId="138" priority="7">
      <formula>OR(U$69=$B61,U$70=$B61)</formula>
    </cfRule>
  </conditionalFormatting>
  <conditionalFormatting sqref="U65:AY65">
    <cfRule type="expression" dxfId="137" priority="5">
      <formula>OR(U$69=$B64,U$70=$B64)</formula>
    </cfRule>
  </conditionalFormatting>
  <conditionalFormatting sqref="U68:AY68">
    <cfRule type="expression" dxfId="136" priority="3">
      <formula>OR(U$69=$B67,U$70=$B67)</formula>
    </cfRule>
  </conditionalFormatting>
  <conditionalFormatting sqref="U69:BA75">
    <cfRule type="expression" dxfId="135" priority="1">
      <formula>INDIRECT(ADDRESS(ROW(),COLUMN()))=TRUNC(INDIRECT(ADDRESS(ROW(),COLUMN())))</formula>
    </cfRule>
  </conditionalFormatting>
  <conditionalFormatting sqref="U22:BC23">
    <cfRule type="expression" dxfId="134" priority="32">
      <formula>INDIRECT(ADDRESS(ROW(),COLUMN()))=TRUNC(INDIRECT(ADDRESS(ROW(),COLUMN())))</formula>
    </cfRule>
  </conditionalFormatting>
  <conditionalFormatting sqref="U25:BC26">
    <cfRule type="expression" dxfId="133" priority="30">
      <formula>INDIRECT(ADDRESS(ROW(),COLUMN()))=TRUNC(INDIRECT(ADDRESS(ROW(),COLUMN())))</formula>
    </cfRule>
  </conditionalFormatting>
  <conditionalFormatting sqref="U28:BC29">
    <cfRule type="expression" dxfId="132" priority="28">
      <formula>INDIRECT(ADDRESS(ROW(),COLUMN()))=TRUNC(INDIRECT(ADDRESS(ROW(),COLUMN())))</formula>
    </cfRule>
  </conditionalFormatting>
  <conditionalFormatting sqref="U31:BC32">
    <cfRule type="expression" dxfId="131" priority="26">
      <formula>INDIRECT(ADDRESS(ROW(),COLUMN()))=TRUNC(INDIRECT(ADDRESS(ROW(),COLUMN())))</formula>
    </cfRule>
  </conditionalFormatting>
  <conditionalFormatting sqref="U34:BC35">
    <cfRule type="expression" dxfId="130" priority="24">
      <formula>INDIRECT(ADDRESS(ROW(),COLUMN()))=TRUNC(INDIRECT(ADDRESS(ROW(),COLUMN())))</formula>
    </cfRule>
  </conditionalFormatting>
  <conditionalFormatting sqref="U37:BC38">
    <cfRule type="expression" dxfId="129" priority="22">
      <formula>INDIRECT(ADDRESS(ROW(),COLUMN()))=TRUNC(INDIRECT(ADDRESS(ROW(),COLUMN())))</formula>
    </cfRule>
  </conditionalFormatting>
  <conditionalFormatting sqref="U40:BC41">
    <cfRule type="expression" dxfId="128" priority="20">
      <formula>INDIRECT(ADDRESS(ROW(),COLUMN()))=TRUNC(INDIRECT(ADDRESS(ROW(),COLUMN())))</formula>
    </cfRule>
  </conditionalFormatting>
  <conditionalFormatting sqref="U43:BC44">
    <cfRule type="expression" dxfId="127" priority="18">
      <formula>INDIRECT(ADDRESS(ROW(),COLUMN()))=TRUNC(INDIRECT(ADDRESS(ROW(),COLUMN())))</formula>
    </cfRule>
  </conditionalFormatting>
  <conditionalFormatting sqref="U46:BC47">
    <cfRule type="expression" dxfId="126" priority="16">
      <formula>INDIRECT(ADDRESS(ROW(),COLUMN()))=TRUNC(INDIRECT(ADDRESS(ROW(),COLUMN())))</formula>
    </cfRule>
  </conditionalFormatting>
  <conditionalFormatting sqref="U49:BC50">
    <cfRule type="expression" dxfId="125" priority="14">
      <formula>INDIRECT(ADDRESS(ROW(),COLUMN()))=TRUNC(INDIRECT(ADDRESS(ROW(),COLUMN())))</formula>
    </cfRule>
  </conditionalFormatting>
  <conditionalFormatting sqref="U52:BC53">
    <cfRule type="expression" dxfId="124" priority="12">
      <formula>INDIRECT(ADDRESS(ROW(),COLUMN()))=TRUNC(INDIRECT(ADDRESS(ROW(),COLUMN())))</formula>
    </cfRule>
  </conditionalFormatting>
  <conditionalFormatting sqref="U55:BC56">
    <cfRule type="expression" dxfId="123" priority="10">
      <formula>INDIRECT(ADDRESS(ROW(),COLUMN()))=TRUNC(INDIRECT(ADDRESS(ROW(),COLUMN())))</formula>
    </cfRule>
  </conditionalFormatting>
  <conditionalFormatting sqref="U58:BC59">
    <cfRule type="expression" dxfId="122" priority="8">
      <formula>INDIRECT(ADDRESS(ROW(),COLUMN()))=TRUNC(INDIRECT(ADDRESS(ROW(),COLUMN())))</formula>
    </cfRule>
  </conditionalFormatting>
  <conditionalFormatting sqref="U61:BC62">
    <cfRule type="expression" dxfId="121" priority="6">
      <formula>INDIRECT(ADDRESS(ROW(),COLUMN()))=TRUNC(INDIRECT(ADDRESS(ROW(),COLUMN())))</formula>
    </cfRule>
  </conditionalFormatting>
  <conditionalFormatting sqref="U64:BC65">
    <cfRule type="expression" dxfId="120" priority="4">
      <formula>INDIRECT(ADDRESS(ROW(),COLUMN()))=TRUNC(INDIRECT(ADDRESS(ROW(),COLUMN())))</formula>
    </cfRule>
  </conditionalFormatting>
  <conditionalFormatting sqref="U67:BC68">
    <cfRule type="expression" dxfId="119" priority="2">
      <formula>INDIRECT(ADDRESS(ROW(),COLUMN()))=TRUNC(INDIRECT(ADDRESS(ROW(),COLUMN())))</formula>
    </cfRule>
  </conditionalFormatting>
  <dataValidations count="9">
    <dataValidation allowBlank="1" showDropDown="0" showInputMessage="1" showErrorMessage="1" error="入力可能範囲　32～40" sqref="BC10"/>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H21:H68">
      <formula1>"A, B, C, D"</formula1>
    </dataValidation>
    <dataValidation type="list" allowBlank="1" showDropDown="0" showInputMessage="1" showErrorMessage="0" sqref="C21:E68">
      <formula1>職種</formula1>
    </dataValidation>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s>
  <printOptions horizontalCentered="1"/>
  <pageMargins left="0.39370078740157483" right="0.39370078740157483" top="0.59055118110236227" bottom="0.39370078740157483" header="0.27559055118110237" footer="0.43307086614173229"/>
  <pageSetup paperSize="9" scale="37" fitToWidth="1" fitToHeight="0" orientation="landscape" usePrinterDefaults="1" r:id="rId1"/>
  <headerFooter alignWithMargins="0">
    <oddHeader>&amp;R&amp;A</oddHeader>
  </headerFooter>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'標準様式１プルダウン・リスト'!$C$4:$C$10</xm:f>
          </x14:formula1>
          <xm:sqref>AR1:BG1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dimension ref="B1:BM239"/>
  <sheetViews>
    <sheetView showGridLines="0" view="pageBreakPreview" zoomScale="50" zoomScaleNormal="55" zoomScaleSheetLayoutView="50" workbookViewId="0"/>
  </sheetViews>
  <sheetFormatPr defaultColWidth="5" defaultRowHeight="14.25"/>
  <cols>
    <col min="1" max="1" width="1" style="1032" customWidth="1"/>
    <col min="2" max="5" width="6.375" style="1032" customWidth="1"/>
    <col min="6" max="7" width="6.375" style="1032" hidden="1" customWidth="1"/>
    <col min="8" max="60" width="6.375" style="1032" customWidth="1"/>
    <col min="61" max="61" width="1.25" style="1032" customWidth="1"/>
    <col min="62" max="16384" width="5" style="1032"/>
  </cols>
  <sheetData>
    <row r="1" spans="2:65" s="1033" customFormat="1" ht="20.25" customHeight="1">
      <c r="C1" s="1036" t="s">
        <v>802</v>
      </c>
      <c r="D1" s="1036"/>
      <c r="E1" s="1036"/>
      <c r="F1" s="1036"/>
      <c r="G1" s="1036"/>
      <c r="H1" s="1036"/>
      <c r="K1" s="1087" t="s">
        <v>803</v>
      </c>
      <c r="N1" s="1036"/>
      <c r="O1" s="1036"/>
      <c r="P1" s="1036"/>
      <c r="Q1" s="1036"/>
      <c r="R1" s="1036"/>
      <c r="S1" s="1036"/>
      <c r="T1" s="1036"/>
      <c r="U1" s="1036"/>
      <c r="AQ1" s="1112" t="s">
        <v>804</v>
      </c>
      <c r="AR1" s="1219" t="s">
        <v>581</v>
      </c>
      <c r="AS1" s="1220"/>
      <c r="AT1" s="1220"/>
      <c r="AU1" s="1220"/>
      <c r="AV1" s="1220"/>
      <c r="AW1" s="1220"/>
      <c r="AX1" s="1220"/>
      <c r="AY1" s="1220"/>
      <c r="AZ1" s="1220"/>
      <c r="BA1" s="1220"/>
      <c r="BB1" s="1220"/>
      <c r="BC1" s="1220"/>
      <c r="BD1" s="1220"/>
      <c r="BE1" s="1220"/>
      <c r="BF1" s="1220"/>
      <c r="BG1" s="1220"/>
      <c r="BH1" s="1112" t="s">
        <v>238</v>
      </c>
    </row>
    <row r="2" spans="2:65" s="1034" customFormat="1" ht="20.25" customHeight="1">
      <c r="H2" s="1087"/>
      <c r="K2" s="1087"/>
      <c r="L2" s="1087"/>
      <c r="N2" s="1112"/>
      <c r="O2" s="1112"/>
      <c r="P2" s="1112"/>
      <c r="Q2" s="1112"/>
      <c r="R2" s="1112"/>
      <c r="S2" s="1112"/>
      <c r="T2" s="1112"/>
      <c r="U2" s="1112"/>
      <c r="Z2" s="1112" t="s">
        <v>414</v>
      </c>
      <c r="AA2" s="1191">
        <v>6</v>
      </c>
      <c r="AB2" s="1191"/>
      <c r="AC2" s="1112" t="s">
        <v>167</v>
      </c>
      <c r="AD2" s="1193">
        <f>IF(AA2=0,"",YEAR(DATE(2018+AA2,1,1)))</f>
        <v>2024</v>
      </c>
      <c r="AE2" s="1193"/>
      <c r="AF2" s="1034" t="s">
        <v>725</v>
      </c>
      <c r="AG2" s="1034" t="s">
        <v>3</v>
      </c>
      <c r="AH2" s="1191">
        <v>4</v>
      </c>
      <c r="AI2" s="1191"/>
      <c r="AJ2" s="1034" t="s">
        <v>107</v>
      </c>
      <c r="AQ2" s="1112" t="s">
        <v>805</v>
      </c>
      <c r="AR2" s="1191" t="s">
        <v>806</v>
      </c>
      <c r="AS2" s="1191"/>
      <c r="AT2" s="1191"/>
      <c r="AU2" s="1191"/>
      <c r="AV2" s="1191"/>
      <c r="AW2" s="1191"/>
      <c r="AX2" s="1191"/>
      <c r="AY2" s="1191"/>
      <c r="AZ2" s="1191"/>
      <c r="BA2" s="1191"/>
      <c r="BB2" s="1191"/>
      <c r="BC2" s="1191"/>
      <c r="BD2" s="1191"/>
      <c r="BE2" s="1191"/>
      <c r="BF2" s="1191"/>
      <c r="BG2" s="1191"/>
      <c r="BH2" s="1112" t="s">
        <v>238</v>
      </c>
      <c r="BI2" s="1112"/>
      <c r="BJ2" s="1112"/>
      <c r="BK2" s="1112"/>
    </row>
    <row r="3" spans="2:65" s="1034" customFormat="1" ht="20.25" customHeight="1">
      <c r="H3" s="1087"/>
      <c r="K3" s="1087"/>
      <c r="M3" s="1112"/>
      <c r="N3" s="1112"/>
      <c r="O3" s="1112"/>
      <c r="P3" s="1112"/>
      <c r="Q3" s="1112"/>
      <c r="R3" s="1112"/>
      <c r="S3" s="1112"/>
      <c r="AA3" s="1192"/>
      <c r="AB3" s="1192"/>
      <c r="AC3" s="1192"/>
      <c r="AD3" s="1214"/>
      <c r="AE3" s="1192"/>
      <c r="BB3" s="1253" t="s">
        <v>236</v>
      </c>
      <c r="BC3" s="1265" t="s">
        <v>807</v>
      </c>
      <c r="BD3" s="1271"/>
      <c r="BE3" s="1271"/>
      <c r="BF3" s="1282"/>
      <c r="BG3" s="1112"/>
    </row>
    <row r="4" spans="2:65" s="1034" customFormat="1" ht="20.25" customHeight="1">
      <c r="H4" s="1087"/>
      <c r="K4" s="1087"/>
      <c r="M4" s="1112"/>
      <c r="N4" s="1112"/>
      <c r="O4" s="1112"/>
      <c r="P4" s="1112"/>
      <c r="Q4" s="1112"/>
      <c r="R4" s="1112"/>
      <c r="S4" s="1112"/>
      <c r="AA4" s="1192"/>
      <c r="AB4" s="1192"/>
      <c r="AC4" s="1192"/>
      <c r="AD4" s="1214"/>
      <c r="AE4" s="1192"/>
      <c r="BB4" s="1253" t="s">
        <v>611</v>
      </c>
      <c r="BC4" s="1265" t="s">
        <v>504</v>
      </c>
      <c r="BD4" s="1271"/>
      <c r="BE4" s="1271"/>
      <c r="BF4" s="1282"/>
      <c r="BG4" s="1112"/>
    </row>
    <row r="5" spans="2:65" s="1034" customFormat="1" ht="5.0999999999999996" customHeight="1">
      <c r="H5" s="1087"/>
      <c r="K5" s="1087"/>
      <c r="M5" s="1112"/>
      <c r="N5" s="1112"/>
      <c r="O5" s="1112"/>
      <c r="P5" s="1112"/>
      <c r="Q5" s="1112"/>
      <c r="R5" s="1112"/>
      <c r="S5" s="1112"/>
      <c r="AA5" s="1193"/>
      <c r="AB5" s="1193"/>
      <c r="AH5" s="1033"/>
      <c r="AI5" s="1033"/>
      <c r="AJ5" s="1033"/>
      <c r="AK5" s="1033"/>
      <c r="AL5" s="1033"/>
      <c r="AM5" s="1033"/>
      <c r="AN5" s="1033"/>
      <c r="AO5" s="1033"/>
      <c r="AP5" s="1033"/>
      <c r="AQ5" s="1033"/>
      <c r="AR5" s="1033"/>
      <c r="AS5" s="1033"/>
      <c r="AT5" s="1033"/>
      <c r="AU5" s="1033"/>
      <c r="AV5" s="1033"/>
      <c r="AW5" s="1033"/>
      <c r="AX5" s="1033"/>
      <c r="AY5" s="1033"/>
      <c r="AZ5" s="1033"/>
      <c r="BA5" s="1033"/>
      <c r="BB5" s="1033"/>
      <c r="BC5" s="1033"/>
      <c r="BD5" s="1033"/>
      <c r="BE5" s="1033"/>
      <c r="BF5" s="1151"/>
      <c r="BG5" s="1151"/>
    </row>
    <row r="6" spans="2:65" s="1034" customFormat="1" ht="21" customHeight="1">
      <c r="B6" s="1036"/>
      <c r="C6" s="1033"/>
      <c r="D6" s="1033"/>
      <c r="E6" s="1033"/>
      <c r="F6" s="1033"/>
      <c r="G6" s="1033"/>
      <c r="H6" s="1033"/>
      <c r="I6" s="1088"/>
      <c r="J6" s="1088"/>
      <c r="K6" s="1088"/>
      <c r="L6" s="226"/>
      <c r="M6" s="1088"/>
      <c r="N6" s="1088"/>
      <c r="O6" s="1088"/>
      <c r="AH6" s="1033"/>
      <c r="AI6" s="1033"/>
      <c r="AJ6" s="1033"/>
      <c r="AK6" s="1033"/>
      <c r="AL6" s="1033"/>
      <c r="AM6" s="1033" t="s">
        <v>686</v>
      </c>
      <c r="AN6" s="1033"/>
      <c r="AO6" s="1033"/>
      <c r="AP6" s="1033"/>
      <c r="AQ6" s="1033"/>
      <c r="AR6" s="1033"/>
      <c r="AS6" s="1033"/>
      <c r="AU6" s="1221"/>
      <c r="AV6" s="1221"/>
      <c r="AW6" s="1222"/>
      <c r="AX6" s="1033"/>
      <c r="AY6" s="1223">
        <v>40</v>
      </c>
      <c r="AZ6" s="1228"/>
      <c r="BA6" s="1222" t="s">
        <v>808</v>
      </c>
      <c r="BB6" s="1033"/>
      <c r="BC6" s="1223">
        <v>160</v>
      </c>
      <c r="BD6" s="1228"/>
      <c r="BE6" s="1222" t="s">
        <v>809</v>
      </c>
      <c r="BF6" s="1033"/>
      <c r="BG6" s="1151"/>
    </row>
    <row r="7" spans="2:65" s="1034" customFormat="1" ht="5.0999999999999996" customHeight="1">
      <c r="B7" s="1036"/>
      <c r="C7" s="1047"/>
      <c r="D7" s="1047"/>
      <c r="E7" s="1047"/>
      <c r="F7" s="1047"/>
      <c r="G7" s="1047"/>
      <c r="H7" s="1088"/>
      <c r="I7" s="1088"/>
      <c r="J7" s="1088"/>
      <c r="K7" s="1088"/>
      <c r="L7" s="1088"/>
      <c r="M7" s="1088"/>
      <c r="N7" s="1088"/>
      <c r="O7" s="1088"/>
      <c r="AH7" s="1033"/>
      <c r="AI7" s="1033"/>
      <c r="AJ7" s="1033"/>
      <c r="AK7" s="1033"/>
      <c r="AL7" s="1033"/>
      <c r="AM7" s="1033"/>
      <c r="AN7" s="1033"/>
      <c r="AO7" s="1033"/>
      <c r="AP7" s="1033"/>
      <c r="AQ7" s="1033"/>
      <c r="AR7" s="1033"/>
      <c r="AS7" s="1033"/>
      <c r="AT7" s="1033"/>
      <c r="AU7" s="1033"/>
      <c r="AV7" s="1033"/>
      <c r="AW7" s="1033"/>
      <c r="AX7" s="1033"/>
      <c r="AY7" s="1033"/>
      <c r="AZ7" s="1033"/>
      <c r="BA7" s="1033"/>
      <c r="BB7" s="1033"/>
      <c r="BC7" s="1033"/>
      <c r="BD7" s="1033"/>
      <c r="BE7" s="1033"/>
      <c r="BF7" s="1151"/>
      <c r="BG7" s="1151"/>
    </row>
    <row r="8" spans="2:65" s="1034" customFormat="1" ht="21" customHeight="1">
      <c r="B8" s="225"/>
      <c r="C8" s="226"/>
      <c r="D8" s="226"/>
      <c r="E8" s="226"/>
      <c r="F8" s="226"/>
      <c r="G8" s="226"/>
      <c r="H8" s="1088"/>
      <c r="I8" s="1088"/>
      <c r="J8" s="1088"/>
      <c r="K8" s="1088"/>
      <c r="L8" s="1088"/>
      <c r="M8" s="1088"/>
      <c r="N8" s="1088"/>
      <c r="O8" s="1088"/>
      <c r="AH8" s="1215"/>
      <c r="AI8" s="1215"/>
      <c r="AJ8" s="1215"/>
      <c r="AK8" s="1033"/>
      <c r="AL8" s="1151"/>
      <c r="AM8" s="1206"/>
      <c r="AN8" s="1206"/>
      <c r="AO8" s="1036"/>
      <c r="AP8" s="1048"/>
      <c r="AQ8" s="1048"/>
      <c r="AR8" s="1048"/>
      <c r="AS8" s="409"/>
      <c r="AT8" s="409"/>
      <c r="AU8" s="1033"/>
      <c r="AV8" s="1048"/>
      <c r="AW8" s="1048"/>
      <c r="AX8" s="226"/>
      <c r="AY8" s="1033"/>
      <c r="AZ8" s="1033" t="s">
        <v>810</v>
      </c>
      <c r="BA8" s="1033"/>
      <c r="BB8" s="1033"/>
      <c r="BC8" s="1266">
        <f>DAY(EOMONTH(DATE(AD2,AH2,1),0))</f>
        <v>30</v>
      </c>
      <c r="BD8" s="1272"/>
      <c r="BE8" s="1033" t="s">
        <v>415</v>
      </c>
      <c r="BF8" s="1033"/>
      <c r="BG8" s="1033"/>
      <c r="BK8" s="1112"/>
      <c r="BL8" s="1112"/>
      <c r="BM8" s="1112"/>
    </row>
    <row r="9" spans="2:65" s="1034" customFormat="1" ht="5.0999999999999996" customHeight="1">
      <c r="B9" s="225"/>
      <c r="C9" s="1048"/>
      <c r="D9" s="1048"/>
      <c r="E9" s="1048"/>
      <c r="F9" s="1048"/>
      <c r="G9" s="1048"/>
      <c r="H9" s="1048"/>
      <c r="I9" s="1048"/>
      <c r="J9" s="1048"/>
      <c r="K9" s="1048"/>
      <c r="L9" s="1048"/>
      <c r="M9" s="1048"/>
      <c r="N9" s="1048"/>
      <c r="O9" s="1048"/>
      <c r="AH9" s="1047"/>
      <c r="AI9" s="1033"/>
      <c r="AJ9" s="1033"/>
      <c r="AK9" s="1215"/>
      <c r="AL9" s="1033"/>
      <c r="AM9" s="1033"/>
      <c r="AN9" s="1033"/>
      <c r="AO9" s="1033"/>
      <c r="AP9" s="1033"/>
      <c r="AQ9" s="1033"/>
      <c r="AR9" s="1047"/>
      <c r="AS9" s="1047"/>
      <c r="AT9" s="1047"/>
      <c r="AU9" s="1033"/>
      <c r="AV9" s="1033"/>
      <c r="AW9" s="1033"/>
      <c r="AX9" s="1033"/>
      <c r="AY9" s="1033"/>
      <c r="AZ9" s="1033"/>
      <c r="BA9" s="1033"/>
      <c r="BB9" s="1033"/>
      <c r="BC9" s="1033"/>
      <c r="BD9" s="1033"/>
      <c r="BE9" s="1033"/>
      <c r="BF9" s="1033"/>
      <c r="BG9" s="1033"/>
      <c r="BK9" s="1112"/>
      <c r="BL9" s="1112"/>
      <c r="BM9" s="1112"/>
    </row>
    <row r="10" spans="2:65" s="1034" customFormat="1" ht="21" customHeight="1">
      <c r="B10" s="225"/>
      <c r="C10" s="1048"/>
      <c r="D10" s="1048"/>
      <c r="E10" s="1048"/>
      <c r="F10" s="1048"/>
      <c r="G10" s="1048"/>
      <c r="H10" s="1048"/>
      <c r="I10" s="1048"/>
      <c r="J10" s="1048"/>
      <c r="K10" s="1048"/>
      <c r="L10" s="1048"/>
      <c r="M10" s="1048"/>
      <c r="N10" s="1048"/>
      <c r="O10" s="1048"/>
      <c r="AH10" s="1047"/>
      <c r="AI10" s="1033"/>
      <c r="AJ10" s="1033"/>
      <c r="AK10" s="1215"/>
      <c r="AL10" s="1033"/>
      <c r="AM10" s="1033"/>
      <c r="AN10" s="1033" t="s">
        <v>455</v>
      </c>
      <c r="AO10" s="1033"/>
      <c r="AP10" s="1033"/>
      <c r="AQ10" s="1033"/>
      <c r="AR10" s="1033"/>
      <c r="AS10" s="1033"/>
      <c r="AT10" s="1033"/>
      <c r="AU10" s="1033"/>
      <c r="AV10" s="1047"/>
      <c r="AW10" s="1047"/>
      <c r="AX10" s="1047"/>
      <c r="AY10" s="1033"/>
      <c r="AZ10" s="1033"/>
      <c r="BA10" s="1151" t="s">
        <v>811</v>
      </c>
      <c r="BB10" s="1033"/>
      <c r="BC10" s="1223"/>
      <c r="BD10" s="1228"/>
      <c r="BE10" s="1222" t="s">
        <v>365</v>
      </c>
      <c r="BF10" s="1033"/>
      <c r="BG10" s="1033"/>
      <c r="BK10" s="1112"/>
      <c r="BL10" s="1112"/>
      <c r="BM10" s="1112"/>
    </row>
    <row r="11" spans="2:65" s="1034" customFormat="1" ht="5.0999999999999996" customHeight="1">
      <c r="B11" s="225"/>
      <c r="C11" s="1048"/>
      <c r="D11" s="1048"/>
      <c r="E11" s="1048"/>
      <c r="F11" s="1048"/>
      <c r="G11" s="1048"/>
      <c r="H11" s="1048"/>
      <c r="I11" s="1048"/>
      <c r="J11" s="1048"/>
      <c r="K11" s="1048"/>
      <c r="L11" s="1048"/>
      <c r="M11" s="1048"/>
      <c r="N11" s="1048"/>
      <c r="O11" s="1048"/>
      <c r="AH11" s="1047"/>
      <c r="AI11" s="1033"/>
      <c r="AJ11" s="1033"/>
      <c r="AK11" s="1215"/>
      <c r="AL11" s="1033"/>
      <c r="AM11" s="1033"/>
      <c r="AN11" s="1033"/>
      <c r="AO11" s="1033"/>
      <c r="AP11" s="1033"/>
      <c r="AQ11" s="1033"/>
      <c r="AR11" s="1047"/>
      <c r="AS11" s="1047"/>
      <c r="AT11" s="1047"/>
      <c r="AU11" s="1033"/>
      <c r="AV11" s="1033"/>
      <c r="AW11" s="1033"/>
      <c r="AX11" s="1033"/>
      <c r="AY11" s="1033"/>
      <c r="AZ11" s="1033"/>
      <c r="BA11" s="1033"/>
      <c r="BB11" s="1033"/>
      <c r="BC11" s="1033"/>
      <c r="BD11" s="1033"/>
      <c r="BE11" s="1033"/>
      <c r="BF11" s="1033"/>
      <c r="BG11" s="1033"/>
      <c r="BK11" s="1112"/>
      <c r="BL11" s="1112"/>
      <c r="BM11" s="1112"/>
    </row>
    <row r="12" spans="2:65" s="1034" customFormat="1" ht="21" customHeight="1">
      <c r="R12" s="1088"/>
      <c r="S12" s="1088"/>
      <c r="T12" s="1151"/>
      <c r="U12" s="1168"/>
      <c r="V12" s="1168"/>
      <c r="W12" s="1036"/>
      <c r="AA12" s="1047"/>
      <c r="AB12" s="1206"/>
      <c r="AC12" s="1036"/>
      <c r="AD12" s="1047"/>
      <c r="AE12" s="1047"/>
      <c r="AF12" s="1047"/>
      <c r="AH12" s="1215"/>
      <c r="AI12" s="1215"/>
      <c r="AJ12" s="1215"/>
      <c r="AK12" s="1033"/>
      <c r="AL12" s="1151"/>
      <c r="AM12" s="1206"/>
      <c r="AN12" s="1033"/>
      <c r="AO12" s="1033"/>
      <c r="AP12" s="1033"/>
      <c r="AQ12" s="1033"/>
      <c r="AR12" s="1033"/>
      <c r="AS12" s="1036" t="s">
        <v>208</v>
      </c>
      <c r="AT12" s="1033"/>
      <c r="AU12" s="1033"/>
      <c r="AV12" s="1033"/>
      <c r="AW12" s="1033"/>
      <c r="AX12" s="1033"/>
      <c r="AY12" s="1033"/>
      <c r="AZ12" s="1033"/>
      <c r="BA12" s="1033"/>
      <c r="BB12" s="1033"/>
      <c r="BC12" s="1047"/>
      <c r="BD12" s="1215"/>
      <c r="BE12" s="1033"/>
      <c r="BF12" s="1033"/>
      <c r="BG12" s="1047"/>
      <c r="BH12" s="1033"/>
      <c r="BK12" s="1112"/>
      <c r="BL12" s="1112"/>
      <c r="BM12" s="1112"/>
    </row>
    <row r="13" spans="2:65" s="1034" customFormat="1" ht="21" customHeight="1">
      <c r="R13" s="1033"/>
      <c r="S13" s="1033"/>
      <c r="T13" s="1033"/>
      <c r="U13" s="1033"/>
      <c r="V13" s="1033"/>
      <c r="AA13" s="1033"/>
      <c r="AB13" s="1033"/>
      <c r="AC13" s="1033"/>
      <c r="AD13" s="1033"/>
      <c r="AE13" s="1033"/>
      <c r="AF13" s="1033"/>
      <c r="AH13" s="1047"/>
      <c r="AI13" s="1215"/>
      <c r="AJ13" s="1033"/>
      <c r="AK13" s="1215"/>
      <c r="AL13" s="1033"/>
      <c r="AM13" s="1033"/>
      <c r="AN13" s="1033"/>
      <c r="AO13" s="1047"/>
      <c r="AP13" s="1036"/>
      <c r="AQ13" s="1047"/>
      <c r="AR13" s="1047"/>
      <c r="AS13" s="1036" t="s">
        <v>385</v>
      </c>
      <c r="AT13" s="1033"/>
      <c r="AU13" s="1033"/>
      <c r="AV13" s="1033"/>
      <c r="AW13" s="1033"/>
      <c r="AX13" s="1033"/>
      <c r="AY13" s="1033"/>
      <c r="AZ13" s="1033"/>
      <c r="BA13" s="1033"/>
      <c r="BB13" s="1254">
        <v>0.29166666666666669</v>
      </c>
      <c r="BC13" s="1267"/>
      <c r="BD13" s="1273"/>
      <c r="BE13" s="226" t="s">
        <v>662</v>
      </c>
      <c r="BF13" s="1254">
        <v>0.83333333333333337</v>
      </c>
      <c r="BG13" s="1267"/>
      <c r="BH13" s="1273"/>
      <c r="BK13" s="1112"/>
      <c r="BL13" s="1112"/>
      <c r="BM13" s="1112"/>
    </row>
    <row r="14" spans="2:65" s="1034" customFormat="1" ht="21" customHeight="1">
      <c r="R14" s="1032"/>
      <c r="S14" s="1032"/>
      <c r="T14" s="1032"/>
      <c r="U14" s="1032"/>
      <c r="V14" s="1032"/>
      <c r="W14" s="1032"/>
      <c r="AA14" s="226"/>
      <c r="AB14" s="1032"/>
      <c r="AC14" s="1032"/>
      <c r="AD14" s="226"/>
      <c r="AE14" s="1047"/>
      <c r="AF14" s="1047"/>
      <c r="AG14" s="1193"/>
      <c r="AH14" s="1036"/>
      <c r="AI14" s="1215"/>
      <c r="AJ14" s="1033"/>
      <c r="AK14" s="1215"/>
      <c r="AL14" s="1033"/>
      <c r="AM14" s="1033"/>
      <c r="AN14" s="1033"/>
      <c r="AO14" s="226"/>
      <c r="AP14" s="1088"/>
      <c r="AQ14" s="1088"/>
      <c r="AR14" s="1088"/>
      <c r="AS14" s="1036" t="s">
        <v>583</v>
      </c>
      <c r="AT14" s="1033"/>
      <c r="AU14" s="1033"/>
      <c r="AV14" s="1033"/>
      <c r="AW14" s="1033"/>
      <c r="AX14" s="1033"/>
      <c r="AY14" s="1033"/>
      <c r="AZ14" s="1033"/>
      <c r="BA14" s="1033"/>
      <c r="BB14" s="1254">
        <v>0.83333333333333337</v>
      </c>
      <c r="BC14" s="1267"/>
      <c r="BD14" s="1273"/>
      <c r="BE14" s="226" t="s">
        <v>662</v>
      </c>
      <c r="BF14" s="1254">
        <v>0.29166666666666669</v>
      </c>
      <c r="BG14" s="1267"/>
      <c r="BH14" s="1273"/>
      <c r="BK14" s="1112"/>
      <c r="BL14" s="1112"/>
      <c r="BM14" s="1112"/>
    </row>
    <row r="15" spans="2:65" ht="12" customHeight="1">
      <c r="C15" s="1049"/>
      <c r="D15" s="1049"/>
      <c r="E15" s="1049"/>
      <c r="F15" s="1049"/>
      <c r="G15" s="1049"/>
      <c r="H15" s="1049"/>
      <c r="AA15" s="1049"/>
      <c r="AR15" s="1049"/>
      <c r="BI15" s="1290"/>
      <c r="BJ15" s="1290"/>
      <c r="BK15" s="1290"/>
    </row>
    <row r="16" spans="2:65" ht="21.6" customHeight="1">
      <c r="B16" s="1037" t="s">
        <v>812</v>
      </c>
      <c r="C16" s="1050" t="s">
        <v>814</v>
      </c>
      <c r="D16" s="1063"/>
      <c r="E16" s="1071"/>
      <c r="F16" s="1071"/>
      <c r="G16" s="1079"/>
      <c r="H16" s="1089" t="s">
        <v>815</v>
      </c>
      <c r="I16" s="1098" t="s">
        <v>699</v>
      </c>
      <c r="J16" s="1063"/>
      <c r="K16" s="1063"/>
      <c r="L16" s="1071"/>
      <c r="M16" s="1098" t="s">
        <v>515</v>
      </c>
      <c r="N16" s="1063"/>
      <c r="O16" s="1071"/>
      <c r="P16" s="1098" t="s">
        <v>413</v>
      </c>
      <c r="Q16" s="1063"/>
      <c r="R16" s="1063"/>
      <c r="S16" s="1063"/>
      <c r="T16" s="1152"/>
      <c r="U16" s="1169"/>
      <c r="V16" s="1181"/>
      <c r="W16" s="1181"/>
      <c r="X16" s="1181"/>
      <c r="Y16" s="1181"/>
      <c r="Z16" s="1181"/>
      <c r="AA16" s="1181"/>
      <c r="AB16" s="1181"/>
      <c r="AC16" s="1181"/>
      <c r="AD16" s="1181"/>
      <c r="AE16" s="1181"/>
      <c r="AF16" s="1181"/>
      <c r="AG16" s="1181"/>
      <c r="AH16" s="1181"/>
      <c r="AI16" s="1216" t="s">
        <v>751</v>
      </c>
      <c r="AJ16" s="1181"/>
      <c r="AK16" s="1181"/>
      <c r="AL16" s="1181"/>
      <c r="AM16" s="1181"/>
      <c r="AN16" s="1181" t="s">
        <v>817</v>
      </c>
      <c r="AO16" s="1181"/>
      <c r="AP16" s="1217"/>
      <c r="AQ16" s="1218"/>
      <c r="AR16" s="1181" t="s">
        <v>238</v>
      </c>
      <c r="AS16" s="1181"/>
      <c r="AT16" s="1181"/>
      <c r="AU16" s="1181"/>
      <c r="AV16" s="1181"/>
      <c r="AW16" s="1181"/>
      <c r="AX16" s="1181"/>
      <c r="AY16" s="1224"/>
      <c r="AZ16" s="1229" t="str">
        <f>IF(BC3="計画","(11)1～4週目の勤務時間数合計","(11)1か月の勤務時間数　合計")</f>
        <v>(11)1か月の勤務時間数　合計</v>
      </c>
      <c r="BA16" s="1241"/>
      <c r="BB16" s="1255" t="s">
        <v>818</v>
      </c>
      <c r="BC16" s="1241"/>
      <c r="BD16" s="1050" t="s">
        <v>269</v>
      </c>
      <c r="BE16" s="1063"/>
      <c r="BF16" s="1063"/>
      <c r="BG16" s="1063"/>
      <c r="BH16" s="1152"/>
    </row>
    <row r="17" spans="2:60" ht="20.25" customHeight="1">
      <c r="B17" s="1038"/>
      <c r="C17" s="1051"/>
      <c r="D17" s="1064"/>
      <c r="E17" s="1072"/>
      <c r="F17" s="1072"/>
      <c r="G17" s="1080"/>
      <c r="H17" s="1090"/>
      <c r="I17" s="1099"/>
      <c r="J17" s="1064"/>
      <c r="K17" s="1064"/>
      <c r="L17" s="1072"/>
      <c r="M17" s="1099"/>
      <c r="N17" s="1064"/>
      <c r="O17" s="1072"/>
      <c r="P17" s="1099"/>
      <c r="Q17" s="1064"/>
      <c r="R17" s="1064"/>
      <c r="S17" s="1064"/>
      <c r="T17" s="1153"/>
      <c r="U17" s="1170" t="s">
        <v>685</v>
      </c>
      <c r="V17" s="1170"/>
      <c r="W17" s="1170"/>
      <c r="X17" s="1170"/>
      <c r="Y17" s="1170"/>
      <c r="Z17" s="1170"/>
      <c r="AA17" s="1194"/>
      <c r="AB17" s="1207" t="s">
        <v>58</v>
      </c>
      <c r="AC17" s="1170"/>
      <c r="AD17" s="1170"/>
      <c r="AE17" s="1170"/>
      <c r="AF17" s="1170"/>
      <c r="AG17" s="1170"/>
      <c r="AH17" s="1194"/>
      <c r="AI17" s="1207" t="s">
        <v>819</v>
      </c>
      <c r="AJ17" s="1170"/>
      <c r="AK17" s="1170"/>
      <c r="AL17" s="1170"/>
      <c r="AM17" s="1170"/>
      <c r="AN17" s="1170"/>
      <c r="AO17" s="1194"/>
      <c r="AP17" s="1207" t="s">
        <v>820</v>
      </c>
      <c r="AQ17" s="1170"/>
      <c r="AR17" s="1170"/>
      <c r="AS17" s="1170"/>
      <c r="AT17" s="1170"/>
      <c r="AU17" s="1170"/>
      <c r="AV17" s="1194"/>
      <c r="AW17" s="1207" t="s">
        <v>822</v>
      </c>
      <c r="AX17" s="1170"/>
      <c r="AY17" s="1170"/>
      <c r="AZ17" s="1230"/>
      <c r="BA17" s="1242"/>
      <c r="BB17" s="1256"/>
      <c r="BC17" s="1242"/>
      <c r="BD17" s="1051"/>
      <c r="BE17" s="1064"/>
      <c r="BF17" s="1064"/>
      <c r="BG17" s="1064"/>
      <c r="BH17" s="1153"/>
    </row>
    <row r="18" spans="2:60" ht="20.25" customHeight="1">
      <c r="B18" s="1038"/>
      <c r="C18" s="1051"/>
      <c r="D18" s="1064"/>
      <c r="E18" s="1072"/>
      <c r="F18" s="1072"/>
      <c r="G18" s="1080"/>
      <c r="H18" s="1090"/>
      <c r="I18" s="1099"/>
      <c r="J18" s="1064"/>
      <c r="K18" s="1064"/>
      <c r="L18" s="1072"/>
      <c r="M18" s="1099"/>
      <c r="N18" s="1064"/>
      <c r="O18" s="1072"/>
      <c r="P18" s="1099"/>
      <c r="Q18" s="1064"/>
      <c r="R18" s="1064"/>
      <c r="S18" s="1064"/>
      <c r="T18" s="1153"/>
      <c r="U18" s="434">
        <v>1</v>
      </c>
      <c r="V18" s="1182">
        <v>2</v>
      </c>
      <c r="W18" s="1182">
        <v>3</v>
      </c>
      <c r="X18" s="1182">
        <v>4</v>
      </c>
      <c r="Y18" s="1182">
        <v>5</v>
      </c>
      <c r="Z18" s="1182">
        <v>6</v>
      </c>
      <c r="AA18" s="1195">
        <v>7</v>
      </c>
      <c r="AB18" s="1208">
        <v>8</v>
      </c>
      <c r="AC18" s="1182">
        <v>9</v>
      </c>
      <c r="AD18" s="1182">
        <v>10</v>
      </c>
      <c r="AE18" s="1182">
        <v>11</v>
      </c>
      <c r="AF18" s="1182">
        <v>12</v>
      </c>
      <c r="AG18" s="1182">
        <v>13</v>
      </c>
      <c r="AH18" s="1195">
        <v>14</v>
      </c>
      <c r="AI18" s="434">
        <v>15</v>
      </c>
      <c r="AJ18" s="1182">
        <v>16</v>
      </c>
      <c r="AK18" s="1182">
        <v>17</v>
      </c>
      <c r="AL18" s="1182">
        <v>18</v>
      </c>
      <c r="AM18" s="1182">
        <v>19</v>
      </c>
      <c r="AN18" s="1182">
        <v>20</v>
      </c>
      <c r="AO18" s="1195">
        <v>21</v>
      </c>
      <c r="AP18" s="1208">
        <v>22</v>
      </c>
      <c r="AQ18" s="1182">
        <v>23</v>
      </c>
      <c r="AR18" s="1182">
        <v>24</v>
      </c>
      <c r="AS18" s="1182">
        <v>25</v>
      </c>
      <c r="AT18" s="1182">
        <v>26</v>
      </c>
      <c r="AU18" s="1182">
        <v>27</v>
      </c>
      <c r="AV18" s="1195">
        <v>28</v>
      </c>
      <c r="AW18" s="1208" t="str">
        <f>IF($BC$3="暦月",IF(DAY(DATE($AD$2,$AH$2,29))=29,29,""),"")</f>
        <v/>
      </c>
      <c r="AX18" s="1182" t="str">
        <f>IF($BC$3="暦月",IF(DAY(DATE($AD$2,$AH$2,30))=30,30,""),"")</f>
        <v/>
      </c>
      <c r="AY18" s="1195" t="str">
        <f>IF($BC$3="暦月",IF(DAY(DATE($AD$2,$AH$2,31))=31,31,""),"")</f>
        <v/>
      </c>
      <c r="AZ18" s="1230"/>
      <c r="BA18" s="1242"/>
      <c r="BB18" s="1256"/>
      <c r="BC18" s="1242"/>
      <c r="BD18" s="1051"/>
      <c r="BE18" s="1064"/>
      <c r="BF18" s="1064"/>
      <c r="BG18" s="1064"/>
      <c r="BH18" s="1153"/>
    </row>
    <row r="19" spans="2:60" ht="20.25" hidden="1" customHeight="1">
      <c r="B19" s="1038"/>
      <c r="C19" s="1051"/>
      <c r="D19" s="1064"/>
      <c r="E19" s="1072"/>
      <c r="F19" s="1072"/>
      <c r="G19" s="1080"/>
      <c r="H19" s="1090"/>
      <c r="I19" s="1099"/>
      <c r="J19" s="1064"/>
      <c r="K19" s="1064"/>
      <c r="L19" s="1072"/>
      <c r="M19" s="1099"/>
      <c r="N19" s="1064"/>
      <c r="O19" s="1072"/>
      <c r="P19" s="1099"/>
      <c r="Q19" s="1064"/>
      <c r="R19" s="1064"/>
      <c r="S19" s="1064"/>
      <c r="T19" s="1153"/>
      <c r="U19" s="434">
        <f>WEEKDAY(DATE($AD$2,$AH$2,1))</f>
        <v>2</v>
      </c>
      <c r="V19" s="1182">
        <f>WEEKDAY(DATE($AD$2,$AH$2,2))</f>
        <v>3</v>
      </c>
      <c r="W19" s="1182">
        <f>WEEKDAY(DATE($AD$2,$AH$2,3))</f>
        <v>4</v>
      </c>
      <c r="X19" s="1182">
        <f>WEEKDAY(DATE($AD$2,$AH$2,4))</f>
        <v>5</v>
      </c>
      <c r="Y19" s="1182">
        <f>WEEKDAY(DATE($AD$2,$AH$2,5))</f>
        <v>6</v>
      </c>
      <c r="Z19" s="1182">
        <f>WEEKDAY(DATE($AD$2,$AH$2,6))</f>
        <v>7</v>
      </c>
      <c r="AA19" s="1195">
        <f>WEEKDAY(DATE($AD$2,$AH$2,7))</f>
        <v>1</v>
      </c>
      <c r="AB19" s="1208">
        <f>WEEKDAY(DATE($AD$2,$AH$2,8))</f>
        <v>2</v>
      </c>
      <c r="AC19" s="1182">
        <f>WEEKDAY(DATE($AD$2,$AH$2,9))</f>
        <v>3</v>
      </c>
      <c r="AD19" s="1182">
        <f>WEEKDAY(DATE($AD$2,$AH$2,10))</f>
        <v>4</v>
      </c>
      <c r="AE19" s="1182">
        <f>WEEKDAY(DATE($AD$2,$AH$2,11))</f>
        <v>5</v>
      </c>
      <c r="AF19" s="1182">
        <f>WEEKDAY(DATE($AD$2,$AH$2,12))</f>
        <v>6</v>
      </c>
      <c r="AG19" s="1182">
        <f>WEEKDAY(DATE($AD$2,$AH$2,13))</f>
        <v>7</v>
      </c>
      <c r="AH19" s="1195">
        <f>WEEKDAY(DATE($AD$2,$AH$2,14))</f>
        <v>1</v>
      </c>
      <c r="AI19" s="1208">
        <f>WEEKDAY(DATE($AD$2,$AH$2,15))</f>
        <v>2</v>
      </c>
      <c r="AJ19" s="1182">
        <f>WEEKDAY(DATE($AD$2,$AH$2,16))</f>
        <v>3</v>
      </c>
      <c r="AK19" s="1182">
        <f>WEEKDAY(DATE($AD$2,$AH$2,17))</f>
        <v>4</v>
      </c>
      <c r="AL19" s="1182">
        <f>WEEKDAY(DATE($AD$2,$AH$2,18))</f>
        <v>5</v>
      </c>
      <c r="AM19" s="1182">
        <f>WEEKDAY(DATE($AD$2,$AH$2,19))</f>
        <v>6</v>
      </c>
      <c r="AN19" s="1182">
        <f>WEEKDAY(DATE($AD$2,$AH$2,20))</f>
        <v>7</v>
      </c>
      <c r="AO19" s="1195">
        <f>WEEKDAY(DATE($AD$2,$AH$2,21))</f>
        <v>1</v>
      </c>
      <c r="AP19" s="1208">
        <f>WEEKDAY(DATE($AD$2,$AH$2,22))</f>
        <v>2</v>
      </c>
      <c r="AQ19" s="1182">
        <f>WEEKDAY(DATE($AD$2,$AH$2,23))</f>
        <v>3</v>
      </c>
      <c r="AR19" s="1182">
        <f>WEEKDAY(DATE($AD$2,$AH$2,24))</f>
        <v>4</v>
      </c>
      <c r="AS19" s="1182">
        <f>WEEKDAY(DATE($AD$2,$AH$2,25))</f>
        <v>5</v>
      </c>
      <c r="AT19" s="1182">
        <f>WEEKDAY(DATE($AD$2,$AH$2,26))</f>
        <v>6</v>
      </c>
      <c r="AU19" s="1182">
        <f>WEEKDAY(DATE($AD$2,$AH$2,27))</f>
        <v>7</v>
      </c>
      <c r="AV19" s="1195">
        <f>WEEKDAY(DATE($AD$2,$AH$2,28))</f>
        <v>1</v>
      </c>
      <c r="AW19" s="1208">
        <f>IF(AW18=29,WEEKDAY(DATE($AD$2,$AH$2,29)),0)</f>
        <v>0</v>
      </c>
      <c r="AX19" s="1182">
        <f>IF(AX18=30,WEEKDAY(DATE($AD$2,$AH$2,30)),0)</f>
        <v>0</v>
      </c>
      <c r="AY19" s="1195">
        <f>IF(AY18=31,WEEKDAY(DATE($AD$2,$AH$2,31)),0)</f>
        <v>0</v>
      </c>
      <c r="AZ19" s="1230"/>
      <c r="BA19" s="1242"/>
      <c r="BB19" s="1256"/>
      <c r="BC19" s="1242"/>
      <c r="BD19" s="1051"/>
      <c r="BE19" s="1064"/>
      <c r="BF19" s="1064"/>
      <c r="BG19" s="1064"/>
      <c r="BH19" s="1153"/>
    </row>
    <row r="20" spans="2:60" ht="20.25" customHeight="1">
      <c r="B20" s="1039"/>
      <c r="C20" s="1052"/>
      <c r="D20" s="1065"/>
      <c r="E20" s="1073"/>
      <c r="F20" s="1073"/>
      <c r="G20" s="1081"/>
      <c r="H20" s="1091"/>
      <c r="I20" s="1100"/>
      <c r="J20" s="1065"/>
      <c r="K20" s="1065"/>
      <c r="L20" s="1073"/>
      <c r="M20" s="1100"/>
      <c r="N20" s="1065"/>
      <c r="O20" s="1073"/>
      <c r="P20" s="1100"/>
      <c r="Q20" s="1065"/>
      <c r="R20" s="1065"/>
      <c r="S20" s="1065"/>
      <c r="T20" s="1154"/>
      <c r="U20" s="1171" t="str">
        <f t="shared" ref="U20:AV20" si="0">IF(U19=1,"日",IF(U19=2,"月",IF(U19=3,"火",IF(U19=4,"水",IF(U19=5,"木",IF(U19=6,"金","土"))))))</f>
        <v>月</v>
      </c>
      <c r="V20" s="1183" t="str">
        <f t="shared" si="0"/>
        <v>火</v>
      </c>
      <c r="W20" s="1183" t="str">
        <f t="shared" si="0"/>
        <v>水</v>
      </c>
      <c r="X20" s="1183" t="str">
        <f t="shared" si="0"/>
        <v>木</v>
      </c>
      <c r="Y20" s="1183" t="str">
        <f t="shared" si="0"/>
        <v>金</v>
      </c>
      <c r="Z20" s="1183" t="str">
        <f t="shared" si="0"/>
        <v>土</v>
      </c>
      <c r="AA20" s="1196" t="str">
        <f t="shared" si="0"/>
        <v>日</v>
      </c>
      <c r="AB20" s="1209" t="str">
        <f t="shared" si="0"/>
        <v>月</v>
      </c>
      <c r="AC20" s="1183" t="str">
        <f t="shared" si="0"/>
        <v>火</v>
      </c>
      <c r="AD20" s="1183" t="str">
        <f t="shared" si="0"/>
        <v>水</v>
      </c>
      <c r="AE20" s="1183" t="str">
        <f t="shared" si="0"/>
        <v>木</v>
      </c>
      <c r="AF20" s="1183" t="str">
        <f t="shared" si="0"/>
        <v>金</v>
      </c>
      <c r="AG20" s="1183" t="str">
        <f t="shared" si="0"/>
        <v>土</v>
      </c>
      <c r="AH20" s="1196" t="str">
        <f t="shared" si="0"/>
        <v>日</v>
      </c>
      <c r="AI20" s="1209" t="str">
        <f t="shared" si="0"/>
        <v>月</v>
      </c>
      <c r="AJ20" s="1183" t="str">
        <f t="shared" si="0"/>
        <v>火</v>
      </c>
      <c r="AK20" s="1183" t="str">
        <f t="shared" si="0"/>
        <v>水</v>
      </c>
      <c r="AL20" s="1183" t="str">
        <f t="shared" si="0"/>
        <v>木</v>
      </c>
      <c r="AM20" s="1183" t="str">
        <f t="shared" si="0"/>
        <v>金</v>
      </c>
      <c r="AN20" s="1183" t="str">
        <f t="shared" si="0"/>
        <v>土</v>
      </c>
      <c r="AO20" s="1196" t="str">
        <f t="shared" si="0"/>
        <v>日</v>
      </c>
      <c r="AP20" s="1209" t="str">
        <f t="shared" si="0"/>
        <v>月</v>
      </c>
      <c r="AQ20" s="1183" t="str">
        <f t="shared" si="0"/>
        <v>火</v>
      </c>
      <c r="AR20" s="1183" t="str">
        <f t="shared" si="0"/>
        <v>水</v>
      </c>
      <c r="AS20" s="1183" t="str">
        <f t="shared" si="0"/>
        <v>木</v>
      </c>
      <c r="AT20" s="1183" t="str">
        <f t="shared" si="0"/>
        <v>金</v>
      </c>
      <c r="AU20" s="1183" t="str">
        <f t="shared" si="0"/>
        <v>土</v>
      </c>
      <c r="AV20" s="1196" t="str">
        <f t="shared" si="0"/>
        <v>日</v>
      </c>
      <c r="AW20" s="1183" t="str">
        <f>IF(AW19=1,"日",IF(AW19=2,"月",IF(AW19=3,"火",IF(AW19=4,"水",IF(AW19=5,"木",IF(AW19=6,"金",IF(AW19=0,"","土")))))))</f>
        <v/>
      </c>
      <c r="AX20" s="1183" t="str">
        <f>IF(AX19=1,"日",IF(AX19=2,"月",IF(AX19=3,"火",IF(AX19=4,"水",IF(AX19=5,"木",IF(AX19=6,"金",IF(AX19=0,"","土")))))))</f>
        <v/>
      </c>
      <c r="AY20" s="1183" t="str">
        <f>IF(AY19=1,"日",IF(AY19=2,"月",IF(AY19=3,"火",IF(AY19=4,"水",IF(AY19=5,"木",IF(AY19=6,"金",IF(AY19=0,"","土")))))))</f>
        <v/>
      </c>
      <c r="AZ20" s="1231"/>
      <c r="BA20" s="1243"/>
      <c r="BB20" s="1257"/>
      <c r="BC20" s="1243"/>
      <c r="BD20" s="1052"/>
      <c r="BE20" s="1065"/>
      <c r="BF20" s="1065"/>
      <c r="BG20" s="1065"/>
      <c r="BH20" s="1154"/>
    </row>
    <row r="21" spans="2:60" ht="20.25" customHeight="1">
      <c r="B21" s="1040"/>
      <c r="C21" s="1053"/>
      <c r="D21" s="1066"/>
      <c r="E21" s="1074"/>
      <c r="F21" s="1074"/>
      <c r="G21" s="1082"/>
      <c r="H21" s="1092"/>
      <c r="I21" s="1101"/>
      <c r="J21" s="1107"/>
      <c r="K21" s="1107"/>
      <c r="L21" s="1082"/>
      <c r="M21" s="1113"/>
      <c r="N21" s="1118"/>
      <c r="O21" s="1123"/>
      <c r="P21" s="1128" t="s">
        <v>397</v>
      </c>
      <c r="Q21" s="1135"/>
      <c r="R21" s="1135"/>
      <c r="S21" s="1143"/>
      <c r="T21" s="1155"/>
      <c r="U21" s="1172"/>
      <c r="V21" s="1172"/>
      <c r="W21" s="1172"/>
      <c r="X21" s="1172"/>
      <c r="Y21" s="1172"/>
      <c r="Z21" s="1172"/>
      <c r="AA21" s="1197"/>
      <c r="AB21" s="1210"/>
      <c r="AC21" s="1172"/>
      <c r="AD21" s="1172"/>
      <c r="AE21" s="1172"/>
      <c r="AF21" s="1172"/>
      <c r="AG21" s="1172"/>
      <c r="AH21" s="1197"/>
      <c r="AI21" s="1210"/>
      <c r="AJ21" s="1172"/>
      <c r="AK21" s="1172"/>
      <c r="AL21" s="1172"/>
      <c r="AM21" s="1172"/>
      <c r="AN21" s="1172"/>
      <c r="AO21" s="1197"/>
      <c r="AP21" s="1210"/>
      <c r="AQ21" s="1172"/>
      <c r="AR21" s="1172"/>
      <c r="AS21" s="1172"/>
      <c r="AT21" s="1172"/>
      <c r="AU21" s="1172"/>
      <c r="AV21" s="1197"/>
      <c r="AW21" s="1210"/>
      <c r="AX21" s="1172"/>
      <c r="AY21" s="1172"/>
      <c r="AZ21" s="1232"/>
      <c r="BA21" s="1244"/>
      <c r="BB21" s="1258"/>
      <c r="BC21" s="1244"/>
      <c r="BD21" s="1274"/>
      <c r="BE21" s="1278"/>
      <c r="BF21" s="1278"/>
      <c r="BG21" s="1278"/>
      <c r="BH21" s="1283"/>
    </row>
    <row r="22" spans="2:60" ht="20.25" customHeight="1">
      <c r="B22" s="1041">
        <v>1</v>
      </c>
      <c r="C22" s="1054"/>
      <c r="D22" s="1067"/>
      <c r="E22" s="1075"/>
      <c r="F22" s="1075">
        <f>C21</f>
        <v>0</v>
      </c>
      <c r="G22" s="1083"/>
      <c r="H22" s="1093"/>
      <c r="I22" s="1102"/>
      <c r="J22" s="1108"/>
      <c r="K22" s="1108"/>
      <c r="L22" s="1083"/>
      <c r="M22" s="1114"/>
      <c r="N22" s="1119"/>
      <c r="O22" s="1124"/>
      <c r="P22" s="1129" t="s">
        <v>743</v>
      </c>
      <c r="Q22" s="1136"/>
      <c r="R22" s="1136"/>
      <c r="S22" s="1144"/>
      <c r="T22" s="1156"/>
      <c r="U22" s="1173" t="str">
        <f>IF(U21="","",VLOOKUP(U21,'標準様式１シフト記号表（勤務時間帯）'!$D$6:$X$47,21,FALSE))</f>
        <v/>
      </c>
      <c r="V22" s="1184" t="str">
        <f>IF(V21="","",VLOOKUP(V21,'標準様式１シフト記号表（勤務時間帯）'!$D$6:$X$47,21,FALSE))</f>
        <v/>
      </c>
      <c r="W22" s="1184" t="str">
        <f>IF(W21="","",VLOOKUP(W21,'標準様式１シフト記号表（勤務時間帯）'!$D$6:$X$47,21,FALSE))</f>
        <v/>
      </c>
      <c r="X22" s="1184" t="str">
        <f>IF(X21="","",VLOOKUP(X21,'標準様式１シフト記号表（勤務時間帯）'!$D$6:$X$47,21,FALSE))</f>
        <v/>
      </c>
      <c r="Y22" s="1184" t="str">
        <f>IF(Y21="","",VLOOKUP(Y21,'標準様式１シフト記号表（勤務時間帯）'!$D$6:$X$47,21,FALSE))</f>
        <v/>
      </c>
      <c r="Z22" s="1184" t="str">
        <f>IF(Z21="","",VLOOKUP(Z21,'標準様式１シフト記号表（勤務時間帯）'!$D$6:$X$47,21,FALSE))</f>
        <v/>
      </c>
      <c r="AA22" s="1198" t="str">
        <f>IF(AA21="","",VLOOKUP(AA21,'標準様式１シフト記号表（勤務時間帯）'!$D$6:$X$47,21,FALSE))</f>
        <v/>
      </c>
      <c r="AB22" s="1173" t="str">
        <f>IF(AB21="","",VLOOKUP(AB21,'標準様式１シフト記号表（勤務時間帯）'!$D$6:$X$47,21,FALSE))</f>
        <v/>
      </c>
      <c r="AC22" s="1184" t="str">
        <f>IF(AC21="","",VLOOKUP(AC21,'標準様式１シフト記号表（勤務時間帯）'!$D$6:$X$47,21,FALSE))</f>
        <v/>
      </c>
      <c r="AD22" s="1184" t="str">
        <f>IF(AD21="","",VLOOKUP(AD21,'標準様式１シフト記号表（勤務時間帯）'!$D$6:$X$47,21,FALSE))</f>
        <v/>
      </c>
      <c r="AE22" s="1184" t="str">
        <f>IF(AE21="","",VLOOKUP(AE21,'標準様式１シフト記号表（勤務時間帯）'!$D$6:$X$47,21,FALSE))</f>
        <v/>
      </c>
      <c r="AF22" s="1184" t="str">
        <f>IF(AF21="","",VLOOKUP(AF21,'標準様式１シフト記号表（勤務時間帯）'!$D$6:$X$47,21,FALSE))</f>
        <v/>
      </c>
      <c r="AG22" s="1184" t="str">
        <f>IF(AG21="","",VLOOKUP(AG21,'標準様式１シフト記号表（勤務時間帯）'!$D$6:$X$47,21,FALSE))</f>
        <v/>
      </c>
      <c r="AH22" s="1198" t="str">
        <f>IF(AH21="","",VLOOKUP(AH21,'標準様式１シフト記号表（勤務時間帯）'!$D$6:$X$47,21,FALSE))</f>
        <v/>
      </c>
      <c r="AI22" s="1173" t="str">
        <f>IF(AI21="","",VLOOKUP(AI21,'標準様式１シフト記号表（勤務時間帯）'!$D$6:$X$47,21,FALSE))</f>
        <v/>
      </c>
      <c r="AJ22" s="1184" t="str">
        <f>IF(AJ21="","",VLOOKUP(AJ21,'標準様式１シフト記号表（勤務時間帯）'!$D$6:$X$47,21,FALSE))</f>
        <v/>
      </c>
      <c r="AK22" s="1184" t="str">
        <f>IF(AK21="","",VLOOKUP(AK21,'標準様式１シフト記号表（勤務時間帯）'!$D$6:$X$47,21,FALSE))</f>
        <v/>
      </c>
      <c r="AL22" s="1184" t="str">
        <f>IF(AL21="","",VLOOKUP(AL21,'標準様式１シフト記号表（勤務時間帯）'!$D$6:$X$47,21,FALSE))</f>
        <v/>
      </c>
      <c r="AM22" s="1184" t="str">
        <f>IF(AM21="","",VLOOKUP(AM21,'標準様式１シフト記号表（勤務時間帯）'!$D$6:$X$47,21,FALSE))</f>
        <v/>
      </c>
      <c r="AN22" s="1184" t="str">
        <f>IF(AN21="","",VLOOKUP(AN21,'標準様式１シフト記号表（勤務時間帯）'!$D$6:$X$47,21,FALSE))</f>
        <v/>
      </c>
      <c r="AO22" s="1198" t="str">
        <f>IF(AO21="","",VLOOKUP(AO21,'標準様式１シフト記号表（勤務時間帯）'!$D$6:$X$47,21,FALSE))</f>
        <v/>
      </c>
      <c r="AP22" s="1173" t="str">
        <f>IF(AP21="","",VLOOKUP(AP21,'標準様式１シフト記号表（勤務時間帯）'!$D$6:$X$47,21,FALSE))</f>
        <v/>
      </c>
      <c r="AQ22" s="1184" t="str">
        <f>IF(AQ21="","",VLOOKUP(AQ21,'標準様式１シフト記号表（勤務時間帯）'!$D$6:$X$47,21,FALSE))</f>
        <v/>
      </c>
      <c r="AR22" s="1184" t="str">
        <f>IF(AR21="","",VLOOKUP(AR21,'標準様式１シフト記号表（勤務時間帯）'!$D$6:$X$47,21,FALSE))</f>
        <v/>
      </c>
      <c r="AS22" s="1184" t="str">
        <f>IF(AS21="","",VLOOKUP(AS21,'標準様式１シフト記号表（勤務時間帯）'!$D$6:$X$47,21,FALSE))</f>
        <v/>
      </c>
      <c r="AT22" s="1184" t="str">
        <f>IF(AT21="","",VLOOKUP(AT21,'標準様式１シフト記号表（勤務時間帯）'!$D$6:$X$47,21,FALSE))</f>
        <v/>
      </c>
      <c r="AU22" s="1184" t="str">
        <f>IF(AU21="","",VLOOKUP(AU21,'標準様式１シフト記号表（勤務時間帯）'!$D$6:$X$47,21,FALSE))</f>
        <v/>
      </c>
      <c r="AV22" s="1198" t="str">
        <f>IF(AV21="","",VLOOKUP(AV21,'標準様式１シフト記号表（勤務時間帯）'!$D$6:$X$47,21,FALSE))</f>
        <v/>
      </c>
      <c r="AW22" s="1173" t="str">
        <f>IF(AW21="","",VLOOKUP(AW21,'標準様式１シフト記号表（勤務時間帯）'!$D$6:$X$47,21,FALSE))</f>
        <v/>
      </c>
      <c r="AX22" s="1184" t="str">
        <f>IF(AX21="","",VLOOKUP(AX21,'標準様式１シフト記号表（勤務時間帯）'!$D$6:$X$47,21,FALSE))</f>
        <v/>
      </c>
      <c r="AY22" s="1184" t="str">
        <f>IF(AY21="","",VLOOKUP(AY21,'標準様式１シフト記号表（勤務時間帯）'!$D$6:$X$47,21,FALSE))</f>
        <v/>
      </c>
      <c r="AZ22" s="1233">
        <f>IF($BC$3="４週",SUM(U22:AV22),IF($BC$3="暦月",SUM(U22:AY22),""))</f>
        <v>0</v>
      </c>
      <c r="BA22" s="1245"/>
      <c r="BB22" s="1259">
        <f>IF($BC$3="４週",AZ22/4,IF($BC$3="暦月",(AZ22/($BC$8/7)),""))</f>
        <v>0</v>
      </c>
      <c r="BC22" s="1245"/>
      <c r="BD22" s="1275"/>
      <c r="BE22" s="1279"/>
      <c r="BF22" s="1279"/>
      <c r="BG22" s="1279"/>
      <c r="BH22" s="1284"/>
    </row>
    <row r="23" spans="2:60" ht="20.25" customHeight="1">
      <c r="B23" s="1042"/>
      <c r="C23" s="1055"/>
      <c r="D23" s="1068"/>
      <c r="E23" s="1076"/>
      <c r="F23" s="1076"/>
      <c r="G23" s="1084">
        <f>C21</f>
        <v>0</v>
      </c>
      <c r="H23" s="1094"/>
      <c r="I23" s="1103"/>
      <c r="J23" s="1109"/>
      <c r="K23" s="1109"/>
      <c r="L23" s="1084"/>
      <c r="M23" s="1115"/>
      <c r="N23" s="1120"/>
      <c r="O23" s="1125"/>
      <c r="P23" s="1130" t="s">
        <v>29</v>
      </c>
      <c r="Q23" s="1137"/>
      <c r="R23" s="1137"/>
      <c r="S23" s="1145"/>
      <c r="T23" s="1157"/>
      <c r="U23" s="1174" t="str">
        <f>IF(U21="","",VLOOKUP(U21,'標準様式１シフト記号表（勤務時間帯）'!$D$6:$Z$47,23,FALSE))</f>
        <v/>
      </c>
      <c r="V23" s="1185" t="str">
        <f>IF(V21="","",VLOOKUP(V21,'標準様式１シフト記号表（勤務時間帯）'!$D$6:$Z$47,23,FALSE))</f>
        <v/>
      </c>
      <c r="W23" s="1185" t="str">
        <f>IF(W21="","",VLOOKUP(W21,'標準様式１シフト記号表（勤務時間帯）'!$D$6:$Z$47,23,FALSE))</f>
        <v/>
      </c>
      <c r="X23" s="1185" t="str">
        <f>IF(X21="","",VLOOKUP(X21,'標準様式１シフト記号表（勤務時間帯）'!$D$6:$Z$47,23,FALSE))</f>
        <v/>
      </c>
      <c r="Y23" s="1185" t="str">
        <f>IF(Y21="","",VLOOKUP(Y21,'標準様式１シフト記号表（勤務時間帯）'!$D$6:$Z$47,23,FALSE))</f>
        <v/>
      </c>
      <c r="Z23" s="1185" t="str">
        <f>IF(Z21="","",VLOOKUP(Z21,'標準様式１シフト記号表（勤務時間帯）'!$D$6:$Z$47,23,FALSE))</f>
        <v/>
      </c>
      <c r="AA23" s="1199" t="str">
        <f>IF(AA21="","",VLOOKUP(AA21,'標準様式１シフト記号表（勤務時間帯）'!$D$6:$Z$47,23,FALSE))</f>
        <v/>
      </c>
      <c r="AB23" s="1174" t="str">
        <f>IF(AB21="","",VLOOKUP(AB21,'標準様式１シフト記号表（勤務時間帯）'!$D$6:$Z$47,23,FALSE))</f>
        <v/>
      </c>
      <c r="AC23" s="1185" t="str">
        <f>IF(AC21="","",VLOOKUP(AC21,'標準様式１シフト記号表（勤務時間帯）'!$D$6:$Z$47,23,FALSE))</f>
        <v/>
      </c>
      <c r="AD23" s="1185" t="str">
        <f>IF(AD21="","",VLOOKUP(AD21,'標準様式１シフト記号表（勤務時間帯）'!$D$6:$Z$47,23,FALSE))</f>
        <v/>
      </c>
      <c r="AE23" s="1185" t="str">
        <f>IF(AE21="","",VLOOKUP(AE21,'標準様式１シフト記号表（勤務時間帯）'!$D$6:$Z$47,23,FALSE))</f>
        <v/>
      </c>
      <c r="AF23" s="1185" t="str">
        <f>IF(AF21="","",VLOOKUP(AF21,'標準様式１シフト記号表（勤務時間帯）'!$D$6:$Z$47,23,FALSE))</f>
        <v/>
      </c>
      <c r="AG23" s="1185" t="str">
        <f>IF(AG21="","",VLOOKUP(AG21,'標準様式１シフト記号表（勤務時間帯）'!$D$6:$Z$47,23,FALSE))</f>
        <v/>
      </c>
      <c r="AH23" s="1199" t="str">
        <f>IF(AH21="","",VLOOKUP(AH21,'標準様式１シフト記号表（勤務時間帯）'!$D$6:$Z$47,23,FALSE))</f>
        <v/>
      </c>
      <c r="AI23" s="1174" t="str">
        <f>IF(AI21="","",VLOOKUP(AI21,'標準様式１シフト記号表（勤務時間帯）'!$D$6:$Z$47,23,FALSE))</f>
        <v/>
      </c>
      <c r="AJ23" s="1185" t="str">
        <f>IF(AJ21="","",VLOOKUP(AJ21,'標準様式１シフト記号表（勤務時間帯）'!$D$6:$Z$47,23,FALSE))</f>
        <v/>
      </c>
      <c r="AK23" s="1185" t="str">
        <f>IF(AK21="","",VLOOKUP(AK21,'標準様式１シフト記号表（勤務時間帯）'!$D$6:$Z$47,23,FALSE))</f>
        <v/>
      </c>
      <c r="AL23" s="1185" t="str">
        <f>IF(AL21="","",VLOOKUP(AL21,'標準様式１シフト記号表（勤務時間帯）'!$D$6:$Z$47,23,FALSE))</f>
        <v/>
      </c>
      <c r="AM23" s="1185" t="str">
        <f>IF(AM21="","",VLOOKUP(AM21,'標準様式１シフト記号表（勤務時間帯）'!$D$6:$Z$47,23,FALSE))</f>
        <v/>
      </c>
      <c r="AN23" s="1185" t="str">
        <f>IF(AN21="","",VLOOKUP(AN21,'標準様式１シフト記号表（勤務時間帯）'!$D$6:$Z$47,23,FALSE))</f>
        <v/>
      </c>
      <c r="AO23" s="1199" t="str">
        <f>IF(AO21="","",VLOOKUP(AO21,'標準様式１シフト記号表（勤務時間帯）'!$D$6:$Z$47,23,FALSE))</f>
        <v/>
      </c>
      <c r="AP23" s="1174" t="str">
        <f>IF(AP21="","",VLOOKUP(AP21,'標準様式１シフト記号表（勤務時間帯）'!$D$6:$Z$47,23,FALSE))</f>
        <v/>
      </c>
      <c r="AQ23" s="1185" t="str">
        <f>IF(AQ21="","",VLOOKUP(AQ21,'標準様式１シフト記号表（勤務時間帯）'!$D$6:$Z$47,23,FALSE))</f>
        <v/>
      </c>
      <c r="AR23" s="1185" t="str">
        <f>IF(AR21="","",VLOOKUP(AR21,'標準様式１シフト記号表（勤務時間帯）'!$D$6:$Z$47,23,FALSE))</f>
        <v/>
      </c>
      <c r="AS23" s="1185" t="str">
        <f>IF(AS21="","",VLOOKUP(AS21,'標準様式１シフト記号表（勤務時間帯）'!$D$6:$Z$47,23,FALSE))</f>
        <v/>
      </c>
      <c r="AT23" s="1185" t="str">
        <f>IF(AT21="","",VLOOKUP(AT21,'標準様式１シフト記号表（勤務時間帯）'!$D$6:$Z$47,23,FALSE))</f>
        <v/>
      </c>
      <c r="AU23" s="1185" t="str">
        <f>IF(AU21="","",VLOOKUP(AU21,'標準様式１シフト記号表（勤務時間帯）'!$D$6:$Z$47,23,FALSE))</f>
        <v/>
      </c>
      <c r="AV23" s="1199" t="str">
        <f>IF(AV21="","",VLOOKUP(AV21,'標準様式１シフト記号表（勤務時間帯）'!$D$6:$Z$47,23,FALSE))</f>
        <v/>
      </c>
      <c r="AW23" s="1174" t="str">
        <f>IF(AW21="","",VLOOKUP(AW21,'標準様式１シフト記号表（勤務時間帯）'!$D$6:$Z$47,23,FALSE))</f>
        <v/>
      </c>
      <c r="AX23" s="1185" t="str">
        <f>IF(AX21="","",VLOOKUP(AX21,'標準様式１シフト記号表（勤務時間帯）'!$D$6:$Z$47,23,FALSE))</f>
        <v/>
      </c>
      <c r="AY23" s="1185" t="str">
        <f>IF(AY21="","",VLOOKUP(AY21,'標準様式１シフト記号表（勤務時間帯）'!$D$6:$Z$47,23,FALSE))</f>
        <v/>
      </c>
      <c r="AZ23" s="1234">
        <f>IF($BC$3="４週",SUM(U23:AV23),IF($BC$3="暦月",SUM(U23:AY23),""))</f>
        <v>0</v>
      </c>
      <c r="BA23" s="1246"/>
      <c r="BB23" s="1260">
        <f>IF($BC$3="４週",AZ23/4,IF($BC$3="暦月",(AZ23/($BC$8/7)),""))</f>
        <v>0</v>
      </c>
      <c r="BC23" s="1246"/>
      <c r="BD23" s="1276"/>
      <c r="BE23" s="1280"/>
      <c r="BF23" s="1280"/>
      <c r="BG23" s="1280"/>
      <c r="BH23" s="1285"/>
    </row>
    <row r="24" spans="2:60" ht="20.25" customHeight="1">
      <c r="B24" s="1043"/>
      <c r="C24" s="1056"/>
      <c r="D24" s="1069"/>
      <c r="E24" s="1077"/>
      <c r="F24" s="1077"/>
      <c r="G24" s="1085"/>
      <c r="H24" s="1095"/>
      <c r="I24" s="1104"/>
      <c r="J24" s="1110"/>
      <c r="K24" s="1110"/>
      <c r="L24" s="1085"/>
      <c r="M24" s="1116"/>
      <c r="N24" s="1121"/>
      <c r="O24" s="1126"/>
      <c r="P24" s="1131" t="s">
        <v>397</v>
      </c>
      <c r="Q24" s="1138"/>
      <c r="R24" s="1138"/>
      <c r="S24" s="1146"/>
      <c r="T24" s="1158"/>
      <c r="U24" s="1175"/>
      <c r="V24" s="1186"/>
      <c r="W24" s="1186"/>
      <c r="X24" s="1186"/>
      <c r="Y24" s="1186"/>
      <c r="Z24" s="1186"/>
      <c r="AA24" s="1200"/>
      <c r="AB24" s="1175"/>
      <c r="AC24" s="1186"/>
      <c r="AD24" s="1186"/>
      <c r="AE24" s="1186"/>
      <c r="AF24" s="1186"/>
      <c r="AG24" s="1186"/>
      <c r="AH24" s="1200"/>
      <c r="AI24" s="1175"/>
      <c r="AJ24" s="1186"/>
      <c r="AK24" s="1186"/>
      <c r="AL24" s="1186"/>
      <c r="AM24" s="1186"/>
      <c r="AN24" s="1186"/>
      <c r="AO24" s="1200"/>
      <c r="AP24" s="1175"/>
      <c r="AQ24" s="1186"/>
      <c r="AR24" s="1186"/>
      <c r="AS24" s="1186"/>
      <c r="AT24" s="1186"/>
      <c r="AU24" s="1186"/>
      <c r="AV24" s="1200"/>
      <c r="AW24" s="1175"/>
      <c r="AX24" s="1186"/>
      <c r="AY24" s="1186"/>
      <c r="AZ24" s="1235"/>
      <c r="BA24" s="1247"/>
      <c r="BB24" s="1261"/>
      <c r="BC24" s="1247"/>
      <c r="BD24" s="1277"/>
      <c r="BE24" s="1281"/>
      <c r="BF24" s="1281"/>
      <c r="BG24" s="1281"/>
      <c r="BH24" s="1286"/>
    </row>
    <row r="25" spans="2:60" ht="20.25" customHeight="1">
      <c r="B25" s="1041">
        <f>B22+1</f>
        <v>2</v>
      </c>
      <c r="C25" s="1054"/>
      <c r="D25" s="1067"/>
      <c r="E25" s="1075"/>
      <c r="F25" s="1075">
        <f>C24</f>
        <v>0</v>
      </c>
      <c r="G25" s="1083"/>
      <c r="H25" s="1093"/>
      <c r="I25" s="1102"/>
      <c r="J25" s="1108"/>
      <c r="K25" s="1108"/>
      <c r="L25" s="1083"/>
      <c r="M25" s="1114"/>
      <c r="N25" s="1119"/>
      <c r="O25" s="1124"/>
      <c r="P25" s="1129" t="s">
        <v>743</v>
      </c>
      <c r="Q25" s="1136"/>
      <c r="R25" s="1136"/>
      <c r="S25" s="1144"/>
      <c r="T25" s="1156"/>
      <c r="U25" s="1173" t="str">
        <f>IF(U24="","",VLOOKUP(U24,'標準様式１シフト記号表（勤務時間帯）'!$D$6:$X$47,21,FALSE))</f>
        <v/>
      </c>
      <c r="V25" s="1184" t="str">
        <f>IF(V24="","",VLOOKUP(V24,'標準様式１シフト記号表（勤務時間帯）'!$D$6:$X$47,21,FALSE))</f>
        <v/>
      </c>
      <c r="W25" s="1184" t="str">
        <f>IF(W24="","",VLOOKUP(W24,'標準様式１シフト記号表（勤務時間帯）'!$D$6:$X$47,21,FALSE))</f>
        <v/>
      </c>
      <c r="X25" s="1184" t="str">
        <f>IF(X24="","",VLOOKUP(X24,'標準様式１シフト記号表（勤務時間帯）'!$D$6:$X$47,21,FALSE))</f>
        <v/>
      </c>
      <c r="Y25" s="1184" t="str">
        <f>IF(Y24="","",VLOOKUP(Y24,'標準様式１シフト記号表（勤務時間帯）'!$D$6:$X$47,21,FALSE))</f>
        <v/>
      </c>
      <c r="Z25" s="1184" t="str">
        <f>IF(Z24="","",VLOOKUP(Z24,'標準様式１シフト記号表（勤務時間帯）'!$D$6:$X$47,21,FALSE))</f>
        <v/>
      </c>
      <c r="AA25" s="1198" t="str">
        <f>IF(AA24="","",VLOOKUP(AA24,'標準様式１シフト記号表（勤務時間帯）'!$D$6:$X$47,21,FALSE))</f>
        <v/>
      </c>
      <c r="AB25" s="1173" t="str">
        <f>IF(AB24="","",VLOOKUP(AB24,'標準様式１シフト記号表（勤務時間帯）'!$D$6:$X$47,21,FALSE))</f>
        <v/>
      </c>
      <c r="AC25" s="1184" t="str">
        <f>IF(AC24="","",VLOOKUP(AC24,'標準様式１シフト記号表（勤務時間帯）'!$D$6:$X$47,21,FALSE))</f>
        <v/>
      </c>
      <c r="AD25" s="1184" t="str">
        <f>IF(AD24="","",VLOOKUP(AD24,'標準様式１シフト記号表（勤務時間帯）'!$D$6:$X$47,21,FALSE))</f>
        <v/>
      </c>
      <c r="AE25" s="1184" t="str">
        <f>IF(AE24="","",VLOOKUP(AE24,'標準様式１シフト記号表（勤務時間帯）'!$D$6:$X$47,21,FALSE))</f>
        <v/>
      </c>
      <c r="AF25" s="1184" t="str">
        <f>IF(AF24="","",VLOOKUP(AF24,'標準様式１シフト記号表（勤務時間帯）'!$D$6:$X$47,21,FALSE))</f>
        <v/>
      </c>
      <c r="AG25" s="1184" t="str">
        <f>IF(AG24="","",VLOOKUP(AG24,'標準様式１シフト記号表（勤務時間帯）'!$D$6:$X$47,21,FALSE))</f>
        <v/>
      </c>
      <c r="AH25" s="1198" t="str">
        <f>IF(AH24="","",VLOOKUP(AH24,'標準様式１シフト記号表（勤務時間帯）'!$D$6:$X$47,21,FALSE))</f>
        <v/>
      </c>
      <c r="AI25" s="1173" t="str">
        <f>IF(AI24="","",VLOOKUP(AI24,'標準様式１シフト記号表（勤務時間帯）'!$D$6:$X$47,21,FALSE))</f>
        <v/>
      </c>
      <c r="AJ25" s="1184" t="str">
        <f>IF(AJ24="","",VLOOKUP(AJ24,'標準様式１シフト記号表（勤務時間帯）'!$D$6:$X$47,21,FALSE))</f>
        <v/>
      </c>
      <c r="AK25" s="1184" t="str">
        <f>IF(AK24="","",VLOOKUP(AK24,'標準様式１シフト記号表（勤務時間帯）'!$D$6:$X$47,21,FALSE))</f>
        <v/>
      </c>
      <c r="AL25" s="1184" t="str">
        <f>IF(AL24="","",VLOOKUP(AL24,'標準様式１シフト記号表（勤務時間帯）'!$D$6:$X$47,21,FALSE))</f>
        <v/>
      </c>
      <c r="AM25" s="1184" t="str">
        <f>IF(AM24="","",VLOOKUP(AM24,'標準様式１シフト記号表（勤務時間帯）'!$D$6:$X$47,21,FALSE))</f>
        <v/>
      </c>
      <c r="AN25" s="1184" t="str">
        <f>IF(AN24="","",VLOOKUP(AN24,'標準様式１シフト記号表（勤務時間帯）'!$D$6:$X$47,21,FALSE))</f>
        <v/>
      </c>
      <c r="AO25" s="1198" t="str">
        <f>IF(AO24="","",VLOOKUP(AO24,'標準様式１シフト記号表（勤務時間帯）'!$D$6:$X$47,21,FALSE))</f>
        <v/>
      </c>
      <c r="AP25" s="1173" t="str">
        <f>IF(AP24="","",VLOOKUP(AP24,'標準様式１シフト記号表（勤務時間帯）'!$D$6:$X$47,21,FALSE))</f>
        <v/>
      </c>
      <c r="AQ25" s="1184" t="str">
        <f>IF(AQ24="","",VLOOKUP(AQ24,'標準様式１シフト記号表（勤務時間帯）'!$D$6:$X$47,21,FALSE))</f>
        <v/>
      </c>
      <c r="AR25" s="1184" t="str">
        <f>IF(AR24="","",VLOOKUP(AR24,'標準様式１シフト記号表（勤務時間帯）'!$D$6:$X$47,21,FALSE))</f>
        <v/>
      </c>
      <c r="AS25" s="1184" t="str">
        <f>IF(AS24="","",VLOOKUP(AS24,'標準様式１シフト記号表（勤務時間帯）'!$D$6:$X$47,21,FALSE))</f>
        <v/>
      </c>
      <c r="AT25" s="1184" t="str">
        <f>IF(AT24="","",VLOOKUP(AT24,'標準様式１シフト記号表（勤務時間帯）'!$D$6:$X$47,21,FALSE))</f>
        <v/>
      </c>
      <c r="AU25" s="1184" t="str">
        <f>IF(AU24="","",VLOOKUP(AU24,'標準様式１シフト記号表（勤務時間帯）'!$D$6:$X$47,21,FALSE))</f>
        <v/>
      </c>
      <c r="AV25" s="1198" t="str">
        <f>IF(AV24="","",VLOOKUP(AV24,'標準様式１シフト記号表（勤務時間帯）'!$D$6:$X$47,21,FALSE))</f>
        <v/>
      </c>
      <c r="AW25" s="1173" t="str">
        <f>IF(AW24="","",VLOOKUP(AW24,'標準様式１シフト記号表（勤務時間帯）'!$D$6:$X$47,21,FALSE))</f>
        <v/>
      </c>
      <c r="AX25" s="1184" t="str">
        <f>IF(AX24="","",VLOOKUP(AX24,'標準様式１シフト記号表（勤務時間帯）'!$D$6:$X$47,21,FALSE))</f>
        <v/>
      </c>
      <c r="AY25" s="1184" t="str">
        <f>IF(AY24="","",VLOOKUP(AY24,'標準様式１シフト記号表（勤務時間帯）'!$D$6:$X$47,21,FALSE))</f>
        <v/>
      </c>
      <c r="AZ25" s="1233">
        <f>IF($BC$3="４週",SUM(U25:AV25),IF($BC$3="暦月",SUM(U25:AY25),""))</f>
        <v>0</v>
      </c>
      <c r="BA25" s="1245"/>
      <c r="BB25" s="1259">
        <f>IF($BC$3="４週",AZ25/4,IF($BC$3="暦月",(AZ25/($BC$8/7)),""))</f>
        <v>0</v>
      </c>
      <c r="BC25" s="1245"/>
      <c r="BD25" s="1275"/>
      <c r="BE25" s="1279"/>
      <c r="BF25" s="1279"/>
      <c r="BG25" s="1279"/>
      <c r="BH25" s="1284"/>
    </row>
    <row r="26" spans="2:60" ht="20.25" customHeight="1">
      <c r="B26" s="1042"/>
      <c r="C26" s="1055"/>
      <c r="D26" s="1068"/>
      <c r="E26" s="1076"/>
      <c r="F26" s="1076"/>
      <c r="G26" s="1084">
        <f>C24</f>
        <v>0</v>
      </c>
      <c r="H26" s="1094"/>
      <c r="I26" s="1103"/>
      <c r="J26" s="1109"/>
      <c r="K26" s="1109"/>
      <c r="L26" s="1084"/>
      <c r="M26" s="1115"/>
      <c r="N26" s="1120"/>
      <c r="O26" s="1125"/>
      <c r="P26" s="1130" t="s">
        <v>29</v>
      </c>
      <c r="Q26" s="1137"/>
      <c r="R26" s="1137"/>
      <c r="S26" s="1145"/>
      <c r="T26" s="1157"/>
      <c r="U26" s="1174" t="str">
        <f>IF(U24="","",VLOOKUP(U24,'標準様式１シフト記号表（勤務時間帯）'!$D$6:$Z$47,23,FALSE))</f>
        <v/>
      </c>
      <c r="V26" s="1185" t="str">
        <f>IF(V24="","",VLOOKUP(V24,'標準様式１シフト記号表（勤務時間帯）'!$D$6:$Z$47,23,FALSE))</f>
        <v/>
      </c>
      <c r="W26" s="1185" t="str">
        <f>IF(W24="","",VLOOKUP(W24,'標準様式１シフト記号表（勤務時間帯）'!$D$6:$Z$47,23,FALSE))</f>
        <v/>
      </c>
      <c r="X26" s="1185" t="str">
        <f>IF(X24="","",VLOOKUP(X24,'標準様式１シフト記号表（勤務時間帯）'!$D$6:$Z$47,23,FALSE))</f>
        <v/>
      </c>
      <c r="Y26" s="1185" t="str">
        <f>IF(Y24="","",VLOOKUP(Y24,'標準様式１シフト記号表（勤務時間帯）'!$D$6:$Z$47,23,FALSE))</f>
        <v/>
      </c>
      <c r="Z26" s="1185" t="str">
        <f>IF(Z24="","",VLOOKUP(Z24,'標準様式１シフト記号表（勤務時間帯）'!$D$6:$Z$47,23,FALSE))</f>
        <v/>
      </c>
      <c r="AA26" s="1199" t="str">
        <f>IF(AA24="","",VLOOKUP(AA24,'標準様式１シフト記号表（勤務時間帯）'!$D$6:$Z$47,23,FALSE))</f>
        <v/>
      </c>
      <c r="AB26" s="1174" t="str">
        <f>IF(AB24="","",VLOOKUP(AB24,'標準様式１シフト記号表（勤務時間帯）'!$D$6:$Z$47,23,FALSE))</f>
        <v/>
      </c>
      <c r="AC26" s="1185" t="str">
        <f>IF(AC24="","",VLOOKUP(AC24,'標準様式１シフト記号表（勤務時間帯）'!$D$6:$Z$47,23,FALSE))</f>
        <v/>
      </c>
      <c r="AD26" s="1185" t="str">
        <f>IF(AD24="","",VLOOKUP(AD24,'標準様式１シフト記号表（勤務時間帯）'!$D$6:$Z$47,23,FALSE))</f>
        <v/>
      </c>
      <c r="AE26" s="1185" t="str">
        <f>IF(AE24="","",VLOOKUP(AE24,'標準様式１シフト記号表（勤務時間帯）'!$D$6:$Z$47,23,FALSE))</f>
        <v/>
      </c>
      <c r="AF26" s="1185" t="str">
        <f>IF(AF24="","",VLOOKUP(AF24,'標準様式１シフト記号表（勤務時間帯）'!$D$6:$Z$47,23,FALSE))</f>
        <v/>
      </c>
      <c r="AG26" s="1185" t="str">
        <f>IF(AG24="","",VLOOKUP(AG24,'標準様式１シフト記号表（勤務時間帯）'!$D$6:$Z$47,23,FALSE))</f>
        <v/>
      </c>
      <c r="AH26" s="1199" t="str">
        <f>IF(AH24="","",VLOOKUP(AH24,'標準様式１シフト記号表（勤務時間帯）'!$D$6:$Z$47,23,FALSE))</f>
        <v/>
      </c>
      <c r="AI26" s="1174" t="str">
        <f>IF(AI24="","",VLOOKUP(AI24,'標準様式１シフト記号表（勤務時間帯）'!$D$6:$Z$47,23,FALSE))</f>
        <v/>
      </c>
      <c r="AJ26" s="1185" t="str">
        <f>IF(AJ24="","",VLOOKUP(AJ24,'標準様式１シフト記号表（勤務時間帯）'!$D$6:$Z$47,23,FALSE))</f>
        <v/>
      </c>
      <c r="AK26" s="1185" t="str">
        <f>IF(AK24="","",VLOOKUP(AK24,'標準様式１シフト記号表（勤務時間帯）'!$D$6:$Z$47,23,FALSE))</f>
        <v/>
      </c>
      <c r="AL26" s="1185" t="str">
        <f>IF(AL24="","",VLOOKUP(AL24,'標準様式１シフト記号表（勤務時間帯）'!$D$6:$Z$47,23,FALSE))</f>
        <v/>
      </c>
      <c r="AM26" s="1185" t="str">
        <f>IF(AM24="","",VLOOKUP(AM24,'標準様式１シフト記号表（勤務時間帯）'!$D$6:$Z$47,23,FALSE))</f>
        <v/>
      </c>
      <c r="AN26" s="1185" t="str">
        <f>IF(AN24="","",VLOOKUP(AN24,'標準様式１シフト記号表（勤務時間帯）'!$D$6:$Z$47,23,FALSE))</f>
        <v/>
      </c>
      <c r="AO26" s="1199" t="str">
        <f>IF(AO24="","",VLOOKUP(AO24,'標準様式１シフト記号表（勤務時間帯）'!$D$6:$Z$47,23,FALSE))</f>
        <v/>
      </c>
      <c r="AP26" s="1174" t="str">
        <f>IF(AP24="","",VLOOKUP(AP24,'標準様式１シフト記号表（勤務時間帯）'!$D$6:$Z$47,23,FALSE))</f>
        <v/>
      </c>
      <c r="AQ26" s="1185" t="str">
        <f>IF(AQ24="","",VLOOKUP(AQ24,'標準様式１シフト記号表（勤務時間帯）'!$D$6:$Z$47,23,FALSE))</f>
        <v/>
      </c>
      <c r="AR26" s="1185" t="str">
        <f>IF(AR24="","",VLOOKUP(AR24,'標準様式１シフト記号表（勤務時間帯）'!$D$6:$Z$47,23,FALSE))</f>
        <v/>
      </c>
      <c r="AS26" s="1185" t="str">
        <f>IF(AS24="","",VLOOKUP(AS24,'標準様式１シフト記号表（勤務時間帯）'!$D$6:$Z$47,23,FALSE))</f>
        <v/>
      </c>
      <c r="AT26" s="1185" t="str">
        <f>IF(AT24="","",VLOOKUP(AT24,'標準様式１シフト記号表（勤務時間帯）'!$D$6:$Z$47,23,FALSE))</f>
        <v/>
      </c>
      <c r="AU26" s="1185" t="str">
        <f>IF(AU24="","",VLOOKUP(AU24,'標準様式１シフト記号表（勤務時間帯）'!$D$6:$Z$47,23,FALSE))</f>
        <v/>
      </c>
      <c r="AV26" s="1199" t="str">
        <f>IF(AV24="","",VLOOKUP(AV24,'標準様式１シフト記号表（勤務時間帯）'!$D$6:$Z$47,23,FALSE))</f>
        <v/>
      </c>
      <c r="AW26" s="1174" t="str">
        <f>IF(AW24="","",VLOOKUP(AW24,'標準様式１シフト記号表（勤務時間帯）'!$D$6:$Z$47,23,FALSE))</f>
        <v/>
      </c>
      <c r="AX26" s="1185" t="str">
        <f>IF(AX24="","",VLOOKUP(AX24,'標準様式１シフト記号表（勤務時間帯）'!$D$6:$Z$47,23,FALSE))</f>
        <v/>
      </c>
      <c r="AY26" s="1185" t="str">
        <f>IF(AY24="","",VLOOKUP(AY24,'標準様式１シフト記号表（勤務時間帯）'!$D$6:$Z$47,23,FALSE))</f>
        <v/>
      </c>
      <c r="AZ26" s="1234">
        <f>IF($BC$3="４週",SUM(U26:AV26),IF($BC$3="暦月",SUM(U26:AY26),""))</f>
        <v>0</v>
      </c>
      <c r="BA26" s="1246"/>
      <c r="BB26" s="1260">
        <f>IF($BC$3="４週",AZ26/4,IF($BC$3="暦月",(AZ26/($BC$8/7)),""))</f>
        <v>0</v>
      </c>
      <c r="BC26" s="1246"/>
      <c r="BD26" s="1276"/>
      <c r="BE26" s="1280"/>
      <c r="BF26" s="1280"/>
      <c r="BG26" s="1280"/>
      <c r="BH26" s="1285"/>
    </row>
    <row r="27" spans="2:60" ht="20.25" customHeight="1">
      <c r="B27" s="1043"/>
      <c r="C27" s="1056"/>
      <c r="D27" s="1069"/>
      <c r="E27" s="1077"/>
      <c r="F27" s="1075"/>
      <c r="G27" s="1083"/>
      <c r="H27" s="1096"/>
      <c r="I27" s="1104"/>
      <c r="J27" s="1110"/>
      <c r="K27" s="1110"/>
      <c r="L27" s="1085"/>
      <c r="M27" s="1116"/>
      <c r="N27" s="1121"/>
      <c r="O27" s="1126"/>
      <c r="P27" s="1131" t="s">
        <v>397</v>
      </c>
      <c r="Q27" s="1138"/>
      <c r="R27" s="1138"/>
      <c r="S27" s="1146"/>
      <c r="T27" s="1158"/>
      <c r="U27" s="1175"/>
      <c r="V27" s="1186"/>
      <c r="W27" s="1186"/>
      <c r="X27" s="1186"/>
      <c r="Y27" s="1186"/>
      <c r="Z27" s="1186"/>
      <c r="AA27" s="1200"/>
      <c r="AB27" s="1175"/>
      <c r="AC27" s="1186"/>
      <c r="AD27" s="1186"/>
      <c r="AE27" s="1186"/>
      <c r="AF27" s="1186"/>
      <c r="AG27" s="1186"/>
      <c r="AH27" s="1200"/>
      <c r="AI27" s="1175"/>
      <c r="AJ27" s="1186"/>
      <c r="AK27" s="1186"/>
      <c r="AL27" s="1186"/>
      <c r="AM27" s="1186"/>
      <c r="AN27" s="1186"/>
      <c r="AO27" s="1200"/>
      <c r="AP27" s="1175"/>
      <c r="AQ27" s="1186"/>
      <c r="AR27" s="1186"/>
      <c r="AS27" s="1186"/>
      <c r="AT27" s="1186"/>
      <c r="AU27" s="1186"/>
      <c r="AV27" s="1200"/>
      <c r="AW27" s="1175"/>
      <c r="AX27" s="1186"/>
      <c r="AY27" s="1186"/>
      <c r="AZ27" s="1235"/>
      <c r="BA27" s="1247"/>
      <c r="BB27" s="1261"/>
      <c r="BC27" s="1247"/>
      <c r="BD27" s="1277"/>
      <c r="BE27" s="1281"/>
      <c r="BF27" s="1281"/>
      <c r="BG27" s="1281"/>
      <c r="BH27" s="1286"/>
    </row>
    <row r="28" spans="2:60" ht="20.25" customHeight="1">
      <c r="B28" s="1041">
        <f>B25+1</f>
        <v>3</v>
      </c>
      <c r="C28" s="1054"/>
      <c r="D28" s="1067"/>
      <c r="E28" s="1075"/>
      <c r="F28" s="1075">
        <f>C27</f>
        <v>0</v>
      </c>
      <c r="G28" s="1083"/>
      <c r="H28" s="1093"/>
      <c r="I28" s="1102"/>
      <c r="J28" s="1108"/>
      <c r="K28" s="1108"/>
      <c r="L28" s="1083"/>
      <c r="M28" s="1114"/>
      <c r="N28" s="1119"/>
      <c r="O28" s="1124"/>
      <c r="P28" s="1129" t="s">
        <v>743</v>
      </c>
      <c r="Q28" s="1136"/>
      <c r="R28" s="1136"/>
      <c r="S28" s="1144"/>
      <c r="T28" s="1156"/>
      <c r="U28" s="1173" t="str">
        <f>IF(U27="","",VLOOKUP(U27,'標準様式１シフト記号表（勤務時間帯）'!$D$6:$X$47,21,FALSE))</f>
        <v/>
      </c>
      <c r="V28" s="1184" t="str">
        <f>IF(V27="","",VLOOKUP(V27,'標準様式１シフト記号表（勤務時間帯）'!$D$6:$X$47,21,FALSE))</f>
        <v/>
      </c>
      <c r="W28" s="1184" t="str">
        <f>IF(W27="","",VLOOKUP(W27,'標準様式１シフト記号表（勤務時間帯）'!$D$6:$X$47,21,FALSE))</f>
        <v/>
      </c>
      <c r="X28" s="1184" t="str">
        <f>IF(X27="","",VLOOKUP(X27,'標準様式１シフト記号表（勤務時間帯）'!$D$6:$X$47,21,FALSE))</f>
        <v/>
      </c>
      <c r="Y28" s="1184" t="str">
        <f>IF(Y27="","",VLOOKUP(Y27,'標準様式１シフト記号表（勤務時間帯）'!$D$6:$X$47,21,FALSE))</f>
        <v/>
      </c>
      <c r="Z28" s="1184" t="str">
        <f>IF(Z27="","",VLOOKUP(Z27,'標準様式１シフト記号表（勤務時間帯）'!$D$6:$X$47,21,FALSE))</f>
        <v/>
      </c>
      <c r="AA28" s="1198" t="str">
        <f>IF(AA27="","",VLOOKUP(AA27,'標準様式１シフト記号表（勤務時間帯）'!$D$6:$X$47,21,FALSE))</f>
        <v/>
      </c>
      <c r="AB28" s="1173" t="str">
        <f>IF(AB27="","",VLOOKUP(AB27,'標準様式１シフト記号表（勤務時間帯）'!$D$6:$X$47,21,FALSE))</f>
        <v/>
      </c>
      <c r="AC28" s="1184" t="str">
        <f>IF(AC27="","",VLOOKUP(AC27,'標準様式１シフト記号表（勤務時間帯）'!$D$6:$X$47,21,FALSE))</f>
        <v/>
      </c>
      <c r="AD28" s="1184" t="str">
        <f>IF(AD27="","",VLOOKUP(AD27,'標準様式１シフト記号表（勤務時間帯）'!$D$6:$X$47,21,FALSE))</f>
        <v/>
      </c>
      <c r="AE28" s="1184" t="str">
        <f>IF(AE27="","",VLOOKUP(AE27,'標準様式１シフト記号表（勤務時間帯）'!$D$6:$X$47,21,FALSE))</f>
        <v/>
      </c>
      <c r="AF28" s="1184" t="str">
        <f>IF(AF27="","",VLOOKUP(AF27,'標準様式１シフト記号表（勤務時間帯）'!$D$6:$X$47,21,FALSE))</f>
        <v/>
      </c>
      <c r="AG28" s="1184" t="str">
        <f>IF(AG27="","",VLOOKUP(AG27,'標準様式１シフト記号表（勤務時間帯）'!$D$6:$X$47,21,FALSE))</f>
        <v/>
      </c>
      <c r="AH28" s="1198" t="str">
        <f>IF(AH27="","",VLOOKUP(AH27,'標準様式１シフト記号表（勤務時間帯）'!$D$6:$X$47,21,FALSE))</f>
        <v/>
      </c>
      <c r="AI28" s="1173" t="str">
        <f>IF(AI27="","",VLOOKUP(AI27,'標準様式１シフト記号表（勤務時間帯）'!$D$6:$X$47,21,FALSE))</f>
        <v/>
      </c>
      <c r="AJ28" s="1184" t="str">
        <f>IF(AJ27="","",VLOOKUP(AJ27,'標準様式１シフト記号表（勤務時間帯）'!$D$6:$X$47,21,FALSE))</f>
        <v/>
      </c>
      <c r="AK28" s="1184" t="str">
        <f>IF(AK27="","",VLOOKUP(AK27,'標準様式１シフト記号表（勤務時間帯）'!$D$6:$X$47,21,FALSE))</f>
        <v/>
      </c>
      <c r="AL28" s="1184" t="str">
        <f>IF(AL27="","",VLOOKUP(AL27,'標準様式１シフト記号表（勤務時間帯）'!$D$6:$X$47,21,FALSE))</f>
        <v/>
      </c>
      <c r="AM28" s="1184" t="str">
        <f>IF(AM27="","",VLOOKUP(AM27,'標準様式１シフト記号表（勤務時間帯）'!$D$6:$X$47,21,FALSE))</f>
        <v/>
      </c>
      <c r="AN28" s="1184" t="str">
        <f>IF(AN27="","",VLOOKUP(AN27,'標準様式１シフト記号表（勤務時間帯）'!$D$6:$X$47,21,FALSE))</f>
        <v/>
      </c>
      <c r="AO28" s="1198" t="str">
        <f>IF(AO27="","",VLOOKUP(AO27,'標準様式１シフト記号表（勤務時間帯）'!$D$6:$X$47,21,FALSE))</f>
        <v/>
      </c>
      <c r="AP28" s="1173" t="str">
        <f>IF(AP27="","",VLOOKUP(AP27,'標準様式１シフト記号表（勤務時間帯）'!$D$6:$X$47,21,FALSE))</f>
        <v/>
      </c>
      <c r="AQ28" s="1184" t="str">
        <f>IF(AQ27="","",VLOOKUP(AQ27,'標準様式１シフト記号表（勤務時間帯）'!$D$6:$X$47,21,FALSE))</f>
        <v/>
      </c>
      <c r="AR28" s="1184" t="str">
        <f>IF(AR27="","",VLOOKUP(AR27,'標準様式１シフト記号表（勤務時間帯）'!$D$6:$X$47,21,FALSE))</f>
        <v/>
      </c>
      <c r="AS28" s="1184" t="str">
        <f>IF(AS27="","",VLOOKUP(AS27,'標準様式１シフト記号表（勤務時間帯）'!$D$6:$X$47,21,FALSE))</f>
        <v/>
      </c>
      <c r="AT28" s="1184" t="str">
        <f>IF(AT27="","",VLOOKUP(AT27,'標準様式１シフト記号表（勤務時間帯）'!$D$6:$X$47,21,FALSE))</f>
        <v/>
      </c>
      <c r="AU28" s="1184" t="str">
        <f>IF(AU27="","",VLOOKUP(AU27,'標準様式１シフト記号表（勤務時間帯）'!$D$6:$X$47,21,FALSE))</f>
        <v/>
      </c>
      <c r="AV28" s="1198" t="str">
        <f>IF(AV27="","",VLOOKUP(AV27,'標準様式１シフト記号表（勤務時間帯）'!$D$6:$X$47,21,FALSE))</f>
        <v/>
      </c>
      <c r="AW28" s="1173" t="str">
        <f>IF(AW27="","",VLOOKUP(AW27,'標準様式１シフト記号表（勤務時間帯）'!$D$6:$X$47,21,FALSE))</f>
        <v/>
      </c>
      <c r="AX28" s="1184" t="str">
        <f>IF(AX27="","",VLOOKUP(AX27,'標準様式１シフト記号表（勤務時間帯）'!$D$6:$X$47,21,FALSE))</f>
        <v/>
      </c>
      <c r="AY28" s="1184" t="str">
        <f>IF(AY27="","",VLOOKUP(AY27,'標準様式１シフト記号表（勤務時間帯）'!$D$6:$X$47,21,FALSE))</f>
        <v/>
      </c>
      <c r="AZ28" s="1233">
        <f>IF($BC$3="４週",SUM(U28:AV28),IF($BC$3="暦月",SUM(U28:AY28),""))</f>
        <v>0</v>
      </c>
      <c r="BA28" s="1245"/>
      <c r="BB28" s="1259">
        <f>IF($BC$3="４週",AZ28/4,IF($BC$3="暦月",(AZ28/($BC$8/7)),""))</f>
        <v>0</v>
      </c>
      <c r="BC28" s="1245"/>
      <c r="BD28" s="1275"/>
      <c r="BE28" s="1279"/>
      <c r="BF28" s="1279"/>
      <c r="BG28" s="1279"/>
      <c r="BH28" s="1284"/>
    </row>
    <row r="29" spans="2:60" ht="20.25" customHeight="1">
      <c r="B29" s="1042"/>
      <c r="C29" s="1055"/>
      <c r="D29" s="1068"/>
      <c r="E29" s="1076"/>
      <c r="F29" s="1076"/>
      <c r="G29" s="1084">
        <f>C27</f>
        <v>0</v>
      </c>
      <c r="H29" s="1094"/>
      <c r="I29" s="1103"/>
      <c r="J29" s="1109"/>
      <c r="K29" s="1109"/>
      <c r="L29" s="1084"/>
      <c r="M29" s="1115"/>
      <c r="N29" s="1120"/>
      <c r="O29" s="1125"/>
      <c r="P29" s="1130" t="s">
        <v>29</v>
      </c>
      <c r="Q29" s="1035"/>
      <c r="R29" s="1035"/>
      <c r="S29" s="1061"/>
      <c r="T29" s="1159"/>
      <c r="U29" s="1174" t="str">
        <f>IF(U27="","",VLOOKUP(U27,'標準様式１シフト記号表（勤務時間帯）'!$D$6:$Z$47,23,FALSE))</f>
        <v/>
      </c>
      <c r="V29" s="1185" t="str">
        <f>IF(V27="","",VLOOKUP(V27,'標準様式１シフト記号表（勤務時間帯）'!$D$6:$Z$47,23,FALSE))</f>
        <v/>
      </c>
      <c r="W29" s="1185" t="str">
        <f>IF(W27="","",VLOOKUP(W27,'標準様式１シフト記号表（勤務時間帯）'!$D$6:$Z$47,23,FALSE))</f>
        <v/>
      </c>
      <c r="X29" s="1185" t="str">
        <f>IF(X27="","",VLOOKUP(X27,'標準様式１シフト記号表（勤務時間帯）'!$D$6:$Z$47,23,FALSE))</f>
        <v/>
      </c>
      <c r="Y29" s="1185" t="str">
        <f>IF(Y27="","",VLOOKUP(Y27,'標準様式１シフト記号表（勤務時間帯）'!$D$6:$Z$47,23,FALSE))</f>
        <v/>
      </c>
      <c r="Z29" s="1185" t="str">
        <f>IF(Z27="","",VLOOKUP(Z27,'標準様式１シフト記号表（勤務時間帯）'!$D$6:$Z$47,23,FALSE))</f>
        <v/>
      </c>
      <c r="AA29" s="1199" t="str">
        <f>IF(AA27="","",VLOOKUP(AA27,'標準様式１シフト記号表（勤務時間帯）'!$D$6:$Z$47,23,FALSE))</f>
        <v/>
      </c>
      <c r="AB29" s="1174" t="str">
        <f>IF(AB27="","",VLOOKUP(AB27,'標準様式１シフト記号表（勤務時間帯）'!$D$6:$Z$47,23,FALSE))</f>
        <v/>
      </c>
      <c r="AC29" s="1185" t="str">
        <f>IF(AC27="","",VLOOKUP(AC27,'標準様式１シフト記号表（勤務時間帯）'!$D$6:$Z$47,23,FALSE))</f>
        <v/>
      </c>
      <c r="AD29" s="1185" t="str">
        <f>IF(AD27="","",VLOOKUP(AD27,'標準様式１シフト記号表（勤務時間帯）'!$D$6:$Z$47,23,FALSE))</f>
        <v/>
      </c>
      <c r="AE29" s="1185" t="str">
        <f>IF(AE27="","",VLOOKUP(AE27,'標準様式１シフト記号表（勤務時間帯）'!$D$6:$Z$47,23,FALSE))</f>
        <v/>
      </c>
      <c r="AF29" s="1185" t="str">
        <f>IF(AF27="","",VLOOKUP(AF27,'標準様式１シフト記号表（勤務時間帯）'!$D$6:$Z$47,23,FALSE))</f>
        <v/>
      </c>
      <c r="AG29" s="1185" t="str">
        <f>IF(AG27="","",VLOOKUP(AG27,'標準様式１シフト記号表（勤務時間帯）'!$D$6:$Z$47,23,FALSE))</f>
        <v/>
      </c>
      <c r="AH29" s="1199" t="str">
        <f>IF(AH27="","",VLOOKUP(AH27,'標準様式１シフト記号表（勤務時間帯）'!$D$6:$Z$47,23,FALSE))</f>
        <v/>
      </c>
      <c r="AI29" s="1174" t="str">
        <f>IF(AI27="","",VLOOKUP(AI27,'標準様式１シフト記号表（勤務時間帯）'!$D$6:$Z$47,23,FALSE))</f>
        <v/>
      </c>
      <c r="AJ29" s="1185" t="str">
        <f>IF(AJ27="","",VLOOKUP(AJ27,'標準様式１シフト記号表（勤務時間帯）'!$D$6:$Z$47,23,FALSE))</f>
        <v/>
      </c>
      <c r="AK29" s="1185" t="str">
        <f>IF(AK27="","",VLOOKUP(AK27,'標準様式１シフト記号表（勤務時間帯）'!$D$6:$Z$47,23,FALSE))</f>
        <v/>
      </c>
      <c r="AL29" s="1185" t="str">
        <f>IF(AL27="","",VLOOKUP(AL27,'標準様式１シフト記号表（勤務時間帯）'!$D$6:$Z$47,23,FALSE))</f>
        <v/>
      </c>
      <c r="AM29" s="1185" t="str">
        <f>IF(AM27="","",VLOOKUP(AM27,'標準様式１シフト記号表（勤務時間帯）'!$D$6:$Z$47,23,FALSE))</f>
        <v/>
      </c>
      <c r="AN29" s="1185" t="str">
        <f>IF(AN27="","",VLOOKUP(AN27,'標準様式１シフト記号表（勤務時間帯）'!$D$6:$Z$47,23,FALSE))</f>
        <v/>
      </c>
      <c r="AO29" s="1199" t="str">
        <f>IF(AO27="","",VLOOKUP(AO27,'標準様式１シフト記号表（勤務時間帯）'!$D$6:$Z$47,23,FALSE))</f>
        <v/>
      </c>
      <c r="AP29" s="1174" t="str">
        <f>IF(AP27="","",VLOOKUP(AP27,'標準様式１シフト記号表（勤務時間帯）'!$D$6:$Z$47,23,FALSE))</f>
        <v/>
      </c>
      <c r="AQ29" s="1185" t="str">
        <f>IF(AQ27="","",VLOOKUP(AQ27,'標準様式１シフト記号表（勤務時間帯）'!$D$6:$Z$47,23,FALSE))</f>
        <v/>
      </c>
      <c r="AR29" s="1185" t="str">
        <f>IF(AR27="","",VLOOKUP(AR27,'標準様式１シフト記号表（勤務時間帯）'!$D$6:$Z$47,23,FALSE))</f>
        <v/>
      </c>
      <c r="AS29" s="1185" t="str">
        <f>IF(AS27="","",VLOOKUP(AS27,'標準様式１シフト記号表（勤務時間帯）'!$D$6:$Z$47,23,FALSE))</f>
        <v/>
      </c>
      <c r="AT29" s="1185" t="str">
        <f>IF(AT27="","",VLOOKUP(AT27,'標準様式１シフト記号表（勤務時間帯）'!$D$6:$Z$47,23,FALSE))</f>
        <v/>
      </c>
      <c r="AU29" s="1185" t="str">
        <f>IF(AU27="","",VLOOKUP(AU27,'標準様式１シフト記号表（勤務時間帯）'!$D$6:$Z$47,23,FALSE))</f>
        <v/>
      </c>
      <c r="AV29" s="1199" t="str">
        <f>IF(AV27="","",VLOOKUP(AV27,'標準様式１シフト記号表（勤務時間帯）'!$D$6:$Z$47,23,FALSE))</f>
        <v/>
      </c>
      <c r="AW29" s="1174" t="str">
        <f>IF(AW27="","",VLOOKUP(AW27,'標準様式１シフト記号表（勤務時間帯）'!$D$6:$Z$47,23,FALSE))</f>
        <v/>
      </c>
      <c r="AX29" s="1185" t="str">
        <f>IF(AX27="","",VLOOKUP(AX27,'標準様式１シフト記号表（勤務時間帯）'!$D$6:$Z$47,23,FALSE))</f>
        <v/>
      </c>
      <c r="AY29" s="1185" t="str">
        <f>IF(AY27="","",VLOOKUP(AY27,'標準様式１シフト記号表（勤務時間帯）'!$D$6:$Z$47,23,FALSE))</f>
        <v/>
      </c>
      <c r="AZ29" s="1234">
        <f>IF($BC$3="４週",SUM(U29:AV29),IF($BC$3="暦月",SUM(U29:AY29),""))</f>
        <v>0</v>
      </c>
      <c r="BA29" s="1246"/>
      <c r="BB29" s="1260">
        <f>IF($BC$3="４週",AZ29/4,IF($BC$3="暦月",(AZ29/($BC$8/7)),""))</f>
        <v>0</v>
      </c>
      <c r="BC29" s="1246"/>
      <c r="BD29" s="1276"/>
      <c r="BE29" s="1280"/>
      <c r="BF29" s="1280"/>
      <c r="BG29" s="1280"/>
      <c r="BH29" s="1285"/>
    </row>
    <row r="30" spans="2:60" ht="20.25" customHeight="1">
      <c r="B30" s="1043"/>
      <c r="C30" s="1056"/>
      <c r="D30" s="1069"/>
      <c r="E30" s="1077"/>
      <c r="F30" s="1075"/>
      <c r="G30" s="1083"/>
      <c r="H30" s="1096"/>
      <c r="I30" s="1104"/>
      <c r="J30" s="1110"/>
      <c r="K30" s="1110"/>
      <c r="L30" s="1085"/>
      <c r="M30" s="1116"/>
      <c r="N30" s="1121"/>
      <c r="O30" s="1126"/>
      <c r="P30" s="1131" t="s">
        <v>397</v>
      </c>
      <c r="Q30" s="1138"/>
      <c r="R30" s="1138"/>
      <c r="S30" s="1146"/>
      <c r="T30" s="1158"/>
      <c r="U30" s="1175"/>
      <c r="V30" s="1186"/>
      <c r="W30" s="1186"/>
      <c r="X30" s="1186"/>
      <c r="Y30" s="1186"/>
      <c r="Z30" s="1186"/>
      <c r="AA30" s="1200"/>
      <c r="AB30" s="1175"/>
      <c r="AC30" s="1186"/>
      <c r="AD30" s="1186"/>
      <c r="AE30" s="1186"/>
      <c r="AF30" s="1186"/>
      <c r="AG30" s="1186"/>
      <c r="AH30" s="1200"/>
      <c r="AI30" s="1175"/>
      <c r="AJ30" s="1186"/>
      <c r="AK30" s="1186"/>
      <c r="AL30" s="1186"/>
      <c r="AM30" s="1186"/>
      <c r="AN30" s="1186"/>
      <c r="AO30" s="1200"/>
      <c r="AP30" s="1175"/>
      <c r="AQ30" s="1186"/>
      <c r="AR30" s="1186"/>
      <c r="AS30" s="1186"/>
      <c r="AT30" s="1186"/>
      <c r="AU30" s="1186"/>
      <c r="AV30" s="1200"/>
      <c r="AW30" s="1175"/>
      <c r="AX30" s="1186"/>
      <c r="AY30" s="1186"/>
      <c r="AZ30" s="1235"/>
      <c r="BA30" s="1247"/>
      <c r="BB30" s="1261"/>
      <c r="BC30" s="1247"/>
      <c r="BD30" s="1277"/>
      <c r="BE30" s="1281"/>
      <c r="BF30" s="1281"/>
      <c r="BG30" s="1281"/>
      <c r="BH30" s="1286"/>
    </row>
    <row r="31" spans="2:60" ht="20.25" customHeight="1">
      <c r="B31" s="1041">
        <f>B28+1</f>
        <v>4</v>
      </c>
      <c r="C31" s="1054"/>
      <c r="D31" s="1067"/>
      <c r="E31" s="1075"/>
      <c r="F31" s="1075">
        <f>C30</f>
        <v>0</v>
      </c>
      <c r="G31" s="1083"/>
      <c r="H31" s="1093"/>
      <c r="I31" s="1102"/>
      <c r="J31" s="1108"/>
      <c r="K31" s="1108"/>
      <c r="L31" s="1083"/>
      <c r="M31" s="1114"/>
      <c r="N31" s="1119"/>
      <c r="O31" s="1124"/>
      <c r="P31" s="1129" t="s">
        <v>743</v>
      </c>
      <c r="Q31" s="1136"/>
      <c r="R31" s="1136"/>
      <c r="S31" s="1144"/>
      <c r="T31" s="1156"/>
      <c r="U31" s="1173" t="str">
        <f>IF(U30="","",VLOOKUP(U30,'標準様式１シフト記号表（勤務時間帯）'!$D$6:$X$47,21,FALSE))</f>
        <v/>
      </c>
      <c r="V31" s="1184" t="str">
        <f>IF(V30="","",VLOOKUP(V30,'標準様式１シフト記号表（勤務時間帯）'!$D$6:$X$47,21,FALSE))</f>
        <v/>
      </c>
      <c r="W31" s="1184" t="str">
        <f>IF(W30="","",VLOOKUP(W30,'標準様式１シフト記号表（勤務時間帯）'!$D$6:$X$47,21,FALSE))</f>
        <v/>
      </c>
      <c r="X31" s="1184" t="str">
        <f>IF(X30="","",VLOOKUP(X30,'標準様式１シフト記号表（勤務時間帯）'!$D$6:$X$47,21,FALSE))</f>
        <v/>
      </c>
      <c r="Y31" s="1184" t="str">
        <f>IF(Y30="","",VLOOKUP(Y30,'標準様式１シフト記号表（勤務時間帯）'!$D$6:$X$47,21,FALSE))</f>
        <v/>
      </c>
      <c r="Z31" s="1184" t="str">
        <f>IF(Z30="","",VLOOKUP(Z30,'標準様式１シフト記号表（勤務時間帯）'!$D$6:$X$47,21,FALSE))</f>
        <v/>
      </c>
      <c r="AA31" s="1198" t="str">
        <f>IF(AA30="","",VLOOKUP(AA30,'標準様式１シフト記号表（勤務時間帯）'!$D$6:$X$47,21,FALSE))</f>
        <v/>
      </c>
      <c r="AB31" s="1173" t="str">
        <f>IF(AB30="","",VLOOKUP(AB30,'標準様式１シフト記号表（勤務時間帯）'!$D$6:$X$47,21,FALSE))</f>
        <v/>
      </c>
      <c r="AC31" s="1184" t="str">
        <f>IF(AC30="","",VLOOKUP(AC30,'標準様式１シフト記号表（勤務時間帯）'!$D$6:$X$47,21,FALSE))</f>
        <v/>
      </c>
      <c r="AD31" s="1184" t="str">
        <f>IF(AD30="","",VLOOKUP(AD30,'標準様式１シフト記号表（勤務時間帯）'!$D$6:$X$47,21,FALSE))</f>
        <v/>
      </c>
      <c r="AE31" s="1184" t="str">
        <f>IF(AE30="","",VLOOKUP(AE30,'標準様式１シフト記号表（勤務時間帯）'!$D$6:$X$47,21,FALSE))</f>
        <v/>
      </c>
      <c r="AF31" s="1184" t="str">
        <f>IF(AF30="","",VLOOKUP(AF30,'標準様式１シフト記号表（勤務時間帯）'!$D$6:$X$47,21,FALSE))</f>
        <v/>
      </c>
      <c r="AG31" s="1184" t="str">
        <f>IF(AG30="","",VLOOKUP(AG30,'標準様式１シフト記号表（勤務時間帯）'!$D$6:$X$47,21,FALSE))</f>
        <v/>
      </c>
      <c r="AH31" s="1198" t="str">
        <f>IF(AH30="","",VLOOKUP(AH30,'標準様式１シフト記号表（勤務時間帯）'!$D$6:$X$47,21,FALSE))</f>
        <v/>
      </c>
      <c r="AI31" s="1173" t="str">
        <f>IF(AI30="","",VLOOKUP(AI30,'標準様式１シフト記号表（勤務時間帯）'!$D$6:$X$47,21,FALSE))</f>
        <v/>
      </c>
      <c r="AJ31" s="1184" t="str">
        <f>IF(AJ30="","",VLOOKUP(AJ30,'標準様式１シフト記号表（勤務時間帯）'!$D$6:$X$47,21,FALSE))</f>
        <v/>
      </c>
      <c r="AK31" s="1184" t="str">
        <f>IF(AK30="","",VLOOKUP(AK30,'標準様式１シフト記号表（勤務時間帯）'!$D$6:$X$47,21,FALSE))</f>
        <v/>
      </c>
      <c r="AL31" s="1184" t="str">
        <f>IF(AL30="","",VLOOKUP(AL30,'標準様式１シフト記号表（勤務時間帯）'!$D$6:$X$47,21,FALSE))</f>
        <v/>
      </c>
      <c r="AM31" s="1184" t="str">
        <f>IF(AM30="","",VLOOKUP(AM30,'標準様式１シフト記号表（勤務時間帯）'!$D$6:$X$47,21,FALSE))</f>
        <v/>
      </c>
      <c r="AN31" s="1184" t="str">
        <f>IF(AN30="","",VLOOKUP(AN30,'標準様式１シフト記号表（勤務時間帯）'!$D$6:$X$47,21,FALSE))</f>
        <v/>
      </c>
      <c r="AO31" s="1198" t="str">
        <f>IF(AO30="","",VLOOKUP(AO30,'標準様式１シフト記号表（勤務時間帯）'!$D$6:$X$47,21,FALSE))</f>
        <v/>
      </c>
      <c r="AP31" s="1173" t="str">
        <f>IF(AP30="","",VLOOKUP(AP30,'標準様式１シフト記号表（勤務時間帯）'!$D$6:$X$47,21,FALSE))</f>
        <v/>
      </c>
      <c r="AQ31" s="1184" t="str">
        <f>IF(AQ30="","",VLOOKUP(AQ30,'標準様式１シフト記号表（勤務時間帯）'!$D$6:$X$47,21,FALSE))</f>
        <v/>
      </c>
      <c r="AR31" s="1184" t="str">
        <f>IF(AR30="","",VLOOKUP(AR30,'標準様式１シフト記号表（勤務時間帯）'!$D$6:$X$47,21,FALSE))</f>
        <v/>
      </c>
      <c r="AS31" s="1184" t="str">
        <f>IF(AS30="","",VLOOKUP(AS30,'標準様式１シフト記号表（勤務時間帯）'!$D$6:$X$47,21,FALSE))</f>
        <v/>
      </c>
      <c r="AT31" s="1184" t="str">
        <f>IF(AT30="","",VLOOKUP(AT30,'標準様式１シフト記号表（勤務時間帯）'!$D$6:$X$47,21,FALSE))</f>
        <v/>
      </c>
      <c r="AU31" s="1184" t="str">
        <f>IF(AU30="","",VLOOKUP(AU30,'標準様式１シフト記号表（勤務時間帯）'!$D$6:$X$47,21,FALSE))</f>
        <v/>
      </c>
      <c r="AV31" s="1198" t="str">
        <f>IF(AV30="","",VLOOKUP(AV30,'標準様式１シフト記号表（勤務時間帯）'!$D$6:$X$47,21,FALSE))</f>
        <v/>
      </c>
      <c r="AW31" s="1173" t="str">
        <f>IF(AW30="","",VLOOKUP(AW30,'標準様式１シフト記号表（勤務時間帯）'!$D$6:$X$47,21,FALSE))</f>
        <v/>
      </c>
      <c r="AX31" s="1184" t="str">
        <f>IF(AX30="","",VLOOKUP(AX30,'標準様式１シフト記号表（勤務時間帯）'!$D$6:$X$47,21,FALSE))</f>
        <v/>
      </c>
      <c r="AY31" s="1184" t="str">
        <f>IF(AY30="","",VLOOKUP(AY30,'標準様式１シフト記号表（勤務時間帯）'!$D$6:$X$47,21,FALSE))</f>
        <v/>
      </c>
      <c r="AZ31" s="1233">
        <f>IF($BC$3="４週",SUM(U31:AV31),IF($BC$3="暦月",SUM(U31:AY31),""))</f>
        <v>0</v>
      </c>
      <c r="BA31" s="1245"/>
      <c r="BB31" s="1259">
        <f>IF($BC$3="４週",AZ31/4,IF($BC$3="暦月",(AZ31/($BC$8/7)),""))</f>
        <v>0</v>
      </c>
      <c r="BC31" s="1245"/>
      <c r="BD31" s="1275"/>
      <c r="BE31" s="1279"/>
      <c r="BF31" s="1279"/>
      <c r="BG31" s="1279"/>
      <c r="BH31" s="1284"/>
    </row>
    <row r="32" spans="2:60" ht="20.25" customHeight="1">
      <c r="B32" s="1042"/>
      <c r="C32" s="1055"/>
      <c r="D32" s="1068"/>
      <c r="E32" s="1076"/>
      <c r="F32" s="1076"/>
      <c r="G32" s="1084">
        <f>C30</f>
        <v>0</v>
      </c>
      <c r="H32" s="1094"/>
      <c r="I32" s="1103"/>
      <c r="J32" s="1109"/>
      <c r="K32" s="1109"/>
      <c r="L32" s="1084"/>
      <c r="M32" s="1115"/>
      <c r="N32" s="1120"/>
      <c r="O32" s="1125"/>
      <c r="P32" s="1130" t="s">
        <v>29</v>
      </c>
      <c r="Q32" s="1139"/>
      <c r="R32" s="1139"/>
      <c r="S32" s="1145"/>
      <c r="T32" s="1157"/>
      <c r="U32" s="1174" t="str">
        <f>IF(U30="","",VLOOKUP(U30,'標準様式１シフト記号表（勤務時間帯）'!$D$6:$Z$47,23,FALSE))</f>
        <v/>
      </c>
      <c r="V32" s="1185" t="str">
        <f>IF(V30="","",VLOOKUP(V30,'標準様式１シフト記号表（勤務時間帯）'!$D$6:$Z$47,23,FALSE))</f>
        <v/>
      </c>
      <c r="W32" s="1185" t="str">
        <f>IF(W30="","",VLOOKUP(W30,'標準様式１シフト記号表（勤務時間帯）'!$D$6:$Z$47,23,FALSE))</f>
        <v/>
      </c>
      <c r="X32" s="1185" t="str">
        <f>IF(X30="","",VLOOKUP(X30,'標準様式１シフト記号表（勤務時間帯）'!$D$6:$Z$47,23,FALSE))</f>
        <v/>
      </c>
      <c r="Y32" s="1185" t="str">
        <f>IF(Y30="","",VLOOKUP(Y30,'標準様式１シフト記号表（勤務時間帯）'!$D$6:$Z$47,23,FALSE))</f>
        <v/>
      </c>
      <c r="Z32" s="1185" t="str">
        <f>IF(Z30="","",VLOOKUP(Z30,'標準様式１シフト記号表（勤務時間帯）'!$D$6:$Z$47,23,FALSE))</f>
        <v/>
      </c>
      <c r="AA32" s="1199" t="str">
        <f>IF(AA30="","",VLOOKUP(AA30,'標準様式１シフト記号表（勤務時間帯）'!$D$6:$Z$47,23,FALSE))</f>
        <v/>
      </c>
      <c r="AB32" s="1174" t="str">
        <f>IF(AB30="","",VLOOKUP(AB30,'標準様式１シフト記号表（勤務時間帯）'!$D$6:$Z$47,23,FALSE))</f>
        <v/>
      </c>
      <c r="AC32" s="1185" t="str">
        <f>IF(AC30="","",VLOOKUP(AC30,'標準様式１シフト記号表（勤務時間帯）'!$D$6:$Z$47,23,FALSE))</f>
        <v/>
      </c>
      <c r="AD32" s="1185" t="str">
        <f>IF(AD30="","",VLOOKUP(AD30,'標準様式１シフト記号表（勤務時間帯）'!$D$6:$Z$47,23,FALSE))</f>
        <v/>
      </c>
      <c r="AE32" s="1185" t="str">
        <f>IF(AE30="","",VLOOKUP(AE30,'標準様式１シフト記号表（勤務時間帯）'!$D$6:$Z$47,23,FALSE))</f>
        <v/>
      </c>
      <c r="AF32" s="1185" t="str">
        <f>IF(AF30="","",VLOOKUP(AF30,'標準様式１シフト記号表（勤務時間帯）'!$D$6:$Z$47,23,FALSE))</f>
        <v/>
      </c>
      <c r="AG32" s="1185" t="str">
        <f>IF(AG30="","",VLOOKUP(AG30,'標準様式１シフト記号表（勤務時間帯）'!$D$6:$Z$47,23,FALSE))</f>
        <v/>
      </c>
      <c r="AH32" s="1199" t="str">
        <f>IF(AH30="","",VLOOKUP(AH30,'標準様式１シフト記号表（勤務時間帯）'!$D$6:$Z$47,23,FALSE))</f>
        <v/>
      </c>
      <c r="AI32" s="1174" t="str">
        <f>IF(AI30="","",VLOOKUP(AI30,'標準様式１シフト記号表（勤務時間帯）'!$D$6:$Z$47,23,FALSE))</f>
        <v/>
      </c>
      <c r="AJ32" s="1185" t="str">
        <f>IF(AJ30="","",VLOOKUP(AJ30,'標準様式１シフト記号表（勤務時間帯）'!$D$6:$Z$47,23,FALSE))</f>
        <v/>
      </c>
      <c r="AK32" s="1185" t="str">
        <f>IF(AK30="","",VLOOKUP(AK30,'標準様式１シフト記号表（勤務時間帯）'!$D$6:$Z$47,23,FALSE))</f>
        <v/>
      </c>
      <c r="AL32" s="1185" t="str">
        <f>IF(AL30="","",VLOOKUP(AL30,'標準様式１シフト記号表（勤務時間帯）'!$D$6:$Z$47,23,FALSE))</f>
        <v/>
      </c>
      <c r="AM32" s="1185" t="str">
        <f>IF(AM30="","",VLOOKUP(AM30,'標準様式１シフト記号表（勤務時間帯）'!$D$6:$Z$47,23,FALSE))</f>
        <v/>
      </c>
      <c r="AN32" s="1185" t="str">
        <f>IF(AN30="","",VLOOKUP(AN30,'標準様式１シフト記号表（勤務時間帯）'!$D$6:$Z$47,23,FALSE))</f>
        <v/>
      </c>
      <c r="AO32" s="1199" t="str">
        <f>IF(AO30="","",VLOOKUP(AO30,'標準様式１シフト記号表（勤務時間帯）'!$D$6:$Z$47,23,FALSE))</f>
        <v/>
      </c>
      <c r="AP32" s="1174" t="str">
        <f>IF(AP30="","",VLOOKUP(AP30,'標準様式１シフト記号表（勤務時間帯）'!$D$6:$Z$47,23,FALSE))</f>
        <v/>
      </c>
      <c r="AQ32" s="1185" t="str">
        <f>IF(AQ30="","",VLOOKUP(AQ30,'標準様式１シフト記号表（勤務時間帯）'!$D$6:$Z$47,23,FALSE))</f>
        <v/>
      </c>
      <c r="AR32" s="1185" t="str">
        <f>IF(AR30="","",VLOOKUP(AR30,'標準様式１シフト記号表（勤務時間帯）'!$D$6:$Z$47,23,FALSE))</f>
        <v/>
      </c>
      <c r="AS32" s="1185" t="str">
        <f>IF(AS30="","",VLOOKUP(AS30,'標準様式１シフト記号表（勤務時間帯）'!$D$6:$Z$47,23,FALSE))</f>
        <v/>
      </c>
      <c r="AT32" s="1185" t="str">
        <f>IF(AT30="","",VLOOKUP(AT30,'標準様式１シフト記号表（勤務時間帯）'!$D$6:$Z$47,23,FALSE))</f>
        <v/>
      </c>
      <c r="AU32" s="1185" t="str">
        <f>IF(AU30="","",VLOOKUP(AU30,'標準様式１シフト記号表（勤務時間帯）'!$D$6:$Z$47,23,FALSE))</f>
        <v/>
      </c>
      <c r="AV32" s="1199" t="str">
        <f>IF(AV30="","",VLOOKUP(AV30,'標準様式１シフト記号表（勤務時間帯）'!$D$6:$Z$47,23,FALSE))</f>
        <v/>
      </c>
      <c r="AW32" s="1174" t="str">
        <f>IF(AW30="","",VLOOKUP(AW30,'標準様式１シフト記号表（勤務時間帯）'!$D$6:$Z$47,23,FALSE))</f>
        <v/>
      </c>
      <c r="AX32" s="1185" t="str">
        <f>IF(AX30="","",VLOOKUP(AX30,'標準様式１シフト記号表（勤務時間帯）'!$D$6:$Z$47,23,FALSE))</f>
        <v/>
      </c>
      <c r="AY32" s="1185" t="str">
        <f>IF(AY30="","",VLOOKUP(AY30,'標準様式１シフト記号表（勤務時間帯）'!$D$6:$Z$47,23,FALSE))</f>
        <v/>
      </c>
      <c r="AZ32" s="1234">
        <f>IF($BC$3="４週",SUM(U32:AV32),IF($BC$3="暦月",SUM(U32:AY32),""))</f>
        <v>0</v>
      </c>
      <c r="BA32" s="1246"/>
      <c r="BB32" s="1260">
        <f>IF($BC$3="４週",AZ32/4,IF($BC$3="暦月",(AZ32/($BC$8/7)),""))</f>
        <v>0</v>
      </c>
      <c r="BC32" s="1246"/>
      <c r="BD32" s="1276"/>
      <c r="BE32" s="1280"/>
      <c r="BF32" s="1280"/>
      <c r="BG32" s="1280"/>
      <c r="BH32" s="1285"/>
    </row>
    <row r="33" spans="2:60" ht="20.25" customHeight="1">
      <c r="B33" s="1043"/>
      <c r="C33" s="1056"/>
      <c r="D33" s="1069"/>
      <c r="E33" s="1077"/>
      <c r="F33" s="1075"/>
      <c r="G33" s="1083"/>
      <c r="H33" s="1096"/>
      <c r="I33" s="1104"/>
      <c r="J33" s="1110"/>
      <c r="K33" s="1110"/>
      <c r="L33" s="1085"/>
      <c r="M33" s="1116"/>
      <c r="N33" s="1121"/>
      <c r="O33" s="1126"/>
      <c r="P33" s="1131" t="s">
        <v>397</v>
      </c>
      <c r="Q33" s="1138"/>
      <c r="R33" s="1138"/>
      <c r="S33" s="1146"/>
      <c r="T33" s="1158"/>
      <c r="U33" s="1175"/>
      <c r="V33" s="1186"/>
      <c r="W33" s="1186"/>
      <c r="X33" s="1186"/>
      <c r="Y33" s="1186"/>
      <c r="Z33" s="1186"/>
      <c r="AA33" s="1200"/>
      <c r="AB33" s="1175"/>
      <c r="AC33" s="1186"/>
      <c r="AD33" s="1186"/>
      <c r="AE33" s="1186"/>
      <c r="AF33" s="1186"/>
      <c r="AG33" s="1186"/>
      <c r="AH33" s="1200"/>
      <c r="AI33" s="1175"/>
      <c r="AJ33" s="1186"/>
      <c r="AK33" s="1186"/>
      <c r="AL33" s="1186"/>
      <c r="AM33" s="1186"/>
      <c r="AN33" s="1186"/>
      <c r="AO33" s="1200"/>
      <c r="AP33" s="1175"/>
      <c r="AQ33" s="1186"/>
      <c r="AR33" s="1186"/>
      <c r="AS33" s="1186"/>
      <c r="AT33" s="1186"/>
      <c r="AU33" s="1186"/>
      <c r="AV33" s="1200"/>
      <c r="AW33" s="1175"/>
      <c r="AX33" s="1186"/>
      <c r="AY33" s="1186"/>
      <c r="AZ33" s="1235"/>
      <c r="BA33" s="1247"/>
      <c r="BB33" s="1261"/>
      <c r="BC33" s="1247"/>
      <c r="BD33" s="1277"/>
      <c r="BE33" s="1281"/>
      <c r="BF33" s="1281"/>
      <c r="BG33" s="1281"/>
      <c r="BH33" s="1286"/>
    </row>
    <row r="34" spans="2:60" ht="20.25" customHeight="1">
      <c r="B34" s="1041">
        <f>B31+1</f>
        <v>5</v>
      </c>
      <c r="C34" s="1054"/>
      <c r="D34" s="1067"/>
      <c r="E34" s="1075"/>
      <c r="F34" s="1075">
        <f>C33</f>
        <v>0</v>
      </c>
      <c r="G34" s="1083"/>
      <c r="H34" s="1093"/>
      <c r="I34" s="1102"/>
      <c r="J34" s="1108"/>
      <c r="K34" s="1108"/>
      <c r="L34" s="1083"/>
      <c r="M34" s="1114"/>
      <c r="N34" s="1119"/>
      <c r="O34" s="1124"/>
      <c r="P34" s="1129" t="s">
        <v>743</v>
      </c>
      <c r="Q34" s="1136"/>
      <c r="R34" s="1136"/>
      <c r="S34" s="1144"/>
      <c r="T34" s="1156"/>
      <c r="U34" s="1173" t="str">
        <f>IF(U33="","",VLOOKUP(U33,'標準様式１シフト記号表（勤務時間帯）'!$D$6:$X$47,21,FALSE))</f>
        <v/>
      </c>
      <c r="V34" s="1184" t="str">
        <f>IF(V33="","",VLOOKUP(V33,'標準様式１シフト記号表（勤務時間帯）'!$D$6:$X$47,21,FALSE))</f>
        <v/>
      </c>
      <c r="W34" s="1184" t="str">
        <f>IF(W33="","",VLOOKUP(W33,'標準様式１シフト記号表（勤務時間帯）'!$D$6:$X$47,21,FALSE))</f>
        <v/>
      </c>
      <c r="X34" s="1184" t="str">
        <f>IF(X33="","",VLOOKUP(X33,'標準様式１シフト記号表（勤務時間帯）'!$D$6:$X$47,21,FALSE))</f>
        <v/>
      </c>
      <c r="Y34" s="1184" t="str">
        <f>IF(Y33="","",VLOOKUP(Y33,'標準様式１シフト記号表（勤務時間帯）'!$D$6:$X$47,21,FALSE))</f>
        <v/>
      </c>
      <c r="Z34" s="1184" t="str">
        <f>IF(Z33="","",VLOOKUP(Z33,'標準様式１シフト記号表（勤務時間帯）'!$D$6:$X$47,21,FALSE))</f>
        <v/>
      </c>
      <c r="AA34" s="1198" t="str">
        <f>IF(AA33="","",VLOOKUP(AA33,'標準様式１シフト記号表（勤務時間帯）'!$D$6:$X$47,21,FALSE))</f>
        <v/>
      </c>
      <c r="AB34" s="1173" t="str">
        <f>IF(AB33="","",VLOOKUP(AB33,'標準様式１シフト記号表（勤務時間帯）'!$D$6:$X$47,21,FALSE))</f>
        <v/>
      </c>
      <c r="AC34" s="1184" t="str">
        <f>IF(AC33="","",VLOOKUP(AC33,'標準様式１シフト記号表（勤務時間帯）'!$D$6:$X$47,21,FALSE))</f>
        <v/>
      </c>
      <c r="AD34" s="1184" t="str">
        <f>IF(AD33="","",VLOOKUP(AD33,'標準様式１シフト記号表（勤務時間帯）'!$D$6:$X$47,21,FALSE))</f>
        <v/>
      </c>
      <c r="AE34" s="1184" t="str">
        <f>IF(AE33="","",VLOOKUP(AE33,'標準様式１シフト記号表（勤務時間帯）'!$D$6:$X$47,21,FALSE))</f>
        <v/>
      </c>
      <c r="AF34" s="1184" t="str">
        <f>IF(AF33="","",VLOOKUP(AF33,'標準様式１シフト記号表（勤務時間帯）'!$D$6:$X$47,21,FALSE))</f>
        <v/>
      </c>
      <c r="AG34" s="1184" t="str">
        <f>IF(AG33="","",VLOOKUP(AG33,'標準様式１シフト記号表（勤務時間帯）'!$D$6:$X$47,21,FALSE))</f>
        <v/>
      </c>
      <c r="AH34" s="1198" t="str">
        <f>IF(AH33="","",VLOOKUP(AH33,'標準様式１シフト記号表（勤務時間帯）'!$D$6:$X$47,21,FALSE))</f>
        <v/>
      </c>
      <c r="AI34" s="1173" t="str">
        <f>IF(AI33="","",VLOOKUP(AI33,'標準様式１シフト記号表（勤務時間帯）'!$D$6:$X$47,21,FALSE))</f>
        <v/>
      </c>
      <c r="AJ34" s="1184" t="str">
        <f>IF(AJ33="","",VLOOKUP(AJ33,'標準様式１シフト記号表（勤務時間帯）'!$D$6:$X$47,21,FALSE))</f>
        <v/>
      </c>
      <c r="AK34" s="1184" t="str">
        <f>IF(AK33="","",VLOOKUP(AK33,'標準様式１シフト記号表（勤務時間帯）'!$D$6:$X$47,21,FALSE))</f>
        <v/>
      </c>
      <c r="AL34" s="1184" t="str">
        <f>IF(AL33="","",VLOOKUP(AL33,'標準様式１シフト記号表（勤務時間帯）'!$D$6:$X$47,21,FALSE))</f>
        <v/>
      </c>
      <c r="AM34" s="1184" t="str">
        <f>IF(AM33="","",VLOOKUP(AM33,'標準様式１シフト記号表（勤務時間帯）'!$D$6:$X$47,21,FALSE))</f>
        <v/>
      </c>
      <c r="AN34" s="1184" t="str">
        <f>IF(AN33="","",VLOOKUP(AN33,'標準様式１シフト記号表（勤務時間帯）'!$D$6:$X$47,21,FALSE))</f>
        <v/>
      </c>
      <c r="AO34" s="1198" t="str">
        <f>IF(AO33="","",VLOOKUP(AO33,'標準様式１シフト記号表（勤務時間帯）'!$D$6:$X$47,21,FALSE))</f>
        <v/>
      </c>
      <c r="AP34" s="1173" t="str">
        <f>IF(AP33="","",VLOOKUP(AP33,'標準様式１シフト記号表（勤務時間帯）'!$D$6:$X$47,21,FALSE))</f>
        <v/>
      </c>
      <c r="AQ34" s="1184" t="str">
        <f>IF(AQ33="","",VLOOKUP(AQ33,'標準様式１シフト記号表（勤務時間帯）'!$D$6:$X$47,21,FALSE))</f>
        <v/>
      </c>
      <c r="AR34" s="1184" t="str">
        <f>IF(AR33="","",VLOOKUP(AR33,'標準様式１シフト記号表（勤務時間帯）'!$D$6:$X$47,21,FALSE))</f>
        <v/>
      </c>
      <c r="AS34" s="1184" t="str">
        <f>IF(AS33="","",VLOOKUP(AS33,'標準様式１シフト記号表（勤務時間帯）'!$D$6:$X$47,21,FALSE))</f>
        <v/>
      </c>
      <c r="AT34" s="1184" t="str">
        <f>IF(AT33="","",VLOOKUP(AT33,'標準様式１シフト記号表（勤務時間帯）'!$D$6:$X$47,21,FALSE))</f>
        <v/>
      </c>
      <c r="AU34" s="1184" t="str">
        <f>IF(AU33="","",VLOOKUP(AU33,'標準様式１シフト記号表（勤務時間帯）'!$D$6:$X$47,21,FALSE))</f>
        <v/>
      </c>
      <c r="AV34" s="1198" t="str">
        <f>IF(AV33="","",VLOOKUP(AV33,'標準様式１シフト記号表（勤務時間帯）'!$D$6:$X$47,21,FALSE))</f>
        <v/>
      </c>
      <c r="AW34" s="1173" t="str">
        <f>IF(AW33="","",VLOOKUP(AW33,'標準様式１シフト記号表（勤務時間帯）'!$D$6:$X$47,21,FALSE))</f>
        <v/>
      </c>
      <c r="AX34" s="1184" t="str">
        <f>IF(AX33="","",VLOOKUP(AX33,'標準様式１シフト記号表（勤務時間帯）'!$D$6:$X$47,21,FALSE))</f>
        <v/>
      </c>
      <c r="AY34" s="1184" t="str">
        <f>IF(AY33="","",VLOOKUP(AY33,'標準様式１シフト記号表（勤務時間帯）'!$D$6:$X$47,21,FALSE))</f>
        <v/>
      </c>
      <c r="AZ34" s="1233">
        <f>IF($BC$3="４週",SUM(U34:AV34),IF($BC$3="暦月",SUM(U34:AY34),""))</f>
        <v>0</v>
      </c>
      <c r="BA34" s="1245"/>
      <c r="BB34" s="1259">
        <f>IF($BC$3="４週",AZ34/4,IF($BC$3="暦月",(AZ34/($BC$8/7)),""))</f>
        <v>0</v>
      </c>
      <c r="BC34" s="1245"/>
      <c r="BD34" s="1275"/>
      <c r="BE34" s="1279"/>
      <c r="BF34" s="1279"/>
      <c r="BG34" s="1279"/>
      <c r="BH34" s="1284"/>
    </row>
    <row r="35" spans="2:60" ht="20.25" customHeight="1">
      <c r="B35" s="1042"/>
      <c r="C35" s="1055"/>
      <c r="D35" s="1068"/>
      <c r="E35" s="1076"/>
      <c r="F35" s="1076"/>
      <c r="G35" s="1084">
        <f>C33</f>
        <v>0</v>
      </c>
      <c r="H35" s="1094"/>
      <c r="I35" s="1103"/>
      <c r="J35" s="1109"/>
      <c r="K35" s="1109"/>
      <c r="L35" s="1084"/>
      <c r="M35" s="1115"/>
      <c r="N35" s="1120"/>
      <c r="O35" s="1125"/>
      <c r="P35" s="1130" t="s">
        <v>29</v>
      </c>
      <c r="Q35" s="1137"/>
      <c r="R35" s="1137"/>
      <c r="S35" s="1147"/>
      <c r="T35" s="1160"/>
      <c r="U35" s="1174" t="str">
        <f>IF(U33="","",VLOOKUP(U33,'標準様式１シフト記号表（勤務時間帯）'!$D$6:$Z$47,23,FALSE))</f>
        <v/>
      </c>
      <c r="V35" s="1185" t="str">
        <f>IF(V33="","",VLOOKUP(V33,'標準様式１シフト記号表（勤務時間帯）'!$D$6:$Z$47,23,FALSE))</f>
        <v/>
      </c>
      <c r="W35" s="1185" t="str">
        <f>IF(W33="","",VLOOKUP(W33,'標準様式１シフト記号表（勤務時間帯）'!$D$6:$Z$47,23,FALSE))</f>
        <v/>
      </c>
      <c r="X35" s="1185" t="str">
        <f>IF(X33="","",VLOOKUP(X33,'標準様式１シフト記号表（勤務時間帯）'!$D$6:$Z$47,23,FALSE))</f>
        <v/>
      </c>
      <c r="Y35" s="1185" t="str">
        <f>IF(Y33="","",VLOOKUP(Y33,'標準様式１シフト記号表（勤務時間帯）'!$D$6:$Z$47,23,FALSE))</f>
        <v/>
      </c>
      <c r="Z35" s="1185" t="str">
        <f>IF(Z33="","",VLOOKUP(Z33,'標準様式１シフト記号表（勤務時間帯）'!$D$6:$Z$47,23,FALSE))</f>
        <v/>
      </c>
      <c r="AA35" s="1199" t="str">
        <f>IF(AA33="","",VLOOKUP(AA33,'標準様式１シフト記号表（勤務時間帯）'!$D$6:$Z$47,23,FALSE))</f>
        <v/>
      </c>
      <c r="AB35" s="1174" t="str">
        <f>IF(AB33="","",VLOOKUP(AB33,'標準様式１シフト記号表（勤務時間帯）'!$D$6:$Z$47,23,FALSE))</f>
        <v/>
      </c>
      <c r="AC35" s="1185" t="str">
        <f>IF(AC33="","",VLOOKUP(AC33,'標準様式１シフト記号表（勤務時間帯）'!$D$6:$Z$47,23,FALSE))</f>
        <v/>
      </c>
      <c r="AD35" s="1185" t="str">
        <f>IF(AD33="","",VLOOKUP(AD33,'標準様式１シフト記号表（勤務時間帯）'!$D$6:$Z$47,23,FALSE))</f>
        <v/>
      </c>
      <c r="AE35" s="1185" t="str">
        <f>IF(AE33="","",VLOOKUP(AE33,'標準様式１シフト記号表（勤務時間帯）'!$D$6:$Z$47,23,FALSE))</f>
        <v/>
      </c>
      <c r="AF35" s="1185" t="str">
        <f>IF(AF33="","",VLOOKUP(AF33,'標準様式１シフト記号表（勤務時間帯）'!$D$6:$Z$47,23,FALSE))</f>
        <v/>
      </c>
      <c r="AG35" s="1185" t="str">
        <f>IF(AG33="","",VLOOKUP(AG33,'標準様式１シフト記号表（勤務時間帯）'!$D$6:$Z$47,23,FALSE))</f>
        <v/>
      </c>
      <c r="AH35" s="1199" t="str">
        <f>IF(AH33="","",VLOOKUP(AH33,'標準様式１シフト記号表（勤務時間帯）'!$D$6:$Z$47,23,FALSE))</f>
        <v/>
      </c>
      <c r="AI35" s="1174" t="str">
        <f>IF(AI33="","",VLOOKUP(AI33,'標準様式１シフト記号表（勤務時間帯）'!$D$6:$Z$47,23,FALSE))</f>
        <v/>
      </c>
      <c r="AJ35" s="1185" t="str">
        <f>IF(AJ33="","",VLOOKUP(AJ33,'標準様式１シフト記号表（勤務時間帯）'!$D$6:$Z$47,23,FALSE))</f>
        <v/>
      </c>
      <c r="AK35" s="1185" t="str">
        <f>IF(AK33="","",VLOOKUP(AK33,'標準様式１シフト記号表（勤務時間帯）'!$D$6:$Z$47,23,FALSE))</f>
        <v/>
      </c>
      <c r="AL35" s="1185" t="str">
        <f>IF(AL33="","",VLOOKUP(AL33,'標準様式１シフト記号表（勤務時間帯）'!$D$6:$Z$47,23,FALSE))</f>
        <v/>
      </c>
      <c r="AM35" s="1185" t="str">
        <f>IF(AM33="","",VLOOKUP(AM33,'標準様式１シフト記号表（勤務時間帯）'!$D$6:$Z$47,23,FALSE))</f>
        <v/>
      </c>
      <c r="AN35" s="1185" t="str">
        <f>IF(AN33="","",VLOOKUP(AN33,'標準様式１シフト記号表（勤務時間帯）'!$D$6:$Z$47,23,FALSE))</f>
        <v/>
      </c>
      <c r="AO35" s="1199" t="str">
        <f>IF(AO33="","",VLOOKUP(AO33,'標準様式１シフト記号表（勤務時間帯）'!$D$6:$Z$47,23,FALSE))</f>
        <v/>
      </c>
      <c r="AP35" s="1174" t="str">
        <f>IF(AP33="","",VLOOKUP(AP33,'標準様式１シフト記号表（勤務時間帯）'!$D$6:$Z$47,23,FALSE))</f>
        <v/>
      </c>
      <c r="AQ35" s="1185" t="str">
        <f>IF(AQ33="","",VLOOKUP(AQ33,'標準様式１シフト記号表（勤務時間帯）'!$D$6:$Z$47,23,FALSE))</f>
        <v/>
      </c>
      <c r="AR35" s="1185" t="str">
        <f>IF(AR33="","",VLOOKUP(AR33,'標準様式１シフト記号表（勤務時間帯）'!$D$6:$Z$47,23,FALSE))</f>
        <v/>
      </c>
      <c r="AS35" s="1185" t="str">
        <f>IF(AS33="","",VLOOKUP(AS33,'標準様式１シフト記号表（勤務時間帯）'!$D$6:$Z$47,23,FALSE))</f>
        <v/>
      </c>
      <c r="AT35" s="1185" t="str">
        <f>IF(AT33="","",VLOOKUP(AT33,'標準様式１シフト記号表（勤務時間帯）'!$D$6:$Z$47,23,FALSE))</f>
        <v/>
      </c>
      <c r="AU35" s="1185" t="str">
        <f>IF(AU33="","",VLOOKUP(AU33,'標準様式１シフト記号表（勤務時間帯）'!$D$6:$Z$47,23,FALSE))</f>
        <v/>
      </c>
      <c r="AV35" s="1199" t="str">
        <f>IF(AV33="","",VLOOKUP(AV33,'標準様式１シフト記号表（勤務時間帯）'!$D$6:$Z$47,23,FALSE))</f>
        <v/>
      </c>
      <c r="AW35" s="1174" t="str">
        <f>IF(AW33="","",VLOOKUP(AW33,'標準様式１シフト記号表（勤務時間帯）'!$D$6:$Z$47,23,FALSE))</f>
        <v/>
      </c>
      <c r="AX35" s="1185" t="str">
        <f>IF(AX33="","",VLOOKUP(AX33,'標準様式１シフト記号表（勤務時間帯）'!$D$6:$Z$47,23,FALSE))</f>
        <v/>
      </c>
      <c r="AY35" s="1185" t="str">
        <f>IF(AY33="","",VLOOKUP(AY33,'標準様式１シフト記号表（勤務時間帯）'!$D$6:$Z$47,23,FALSE))</f>
        <v/>
      </c>
      <c r="AZ35" s="1234">
        <f>IF($BC$3="４週",SUM(U35:AV35),IF($BC$3="暦月",SUM(U35:AY35),""))</f>
        <v>0</v>
      </c>
      <c r="BA35" s="1246"/>
      <c r="BB35" s="1260">
        <f>IF($BC$3="４週",AZ35/4,IF($BC$3="暦月",(AZ35/($BC$8/7)),""))</f>
        <v>0</v>
      </c>
      <c r="BC35" s="1246"/>
      <c r="BD35" s="1276"/>
      <c r="BE35" s="1280"/>
      <c r="BF35" s="1280"/>
      <c r="BG35" s="1280"/>
      <c r="BH35" s="1285"/>
    </row>
    <row r="36" spans="2:60" ht="20.25" customHeight="1">
      <c r="B36" s="1043"/>
      <c r="C36" s="1056"/>
      <c r="D36" s="1069"/>
      <c r="E36" s="1077"/>
      <c r="F36" s="1075"/>
      <c r="G36" s="1083"/>
      <c r="H36" s="1096"/>
      <c r="I36" s="1104"/>
      <c r="J36" s="1110"/>
      <c r="K36" s="1110"/>
      <c r="L36" s="1085"/>
      <c r="M36" s="1116"/>
      <c r="N36" s="1121"/>
      <c r="O36" s="1126"/>
      <c r="P36" s="1131" t="s">
        <v>397</v>
      </c>
      <c r="Q36" s="1035"/>
      <c r="R36" s="1035"/>
      <c r="S36" s="1061"/>
      <c r="T36" s="1161"/>
      <c r="U36" s="1175"/>
      <c r="V36" s="1186"/>
      <c r="W36" s="1186"/>
      <c r="X36" s="1186"/>
      <c r="Y36" s="1186"/>
      <c r="Z36" s="1186"/>
      <c r="AA36" s="1200"/>
      <c r="AB36" s="1175"/>
      <c r="AC36" s="1186"/>
      <c r="AD36" s="1186"/>
      <c r="AE36" s="1186"/>
      <c r="AF36" s="1186"/>
      <c r="AG36" s="1186"/>
      <c r="AH36" s="1200"/>
      <c r="AI36" s="1175"/>
      <c r="AJ36" s="1186"/>
      <c r="AK36" s="1186"/>
      <c r="AL36" s="1186"/>
      <c r="AM36" s="1186"/>
      <c r="AN36" s="1186"/>
      <c r="AO36" s="1200"/>
      <c r="AP36" s="1175"/>
      <c r="AQ36" s="1186"/>
      <c r="AR36" s="1186"/>
      <c r="AS36" s="1186"/>
      <c r="AT36" s="1186"/>
      <c r="AU36" s="1186"/>
      <c r="AV36" s="1200"/>
      <c r="AW36" s="1175"/>
      <c r="AX36" s="1186"/>
      <c r="AY36" s="1186"/>
      <c r="AZ36" s="1235"/>
      <c r="BA36" s="1247"/>
      <c r="BB36" s="1261"/>
      <c r="BC36" s="1247"/>
      <c r="BD36" s="1277"/>
      <c r="BE36" s="1281"/>
      <c r="BF36" s="1281"/>
      <c r="BG36" s="1281"/>
      <c r="BH36" s="1286"/>
    </row>
    <row r="37" spans="2:60" ht="20.25" customHeight="1">
      <c r="B37" s="1041">
        <f>B34+1</f>
        <v>6</v>
      </c>
      <c r="C37" s="1054"/>
      <c r="D37" s="1067"/>
      <c r="E37" s="1075"/>
      <c r="F37" s="1075">
        <f>C36</f>
        <v>0</v>
      </c>
      <c r="G37" s="1083"/>
      <c r="H37" s="1093"/>
      <c r="I37" s="1102"/>
      <c r="J37" s="1108"/>
      <c r="K37" s="1108"/>
      <c r="L37" s="1083"/>
      <c r="M37" s="1114"/>
      <c r="N37" s="1119"/>
      <c r="O37" s="1124"/>
      <c r="P37" s="1129" t="s">
        <v>743</v>
      </c>
      <c r="Q37" s="1136"/>
      <c r="R37" s="1136"/>
      <c r="S37" s="1144"/>
      <c r="T37" s="1156"/>
      <c r="U37" s="1173" t="str">
        <f>IF(U36="","",VLOOKUP(U36,'標準様式１シフト記号表（勤務時間帯）'!$D$6:$X$47,21,FALSE))</f>
        <v/>
      </c>
      <c r="V37" s="1184" t="str">
        <f>IF(V36="","",VLOOKUP(V36,'標準様式１シフト記号表（勤務時間帯）'!$D$6:$X$47,21,FALSE))</f>
        <v/>
      </c>
      <c r="W37" s="1184" t="str">
        <f>IF(W36="","",VLOOKUP(W36,'標準様式１シフト記号表（勤務時間帯）'!$D$6:$X$47,21,FALSE))</f>
        <v/>
      </c>
      <c r="X37" s="1184" t="str">
        <f>IF(X36="","",VLOOKUP(X36,'標準様式１シフト記号表（勤務時間帯）'!$D$6:$X$47,21,FALSE))</f>
        <v/>
      </c>
      <c r="Y37" s="1184" t="str">
        <f>IF(Y36="","",VLOOKUP(Y36,'標準様式１シフト記号表（勤務時間帯）'!$D$6:$X$47,21,FALSE))</f>
        <v/>
      </c>
      <c r="Z37" s="1184" t="str">
        <f>IF(Z36="","",VLOOKUP(Z36,'標準様式１シフト記号表（勤務時間帯）'!$D$6:$X$47,21,FALSE))</f>
        <v/>
      </c>
      <c r="AA37" s="1198" t="str">
        <f>IF(AA36="","",VLOOKUP(AA36,'標準様式１シフト記号表（勤務時間帯）'!$D$6:$X$47,21,FALSE))</f>
        <v/>
      </c>
      <c r="AB37" s="1173" t="str">
        <f>IF(AB36="","",VLOOKUP(AB36,'標準様式１シフト記号表（勤務時間帯）'!$D$6:$X$47,21,FALSE))</f>
        <v/>
      </c>
      <c r="AC37" s="1184" t="str">
        <f>IF(AC36="","",VLOOKUP(AC36,'標準様式１シフト記号表（勤務時間帯）'!$D$6:$X$47,21,FALSE))</f>
        <v/>
      </c>
      <c r="AD37" s="1184" t="str">
        <f>IF(AD36="","",VLOOKUP(AD36,'標準様式１シフト記号表（勤務時間帯）'!$D$6:$X$47,21,FALSE))</f>
        <v/>
      </c>
      <c r="AE37" s="1184" t="str">
        <f>IF(AE36="","",VLOOKUP(AE36,'標準様式１シフト記号表（勤務時間帯）'!$D$6:$X$47,21,FALSE))</f>
        <v/>
      </c>
      <c r="AF37" s="1184" t="str">
        <f>IF(AF36="","",VLOOKUP(AF36,'標準様式１シフト記号表（勤務時間帯）'!$D$6:$X$47,21,FALSE))</f>
        <v/>
      </c>
      <c r="AG37" s="1184" t="str">
        <f>IF(AG36="","",VLOOKUP(AG36,'標準様式１シフト記号表（勤務時間帯）'!$D$6:$X$47,21,FALSE))</f>
        <v/>
      </c>
      <c r="AH37" s="1198" t="str">
        <f>IF(AH36="","",VLOOKUP(AH36,'標準様式１シフト記号表（勤務時間帯）'!$D$6:$X$47,21,FALSE))</f>
        <v/>
      </c>
      <c r="AI37" s="1173" t="str">
        <f>IF(AI36="","",VLOOKUP(AI36,'標準様式１シフト記号表（勤務時間帯）'!$D$6:$X$47,21,FALSE))</f>
        <v/>
      </c>
      <c r="AJ37" s="1184" t="str">
        <f>IF(AJ36="","",VLOOKUP(AJ36,'標準様式１シフト記号表（勤務時間帯）'!$D$6:$X$47,21,FALSE))</f>
        <v/>
      </c>
      <c r="AK37" s="1184" t="str">
        <f>IF(AK36="","",VLOOKUP(AK36,'標準様式１シフト記号表（勤務時間帯）'!$D$6:$X$47,21,FALSE))</f>
        <v/>
      </c>
      <c r="AL37" s="1184" t="str">
        <f>IF(AL36="","",VLOOKUP(AL36,'標準様式１シフト記号表（勤務時間帯）'!$D$6:$X$47,21,FALSE))</f>
        <v/>
      </c>
      <c r="AM37" s="1184" t="str">
        <f>IF(AM36="","",VLOOKUP(AM36,'標準様式１シフト記号表（勤務時間帯）'!$D$6:$X$47,21,FALSE))</f>
        <v/>
      </c>
      <c r="AN37" s="1184" t="str">
        <f>IF(AN36="","",VLOOKUP(AN36,'標準様式１シフト記号表（勤務時間帯）'!$D$6:$X$47,21,FALSE))</f>
        <v/>
      </c>
      <c r="AO37" s="1198" t="str">
        <f>IF(AO36="","",VLOOKUP(AO36,'標準様式１シフト記号表（勤務時間帯）'!$D$6:$X$47,21,FALSE))</f>
        <v/>
      </c>
      <c r="AP37" s="1173" t="str">
        <f>IF(AP36="","",VLOOKUP(AP36,'標準様式１シフト記号表（勤務時間帯）'!$D$6:$X$47,21,FALSE))</f>
        <v/>
      </c>
      <c r="AQ37" s="1184" t="str">
        <f>IF(AQ36="","",VLOOKUP(AQ36,'標準様式１シフト記号表（勤務時間帯）'!$D$6:$X$47,21,FALSE))</f>
        <v/>
      </c>
      <c r="AR37" s="1184" t="str">
        <f>IF(AR36="","",VLOOKUP(AR36,'標準様式１シフト記号表（勤務時間帯）'!$D$6:$X$47,21,FALSE))</f>
        <v/>
      </c>
      <c r="AS37" s="1184" t="str">
        <f>IF(AS36="","",VLOOKUP(AS36,'標準様式１シフト記号表（勤務時間帯）'!$D$6:$X$47,21,FALSE))</f>
        <v/>
      </c>
      <c r="AT37" s="1184" t="str">
        <f>IF(AT36="","",VLOOKUP(AT36,'標準様式１シフト記号表（勤務時間帯）'!$D$6:$X$47,21,FALSE))</f>
        <v/>
      </c>
      <c r="AU37" s="1184" t="str">
        <f>IF(AU36="","",VLOOKUP(AU36,'標準様式１シフト記号表（勤務時間帯）'!$D$6:$X$47,21,FALSE))</f>
        <v/>
      </c>
      <c r="AV37" s="1198" t="str">
        <f>IF(AV36="","",VLOOKUP(AV36,'標準様式１シフト記号表（勤務時間帯）'!$D$6:$X$47,21,FALSE))</f>
        <v/>
      </c>
      <c r="AW37" s="1173" t="str">
        <f>IF(AW36="","",VLOOKUP(AW36,'標準様式１シフト記号表（勤務時間帯）'!$D$6:$X$47,21,FALSE))</f>
        <v/>
      </c>
      <c r="AX37" s="1184" t="str">
        <f>IF(AX36="","",VLOOKUP(AX36,'標準様式１シフト記号表（勤務時間帯）'!$D$6:$X$47,21,FALSE))</f>
        <v/>
      </c>
      <c r="AY37" s="1184" t="str">
        <f>IF(AY36="","",VLOOKUP(AY36,'標準様式１シフト記号表（勤務時間帯）'!$D$6:$X$47,21,FALSE))</f>
        <v/>
      </c>
      <c r="AZ37" s="1233">
        <f>IF($BC$3="４週",SUM(U37:AV37),IF($BC$3="暦月",SUM(U37:AY37),""))</f>
        <v>0</v>
      </c>
      <c r="BA37" s="1245"/>
      <c r="BB37" s="1259">
        <f>IF($BC$3="４週",AZ37/4,IF($BC$3="暦月",(AZ37/($BC$8/7)),""))</f>
        <v>0</v>
      </c>
      <c r="BC37" s="1245"/>
      <c r="BD37" s="1275"/>
      <c r="BE37" s="1279"/>
      <c r="BF37" s="1279"/>
      <c r="BG37" s="1279"/>
      <c r="BH37" s="1284"/>
    </row>
    <row r="38" spans="2:60" ht="20.25" customHeight="1">
      <c r="B38" s="1042"/>
      <c r="C38" s="1055"/>
      <c r="D38" s="1068"/>
      <c r="E38" s="1076"/>
      <c r="F38" s="1076"/>
      <c r="G38" s="1084">
        <f>C36</f>
        <v>0</v>
      </c>
      <c r="H38" s="1094"/>
      <c r="I38" s="1103"/>
      <c r="J38" s="1109"/>
      <c r="K38" s="1109"/>
      <c r="L38" s="1084"/>
      <c r="M38" s="1115"/>
      <c r="N38" s="1120"/>
      <c r="O38" s="1125"/>
      <c r="P38" s="1130" t="s">
        <v>29</v>
      </c>
      <c r="Q38" s="1139"/>
      <c r="R38" s="1139"/>
      <c r="S38" s="1145"/>
      <c r="T38" s="1157"/>
      <c r="U38" s="1174" t="str">
        <f>IF(U36="","",VLOOKUP(U36,'標準様式１シフト記号表（勤務時間帯）'!$D$6:$Z$47,23,FALSE))</f>
        <v/>
      </c>
      <c r="V38" s="1185" t="str">
        <f>IF(V36="","",VLOOKUP(V36,'標準様式１シフト記号表（勤務時間帯）'!$D$6:$Z$47,23,FALSE))</f>
        <v/>
      </c>
      <c r="W38" s="1185" t="str">
        <f>IF(W36="","",VLOOKUP(W36,'標準様式１シフト記号表（勤務時間帯）'!$D$6:$Z$47,23,FALSE))</f>
        <v/>
      </c>
      <c r="X38" s="1185" t="str">
        <f>IF(X36="","",VLOOKUP(X36,'標準様式１シフト記号表（勤務時間帯）'!$D$6:$Z$47,23,FALSE))</f>
        <v/>
      </c>
      <c r="Y38" s="1185" t="str">
        <f>IF(Y36="","",VLOOKUP(Y36,'標準様式１シフト記号表（勤務時間帯）'!$D$6:$Z$47,23,FALSE))</f>
        <v/>
      </c>
      <c r="Z38" s="1185" t="str">
        <f>IF(Z36="","",VLOOKUP(Z36,'標準様式１シフト記号表（勤務時間帯）'!$D$6:$Z$47,23,FALSE))</f>
        <v/>
      </c>
      <c r="AA38" s="1199" t="str">
        <f>IF(AA36="","",VLOOKUP(AA36,'標準様式１シフト記号表（勤務時間帯）'!$D$6:$Z$47,23,FALSE))</f>
        <v/>
      </c>
      <c r="AB38" s="1174" t="str">
        <f>IF(AB36="","",VLOOKUP(AB36,'標準様式１シフト記号表（勤務時間帯）'!$D$6:$Z$47,23,FALSE))</f>
        <v/>
      </c>
      <c r="AC38" s="1185" t="str">
        <f>IF(AC36="","",VLOOKUP(AC36,'標準様式１シフト記号表（勤務時間帯）'!$D$6:$Z$47,23,FALSE))</f>
        <v/>
      </c>
      <c r="AD38" s="1185" t="str">
        <f>IF(AD36="","",VLOOKUP(AD36,'標準様式１シフト記号表（勤務時間帯）'!$D$6:$Z$47,23,FALSE))</f>
        <v/>
      </c>
      <c r="AE38" s="1185" t="str">
        <f>IF(AE36="","",VLOOKUP(AE36,'標準様式１シフト記号表（勤務時間帯）'!$D$6:$Z$47,23,FALSE))</f>
        <v/>
      </c>
      <c r="AF38" s="1185" t="str">
        <f>IF(AF36="","",VLOOKUP(AF36,'標準様式１シフト記号表（勤務時間帯）'!$D$6:$Z$47,23,FALSE))</f>
        <v/>
      </c>
      <c r="AG38" s="1185" t="str">
        <f>IF(AG36="","",VLOOKUP(AG36,'標準様式１シフト記号表（勤務時間帯）'!$D$6:$Z$47,23,FALSE))</f>
        <v/>
      </c>
      <c r="AH38" s="1199" t="str">
        <f>IF(AH36="","",VLOOKUP(AH36,'標準様式１シフト記号表（勤務時間帯）'!$D$6:$Z$47,23,FALSE))</f>
        <v/>
      </c>
      <c r="AI38" s="1174" t="str">
        <f>IF(AI36="","",VLOOKUP(AI36,'標準様式１シフト記号表（勤務時間帯）'!$D$6:$Z$47,23,FALSE))</f>
        <v/>
      </c>
      <c r="AJ38" s="1185" t="str">
        <f>IF(AJ36="","",VLOOKUP(AJ36,'標準様式１シフト記号表（勤務時間帯）'!$D$6:$Z$47,23,FALSE))</f>
        <v/>
      </c>
      <c r="AK38" s="1185" t="str">
        <f>IF(AK36="","",VLOOKUP(AK36,'標準様式１シフト記号表（勤務時間帯）'!$D$6:$Z$47,23,FALSE))</f>
        <v/>
      </c>
      <c r="AL38" s="1185" t="str">
        <f>IF(AL36="","",VLOOKUP(AL36,'標準様式１シフト記号表（勤務時間帯）'!$D$6:$Z$47,23,FALSE))</f>
        <v/>
      </c>
      <c r="AM38" s="1185" t="str">
        <f>IF(AM36="","",VLOOKUP(AM36,'標準様式１シフト記号表（勤務時間帯）'!$D$6:$Z$47,23,FALSE))</f>
        <v/>
      </c>
      <c r="AN38" s="1185" t="str">
        <f>IF(AN36="","",VLOOKUP(AN36,'標準様式１シフト記号表（勤務時間帯）'!$D$6:$Z$47,23,FALSE))</f>
        <v/>
      </c>
      <c r="AO38" s="1199" t="str">
        <f>IF(AO36="","",VLOOKUP(AO36,'標準様式１シフト記号表（勤務時間帯）'!$D$6:$Z$47,23,FALSE))</f>
        <v/>
      </c>
      <c r="AP38" s="1174" t="str">
        <f>IF(AP36="","",VLOOKUP(AP36,'標準様式１シフト記号表（勤務時間帯）'!$D$6:$Z$47,23,FALSE))</f>
        <v/>
      </c>
      <c r="AQ38" s="1185" t="str">
        <f>IF(AQ36="","",VLOOKUP(AQ36,'標準様式１シフト記号表（勤務時間帯）'!$D$6:$Z$47,23,FALSE))</f>
        <v/>
      </c>
      <c r="AR38" s="1185" t="str">
        <f>IF(AR36="","",VLOOKUP(AR36,'標準様式１シフト記号表（勤務時間帯）'!$D$6:$Z$47,23,FALSE))</f>
        <v/>
      </c>
      <c r="AS38" s="1185" t="str">
        <f>IF(AS36="","",VLOOKUP(AS36,'標準様式１シフト記号表（勤務時間帯）'!$D$6:$Z$47,23,FALSE))</f>
        <v/>
      </c>
      <c r="AT38" s="1185" t="str">
        <f>IF(AT36="","",VLOOKUP(AT36,'標準様式１シフト記号表（勤務時間帯）'!$D$6:$Z$47,23,FALSE))</f>
        <v/>
      </c>
      <c r="AU38" s="1185" t="str">
        <f>IF(AU36="","",VLOOKUP(AU36,'標準様式１シフト記号表（勤務時間帯）'!$D$6:$Z$47,23,FALSE))</f>
        <v/>
      </c>
      <c r="AV38" s="1199" t="str">
        <f>IF(AV36="","",VLOOKUP(AV36,'標準様式１シフト記号表（勤務時間帯）'!$D$6:$Z$47,23,FALSE))</f>
        <v/>
      </c>
      <c r="AW38" s="1174" t="str">
        <f>IF(AW36="","",VLOOKUP(AW36,'標準様式１シフト記号表（勤務時間帯）'!$D$6:$Z$47,23,FALSE))</f>
        <v/>
      </c>
      <c r="AX38" s="1185" t="str">
        <f>IF(AX36="","",VLOOKUP(AX36,'標準様式１シフト記号表（勤務時間帯）'!$D$6:$Z$47,23,FALSE))</f>
        <v/>
      </c>
      <c r="AY38" s="1185" t="str">
        <f>IF(AY36="","",VLOOKUP(AY36,'標準様式１シフト記号表（勤務時間帯）'!$D$6:$Z$47,23,FALSE))</f>
        <v/>
      </c>
      <c r="AZ38" s="1234">
        <f>IF($BC$3="４週",SUM(U38:AV38),IF($BC$3="暦月",SUM(U38:AY38),""))</f>
        <v>0</v>
      </c>
      <c r="BA38" s="1246"/>
      <c r="BB38" s="1260">
        <f>IF($BC$3="４週",AZ38/4,IF($BC$3="暦月",(AZ38/($BC$8/7)),""))</f>
        <v>0</v>
      </c>
      <c r="BC38" s="1246"/>
      <c r="BD38" s="1276"/>
      <c r="BE38" s="1280"/>
      <c r="BF38" s="1280"/>
      <c r="BG38" s="1280"/>
      <c r="BH38" s="1285"/>
    </row>
    <row r="39" spans="2:60" ht="20.25" customHeight="1">
      <c r="B39" s="1043"/>
      <c r="C39" s="1056"/>
      <c r="D39" s="1069"/>
      <c r="E39" s="1077"/>
      <c r="F39" s="1075"/>
      <c r="G39" s="1083"/>
      <c r="H39" s="1096"/>
      <c r="I39" s="1104"/>
      <c r="J39" s="1110"/>
      <c r="K39" s="1110"/>
      <c r="L39" s="1085"/>
      <c r="M39" s="1116"/>
      <c r="N39" s="1121"/>
      <c r="O39" s="1126"/>
      <c r="P39" s="1131" t="s">
        <v>397</v>
      </c>
      <c r="Q39" s="1138"/>
      <c r="R39" s="1138"/>
      <c r="S39" s="1146"/>
      <c r="T39" s="1158"/>
      <c r="U39" s="1175"/>
      <c r="V39" s="1186"/>
      <c r="W39" s="1186"/>
      <c r="X39" s="1186"/>
      <c r="Y39" s="1186"/>
      <c r="Z39" s="1186"/>
      <c r="AA39" s="1200"/>
      <c r="AB39" s="1175"/>
      <c r="AC39" s="1186"/>
      <c r="AD39" s="1186"/>
      <c r="AE39" s="1186"/>
      <c r="AF39" s="1186"/>
      <c r="AG39" s="1186"/>
      <c r="AH39" s="1200"/>
      <c r="AI39" s="1175"/>
      <c r="AJ39" s="1186"/>
      <c r="AK39" s="1186"/>
      <c r="AL39" s="1186"/>
      <c r="AM39" s="1186"/>
      <c r="AN39" s="1186"/>
      <c r="AO39" s="1200"/>
      <c r="AP39" s="1175"/>
      <c r="AQ39" s="1186"/>
      <c r="AR39" s="1186"/>
      <c r="AS39" s="1186"/>
      <c r="AT39" s="1186"/>
      <c r="AU39" s="1186"/>
      <c r="AV39" s="1200"/>
      <c r="AW39" s="1175"/>
      <c r="AX39" s="1186"/>
      <c r="AY39" s="1186"/>
      <c r="AZ39" s="1235"/>
      <c r="BA39" s="1247"/>
      <c r="BB39" s="1261"/>
      <c r="BC39" s="1247"/>
      <c r="BD39" s="1277"/>
      <c r="BE39" s="1281"/>
      <c r="BF39" s="1281"/>
      <c r="BG39" s="1281"/>
      <c r="BH39" s="1286"/>
    </row>
    <row r="40" spans="2:60" ht="20.25" customHeight="1">
      <c r="B40" s="1041">
        <f>B37+1</f>
        <v>7</v>
      </c>
      <c r="C40" s="1054"/>
      <c r="D40" s="1067"/>
      <c r="E40" s="1075"/>
      <c r="F40" s="1075">
        <f>C39</f>
        <v>0</v>
      </c>
      <c r="G40" s="1083"/>
      <c r="H40" s="1093"/>
      <c r="I40" s="1102"/>
      <c r="J40" s="1108"/>
      <c r="K40" s="1108"/>
      <c r="L40" s="1083"/>
      <c r="M40" s="1114"/>
      <c r="N40" s="1119"/>
      <c r="O40" s="1124"/>
      <c r="P40" s="1129" t="s">
        <v>743</v>
      </c>
      <c r="Q40" s="1136"/>
      <c r="R40" s="1136"/>
      <c r="S40" s="1144"/>
      <c r="T40" s="1156"/>
      <c r="U40" s="1173" t="str">
        <f>IF(U39="","",VLOOKUP(U39,'標準様式１シフト記号表（勤務時間帯）'!$D$6:$X$47,21,FALSE))</f>
        <v/>
      </c>
      <c r="V40" s="1184" t="str">
        <f>IF(V39="","",VLOOKUP(V39,'標準様式１シフト記号表（勤務時間帯）'!$D$6:$X$47,21,FALSE))</f>
        <v/>
      </c>
      <c r="W40" s="1184" t="str">
        <f>IF(W39="","",VLOOKUP(W39,'標準様式１シフト記号表（勤務時間帯）'!$D$6:$X$47,21,FALSE))</f>
        <v/>
      </c>
      <c r="X40" s="1184" t="str">
        <f>IF(X39="","",VLOOKUP(X39,'標準様式１シフト記号表（勤務時間帯）'!$D$6:$X$47,21,FALSE))</f>
        <v/>
      </c>
      <c r="Y40" s="1184" t="str">
        <f>IF(Y39="","",VLOOKUP(Y39,'標準様式１シフト記号表（勤務時間帯）'!$D$6:$X$47,21,FALSE))</f>
        <v/>
      </c>
      <c r="Z40" s="1184" t="str">
        <f>IF(Z39="","",VLOOKUP(Z39,'標準様式１シフト記号表（勤務時間帯）'!$D$6:$X$47,21,FALSE))</f>
        <v/>
      </c>
      <c r="AA40" s="1198" t="str">
        <f>IF(AA39="","",VLOOKUP(AA39,'標準様式１シフト記号表（勤務時間帯）'!$D$6:$X$47,21,FALSE))</f>
        <v/>
      </c>
      <c r="AB40" s="1173" t="str">
        <f>IF(AB39="","",VLOOKUP(AB39,'標準様式１シフト記号表（勤務時間帯）'!$D$6:$X$47,21,FALSE))</f>
        <v/>
      </c>
      <c r="AC40" s="1184" t="str">
        <f>IF(AC39="","",VLOOKUP(AC39,'標準様式１シフト記号表（勤務時間帯）'!$D$6:$X$47,21,FALSE))</f>
        <v/>
      </c>
      <c r="AD40" s="1184" t="str">
        <f>IF(AD39="","",VLOOKUP(AD39,'標準様式１シフト記号表（勤務時間帯）'!$D$6:$X$47,21,FALSE))</f>
        <v/>
      </c>
      <c r="AE40" s="1184" t="str">
        <f>IF(AE39="","",VLOOKUP(AE39,'標準様式１シフト記号表（勤務時間帯）'!$D$6:$X$47,21,FALSE))</f>
        <v/>
      </c>
      <c r="AF40" s="1184" t="str">
        <f>IF(AF39="","",VLOOKUP(AF39,'標準様式１シフト記号表（勤務時間帯）'!$D$6:$X$47,21,FALSE))</f>
        <v/>
      </c>
      <c r="AG40" s="1184" t="str">
        <f>IF(AG39="","",VLOOKUP(AG39,'標準様式１シフト記号表（勤務時間帯）'!$D$6:$X$47,21,FALSE))</f>
        <v/>
      </c>
      <c r="AH40" s="1198" t="str">
        <f>IF(AH39="","",VLOOKUP(AH39,'標準様式１シフト記号表（勤務時間帯）'!$D$6:$X$47,21,FALSE))</f>
        <v/>
      </c>
      <c r="AI40" s="1173" t="str">
        <f>IF(AI39="","",VLOOKUP(AI39,'標準様式１シフト記号表（勤務時間帯）'!$D$6:$X$47,21,FALSE))</f>
        <v/>
      </c>
      <c r="AJ40" s="1184" t="str">
        <f>IF(AJ39="","",VLOOKUP(AJ39,'標準様式１シフト記号表（勤務時間帯）'!$D$6:$X$47,21,FALSE))</f>
        <v/>
      </c>
      <c r="AK40" s="1184" t="str">
        <f>IF(AK39="","",VLOOKUP(AK39,'標準様式１シフト記号表（勤務時間帯）'!$D$6:$X$47,21,FALSE))</f>
        <v/>
      </c>
      <c r="AL40" s="1184" t="str">
        <f>IF(AL39="","",VLOOKUP(AL39,'標準様式１シフト記号表（勤務時間帯）'!$D$6:$X$47,21,FALSE))</f>
        <v/>
      </c>
      <c r="AM40" s="1184" t="str">
        <f>IF(AM39="","",VLOOKUP(AM39,'標準様式１シフト記号表（勤務時間帯）'!$D$6:$X$47,21,FALSE))</f>
        <v/>
      </c>
      <c r="AN40" s="1184" t="str">
        <f>IF(AN39="","",VLOOKUP(AN39,'標準様式１シフト記号表（勤務時間帯）'!$D$6:$X$47,21,FALSE))</f>
        <v/>
      </c>
      <c r="AO40" s="1198" t="str">
        <f>IF(AO39="","",VLOOKUP(AO39,'標準様式１シフト記号表（勤務時間帯）'!$D$6:$X$47,21,FALSE))</f>
        <v/>
      </c>
      <c r="AP40" s="1173" t="str">
        <f>IF(AP39="","",VLOOKUP(AP39,'標準様式１シフト記号表（勤務時間帯）'!$D$6:$X$47,21,FALSE))</f>
        <v/>
      </c>
      <c r="AQ40" s="1184" t="str">
        <f>IF(AQ39="","",VLOOKUP(AQ39,'標準様式１シフト記号表（勤務時間帯）'!$D$6:$X$47,21,FALSE))</f>
        <v/>
      </c>
      <c r="AR40" s="1184" t="str">
        <f>IF(AR39="","",VLOOKUP(AR39,'標準様式１シフト記号表（勤務時間帯）'!$D$6:$X$47,21,FALSE))</f>
        <v/>
      </c>
      <c r="AS40" s="1184" t="str">
        <f>IF(AS39="","",VLOOKUP(AS39,'標準様式１シフト記号表（勤務時間帯）'!$D$6:$X$47,21,FALSE))</f>
        <v/>
      </c>
      <c r="AT40" s="1184" t="str">
        <f>IF(AT39="","",VLOOKUP(AT39,'標準様式１シフト記号表（勤務時間帯）'!$D$6:$X$47,21,FALSE))</f>
        <v/>
      </c>
      <c r="AU40" s="1184" t="str">
        <f>IF(AU39="","",VLOOKUP(AU39,'標準様式１シフト記号表（勤務時間帯）'!$D$6:$X$47,21,FALSE))</f>
        <v/>
      </c>
      <c r="AV40" s="1198" t="str">
        <f>IF(AV39="","",VLOOKUP(AV39,'標準様式１シフト記号表（勤務時間帯）'!$D$6:$X$47,21,FALSE))</f>
        <v/>
      </c>
      <c r="AW40" s="1173" t="str">
        <f>IF(AW39="","",VLOOKUP(AW39,'標準様式１シフト記号表（勤務時間帯）'!$D$6:$X$47,21,FALSE))</f>
        <v/>
      </c>
      <c r="AX40" s="1184" t="str">
        <f>IF(AX39="","",VLOOKUP(AX39,'標準様式１シフト記号表（勤務時間帯）'!$D$6:$X$47,21,FALSE))</f>
        <v/>
      </c>
      <c r="AY40" s="1184" t="str">
        <f>IF(AY39="","",VLOOKUP(AY39,'標準様式１シフト記号表（勤務時間帯）'!$D$6:$X$47,21,FALSE))</f>
        <v/>
      </c>
      <c r="AZ40" s="1233">
        <f>IF($BC$3="４週",SUM(U40:AV40),IF($BC$3="暦月",SUM(U40:AY40),""))</f>
        <v>0</v>
      </c>
      <c r="BA40" s="1245"/>
      <c r="BB40" s="1259">
        <f>IF($BC$3="４週",AZ40/4,IF($BC$3="暦月",(AZ40/($BC$8/7)),""))</f>
        <v>0</v>
      </c>
      <c r="BC40" s="1245"/>
      <c r="BD40" s="1275"/>
      <c r="BE40" s="1279"/>
      <c r="BF40" s="1279"/>
      <c r="BG40" s="1279"/>
      <c r="BH40" s="1284"/>
    </row>
    <row r="41" spans="2:60" ht="20.25" customHeight="1">
      <c r="B41" s="1042"/>
      <c r="C41" s="1055"/>
      <c r="D41" s="1068"/>
      <c r="E41" s="1076"/>
      <c r="F41" s="1076"/>
      <c r="G41" s="1084">
        <f>C39</f>
        <v>0</v>
      </c>
      <c r="H41" s="1094"/>
      <c r="I41" s="1103"/>
      <c r="J41" s="1109"/>
      <c r="K41" s="1109"/>
      <c r="L41" s="1084"/>
      <c r="M41" s="1115"/>
      <c r="N41" s="1120"/>
      <c r="O41" s="1125"/>
      <c r="P41" s="1130" t="s">
        <v>29</v>
      </c>
      <c r="Q41" s="1035"/>
      <c r="R41" s="1035"/>
      <c r="S41" s="1061"/>
      <c r="T41" s="1159"/>
      <c r="U41" s="1174" t="str">
        <f>IF(U39="","",VLOOKUP(U39,'標準様式１シフト記号表（勤務時間帯）'!$D$6:$Z$47,23,FALSE))</f>
        <v/>
      </c>
      <c r="V41" s="1185" t="str">
        <f>IF(V39="","",VLOOKUP(V39,'標準様式１シフト記号表（勤務時間帯）'!$D$6:$Z$47,23,FALSE))</f>
        <v/>
      </c>
      <c r="W41" s="1185" t="str">
        <f>IF(W39="","",VLOOKUP(W39,'標準様式１シフト記号表（勤務時間帯）'!$D$6:$Z$47,23,FALSE))</f>
        <v/>
      </c>
      <c r="X41" s="1185" t="str">
        <f>IF(X39="","",VLOOKUP(X39,'標準様式１シフト記号表（勤務時間帯）'!$D$6:$Z$47,23,FALSE))</f>
        <v/>
      </c>
      <c r="Y41" s="1185" t="str">
        <f>IF(Y39="","",VLOOKUP(Y39,'標準様式１シフト記号表（勤務時間帯）'!$D$6:$Z$47,23,FALSE))</f>
        <v/>
      </c>
      <c r="Z41" s="1185" t="str">
        <f>IF(Z39="","",VLOOKUP(Z39,'標準様式１シフト記号表（勤務時間帯）'!$D$6:$Z$47,23,FALSE))</f>
        <v/>
      </c>
      <c r="AA41" s="1199" t="str">
        <f>IF(AA39="","",VLOOKUP(AA39,'標準様式１シフト記号表（勤務時間帯）'!$D$6:$Z$47,23,FALSE))</f>
        <v/>
      </c>
      <c r="AB41" s="1174" t="str">
        <f>IF(AB39="","",VLOOKUP(AB39,'標準様式１シフト記号表（勤務時間帯）'!$D$6:$Z$47,23,FALSE))</f>
        <v/>
      </c>
      <c r="AC41" s="1185" t="str">
        <f>IF(AC39="","",VLOOKUP(AC39,'標準様式１シフト記号表（勤務時間帯）'!$D$6:$Z$47,23,FALSE))</f>
        <v/>
      </c>
      <c r="AD41" s="1185" t="str">
        <f>IF(AD39="","",VLOOKUP(AD39,'標準様式１シフト記号表（勤務時間帯）'!$D$6:$Z$47,23,FALSE))</f>
        <v/>
      </c>
      <c r="AE41" s="1185" t="str">
        <f>IF(AE39="","",VLOOKUP(AE39,'標準様式１シフト記号表（勤務時間帯）'!$D$6:$Z$47,23,FALSE))</f>
        <v/>
      </c>
      <c r="AF41" s="1185" t="str">
        <f>IF(AF39="","",VLOOKUP(AF39,'標準様式１シフト記号表（勤務時間帯）'!$D$6:$Z$47,23,FALSE))</f>
        <v/>
      </c>
      <c r="AG41" s="1185" t="str">
        <f>IF(AG39="","",VLOOKUP(AG39,'標準様式１シフト記号表（勤務時間帯）'!$D$6:$Z$47,23,FALSE))</f>
        <v/>
      </c>
      <c r="AH41" s="1199" t="str">
        <f>IF(AH39="","",VLOOKUP(AH39,'標準様式１シフト記号表（勤務時間帯）'!$D$6:$Z$47,23,FALSE))</f>
        <v/>
      </c>
      <c r="AI41" s="1174" t="str">
        <f>IF(AI39="","",VLOOKUP(AI39,'標準様式１シフト記号表（勤務時間帯）'!$D$6:$Z$47,23,FALSE))</f>
        <v/>
      </c>
      <c r="AJ41" s="1185" t="str">
        <f>IF(AJ39="","",VLOOKUP(AJ39,'標準様式１シフト記号表（勤務時間帯）'!$D$6:$Z$47,23,FALSE))</f>
        <v/>
      </c>
      <c r="AK41" s="1185" t="str">
        <f>IF(AK39="","",VLOOKUP(AK39,'標準様式１シフト記号表（勤務時間帯）'!$D$6:$Z$47,23,FALSE))</f>
        <v/>
      </c>
      <c r="AL41" s="1185" t="str">
        <f>IF(AL39="","",VLOOKUP(AL39,'標準様式１シフト記号表（勤務時間帯）'!$D$6:$Z$47,23,FALSE))</f>
        <v/>
      </c>
      <c r="AM41" s="1185" t="str">
        <f>IF(AM39="","",VLOOKUP(AM39,'標準様式１シフト記号表（勤務時間帯）'!$D$6:$Z$47,23,FALSE))</f>
        <v/>
      </c>
      <c r="AN41" s="1185" t="str">
        <f>IF(AN39="","",VLOOKUP(AN39,'標準様式１シフト記号表（勤務時間帯）'!$D$6:$Z$47,23,FALSE))</f>
        <v/>
      </c>
      <c r="AO41" s="1199" t="str">
        <f>IF(AO39="","",VLOOKUP(AO39,'標準様式１シフト記号表（勤務時間帯）'!$D$6:$Z$47,23,FALSE))</f>
        <v/>
      </c>
      <c r="AP41" s="1174" t="str">
        <f>IF(AP39="","",VLOOKUP(AP39,'標準様式１シフト記号表（勤務時間帯）'!$D$6:$Z$47,23,FALSE))</f>
        <v/>
      </c>
      <c r="AQ41" s="1185" t="str">
        <f>IF(AQ39="","",VLOOKUP(AQ39,'標準様式１シフト記号表（勤務時間帯）'!$D$6:$Z$47,23,FALSE))</f>
        <v/>
      </c>
      <c r="AR41" s="1185" t="str">
        <f>IF(AR39="","",VLOOKUP(AR39,'標準様式１シフト記号表（勤務時間帯）'!$D$6:$Z$47,23,FALSE))</f>
        <v/>
      </c>
      <c r="AS41" s="1185" t="str">
        <f>IF(AS39="","",VLOOKUP(AS39,'標準様式１シフト記号表（勤務時間帯）'!$D$6:$Z$47,23,FALSE))</f>
        <v/>
      </c>
      <c r="AT41" s="1185" t="str">
        <f>IF(AT39="","",VLOOKUP(AT39,'標準様式１シフト記号表（勤務時間帯）'!$D$6:$Z$47,23,FALSE))</f>
        <v/>
      </c>
      <c r="AU41" s="1185" t="str">
        <f>IF(AU39="","",VLOOKUP(AU39,'標準様式１シフト記号表（勤務時間帯）'!$D$6:$Z$47,23,FALSE))</f>
        <v/>
      </c>
      <c r="AV41" s="1199" t="str">
        <f>IF(AV39="","",VLOOKUP(AV39,'標準様式１シフト記号表（勤務時間帯）'!$D$6:$Z$47,23,FALSE))</f>
        <v/>
      </c>
      <c r="AW41" s="1174" t="str">
        <f>IF(AW39="","",VLOOKUP(AW39,'標準様式１シフト記号表（勤務時間帯）'!$D$6:$Z$47,23,FALSE))</f>
        <v/>
      </c>
      <c r="AX41" s="1185" t="str">
        <f>IF(AX39="","",VLOOKUP(AX39,'標準様式１シフト記号表（勤務時間帯）'!$D$6:$Z$47,23,FALSE))</f>
        <v/>
      </c>
      <c r="AY41" s="1185" t="str">
        <f>IF(AY39="","",VLOOKUP(AY39,'標準様式１シフト記号表（勤務時間帯）'!$D$6:$Z$47,23,FALSE))</f>
        <v/>
      </c>
      <c r="AZ41" s="1234">
        <f>IF($BC$3="４週",SUM(U41:AV41),IF($BC$3="暦月",SUM(U41:AY41),""))</f>
        <v>0</v>
      </c>
      <c r="BA41" s="1246"/>
      <c r="BB41" s="1260">
        <f>IF($BC$3="４週",AZ41/4,IF($BC$3="暦月",(AZ41/($BC$8/7)),""))</f>
        <v>0</v>
      </c>
      <c r="BC41" s="1246"/>
      <c r="BD41" s="1276"/>
      <c r="BE41" s="1280"/>
      <c r="BF41" s="1280"/>
      <c r="BG41" s="1280"/>
      <c r="BH41" s="1285"/>
    </row>
    <row r="42" spans="2:60" ht="20.25" customHeight="1">
      <c r="B42" s="1043"/>
      <c r="C42" s="1056"/>
      <c r="D42" s="1069"/>
      <c r="E42" s="1077"/>
      <c r="F42" s="1075"/>
      <c r="G42" s="1083"/>
      <c r="H42" s="1096"/>
      <c r="I42" s="1104"/>
      <c r="J42" s="1110"/>
      <c r="K42" s="1110"/>
      <c r="L42" s="1085"/>
      <c r="M42" s="1116"/>
      <c r="N42" s="1121"/>
      <c r="O42" s="1126"/>
      <c r="P42" s="1131" t="s">
        <v>397</v>
      </c>
      <c r="Q42" s="1138"/>
      <c r="R42" s="1138"/>
      <c r="S42" s="1146"/>
      <c r="T42" s="1158"/>
      <c r="U42" s="1175"/>
      <c r="V42" s="1186"/>
      <c r="W42" s="1186"/>
      <c r="X42" s="1186"/>
      <c r="Y42" s="1186"/>
      <c r="Z42" s="1186"/>
      <c r="AA42" s="1200"/>
      <c r="AB42" s="1175"/>
      <c r="AC42" s="1186"/>
      <c r="AD42" s="1186"/>
      <c r="AE42" s="1186"/>
      <c r="AF42" s="1186"/>
      <c r="AG42" s="1186"/>
      <c r="AH42" s="1200"/>
      <c r="AI42" s="1175"/>
      <c r="AJ42" s="1186"/>
      <c r="AK42" s="1186"/>
      <c r="AL42" s="1186"/>
      <c r="AM42" s="1186"/>
      <c r="AN42" s="1186"/>
      <c r="AO42" s="1200"/>
      <c r="AP42" s="1175"/>
      <c r="AQ42" s="1186"/>
      <c r="AR42" s="1186"/>
      <c r="AS42" s="1186"/>
      <c r="AT42" s="1186"/>
      <c r="AU42" s="1186"/>
      <c r="AV42" s="1200"/>
      <c r="AW42" s="1175"/>
      <c r="AX42" s="1186"/>
      <c r="AY42" s="1186"/>
      <c r="AZ42" s="1235"/>
      <c r="BA42" s="1247"/>
      <c r="BB42" s="1261"/>
      <c r="BC42" s="1247"/>
      <c r="BD42" s="1277"/>
      <c r="BE42" s="1281"/>
      <c r="BF42" s="1281"/>
      <c r="BG42" s="1281"/>
      <c r="BH42" s="1286"/>
    </row>
    <row r="43" spans="2:60" ht="20.25" customHeight="1">
      <c r="B43" s="1041">
        <f>B40+1</f>
        <v>8</v>
      </c>
      <c r="C43" s="1054"/>
      <c r="D43" s="1067"/>
      <c r="E43" s="1075"/>
      <c r="F43" s="1075">
        <f>C42</f>
        <v>0</v>
      </c>
      <c r="G43" s="1083"/>
      <c r="H43" s="1093"/>
      <c r="I43" s="1102"/>
      <c r="J43" s="1108"/>
      <c r="K43" s="1108"/>
      <c r="L43" s="1083"/>
      <c r="M43" s="1114"/>
      <c r="N43" s="1119"/>
      <c r="O43" s="1124"/>
      <c r="P43" s="1129" t="s">
        <v>743</v>
      </c>
      <c r="Q43" s="1136"/>
      <c r="R43" s="1136"/>
      <c r="S43" s="1144"/>
      <c r="T43" s="1156"/>
      <c r="U43" s="1173" t="str">
        <f>IF(U42="","",VLOOKUP(U42,'標準様式１シフト記号表（勤務時間帯）'!$D$6:$X$47,21,FALSE))</f>
        <v/>
      </c>
      <c r="V43" s="1184" t="str">
        <f>IF(V42="","",VLOOKUP(V42,'標準様式１シフト記号表（勤務時間帯）'!$D$6:$X$47,21,FALSE))</f>
        <v/>
      </c>
      <c r="W43" s="1184" t="str">
        <f>IF(W42="","",VLOOKUP(W42,'標準様式１シフト記号表（勤務時間帯）'!$D$6:$X$47,21,FALSE))</f>
        <v/>
      </c>
      <c r="X43" s="1184" t="str">
        <f>IF(X42="","",VLOOKUP(X42,'標準様式１シフト記号表（勤務時間帯）'!$D$6:$X$47,21,FALSE))</f>
        <v/>
      </c>
      <c r="Y43" s="1184" t="str">
        <f>IF(Y42="","",VLOOKUP(Y42,'標準様式１シフト記号表（勤務時間帯）'!$D$6:$X$47,21,FALSE))</f>
        <v/>
      </c>
      <c r="Z43" s="1184" t="str">
        <f>IF(Z42="","",VLOOKUP(Z42,'標準様式１シフト記号表（勤務時間帯）'!$D$6:$X$47,21,FALSE))</f>
        <v/>
      </c>
      <c r="AA43" s="1198" t="str">
        <f>IF(AA42="","",VLOOKUP(AA42,'標準様式１シフト記号表（勤務時間帯）'!$D$6:$X$47,21,FALSE))</f>
        <v/>
      </c>
      <c r="AB43" s="1173" t="str">
        <f>IF(AB42="","",VLOOKUP(AB42,'標準様式１シフト記号表（勤務時間帯）'!$D$6:$X$47,21,FALSE))</f>
        <v/>
      </c>
      <c r="AC43" s="1184" t="str">
        <f>IF(AC42="","",VLOOKUP(AC42,'標準様式１シフト記号表（勤務時間帯）'!$D$6:$X$47,21,FALSE))</f>
        <v/>
      </c>
      <c r="AD43" s="1184" t="str">
        <f>IF(AD42="","",VLOOKUP(AD42,'標準様式１シフト記号表（勤務時間帯）'!$D$6:$X$47,21,FALSE))</f>
        <v/>
      </c>
      <c r="AE43" s="1184" t="str">
        <f>IF(AE42="","",VLOOKUP(AE42,'標準様式１シフト記号表（勤務時間帯）'!$D$6:$X$47,21,FALSE))</f>
        <v/>
      </c>
      <c r="AF43" s="1184" t="str">
        <f>IF(AF42="","",VLOOKUP(AF42,'標準様式１シフト記号表（勤務時間帯）'!$D$6:$X$47,21,FALSE))</f>
        <v/>
      </c>
      <c r="AG43" s="1184" t="str">
        <f>IF(AG42="","",VLOOKUP(AG42,'標準様式１シフト記号表（勤務時間帯）'!$D$6:$X$47,21,FALSE))</f>
        <v/>
      </c>
      <c r="AH43" s="1198" t="str">
        <f>IF(AH42="","",VLOOKUP(AH42,'標準様式１シフト記号表（勤務時間帯）'!$D$6:$X$47,21,FALSE))</f>
        <v/>
      </c>
      <c r="AI43" s="1173" t="str">
        <f>IF(AI42="","",VLOOKUP(AI42,'標準様式１シフト記号表（勤務時間帯）'!$D$6:$X$47,21,FALSE))</f>
        <v/>
      </c>
      <c r="AJ43" s="1184" t="str">
        <f>IF(AJ42="","",VLOOKUP(AJ42,'標準様式１シフト記号表（勤務時間帯）'!$D$6:$X$47,21,FALSE))</f>
        <v/>
      </c>
      <c r="AK43" s="1184" t="str">
        <f>IF(AK42="","",VLOOKUP(AK42,'標準様式１シフト記号表（勤務時間帯）'!$D$6:$X$47,21,FALSE))</f>
        <v/>
      </c>
      <c r="AL43" s="1184" t="str">
        <f>IF(AL42="","",VLOOKUP(AL42,'標準様式１シフト記号表（勤務時間帯）'!$D$6:$X$47,21,FALSE))</f>
        <v/>
      </c>
      <c r="AM43" s="1184" t="str">
        <f>IF(AM42="","",VLOOKUP(AM42,'標準様式１シフト記号表（勤務時間帯）'!$D$6:$X$47,21,FALSE))</f>
        <v/>
      </c>
      <c r="AN43" s="1184" t="str">
        <f>IF(AN42="","",VLOOKUP(AN42,'標準様式１シフト記号表（勤務時間帯）'!$D$6:$X$47,21,FALSE))</f>
        <v/>
      </c>
      <c r="AO43" s="1198" t="str">
        <f>IF(AO42="","",VLOOKUP(AO42,'標準様式１シフト記号表（勤務時間帯）'!$D$6:$X$47,21,FALSE))</f>
        <v/>
      </c>
      <c r="AP43" s="1173" t="str">
        <f>IF(AP42="","",VLOOKUP(AP42,'標準様式１シフト記号表（勤務時間帯）'!$D$6:$X$47,21,FALSE))</f>
        <v/>
      </c>
      <c r="AQ43" s="1184" t="str">
        <f>IF(AQ42="","",VLOOKUP(AQ42,'標準様式１シフト記号表（勤務時間帯）'!$D$6:$X$47,21,FALSE))</f>
        <v/>
      </c>
      <c r="AR43" s="1184" t="str">
        <f>IF(AR42="","",VLOOKUP(AR42,'標準様式１シフト記号表（勤務時間帯）'!$D$6:$X$47,21,FALSE))</f>
        <v/>
      </c>
      <c r="AS43" s="1184" t="str">
        <f>IF(AS42="","",VLOOKUP(AS42,'標準様式１シフト記号表（勤務時間帯）'!$D$6:$X$47,21,FALSE))</f>
        <v/>
      </c>
      <c r="AT43" s="1184" t="str">
        <f>IF(AT42="","",VLOOKUP(AT42,'標準様式１シフト記号表（勤務時間帯）'!$D$6:$X$47,21,FALSE))</f>
        <v/>
      </c>
      <c r="AU43" s="1184" t="str">
        <f>IF(AU42="","",VLOOKUP(AU42,'標準様式１シフト記号表（勤務時間帯）'!$D$6:$X$47,21,FALSE))</f>
        <v/>
      </c>
      <c r="AV43" s="1198" t="str">
        <f>IF(AV42="","",VLOOKUP(AV42,'標準様式１シフト記号表（勤務時間帯）'!$D$6:$X$47,21,FALSE))</f>
        <v/>
      </c>
      <c r="AW43" s="1173" t="str">
        <f>IF(AW42="","",VLOOKUP(AW42,'標準様式１シフト記号表（勤務時間帯）'!$D$6:$X$47,21,FALSE))</f>
        <v/>
      </c>
      <c r="AX43" s="1184" t="str">
        <f>IF(AX42="","",VLOOKUP(AX42,'標準様式１シフト記号表（勤務時間帯）'!$D$6:$X$47,21,FALSE))</f>
        <v/>
      </c>
      <c r="AY43" s="1184" t="str">
        <f>IF(AY42="","",VLOOKUP(AY42,'標準様式１シフト記号表（勤務時間帯）'!$D$6:$X$47,21,FALSE))</f>
        <v/>
      </c>
      <c r="AZ43" s="1233">
        <f>IF($BC$3="４週",SUM(U43:AV43),IF($BC$3="暦月",SUM(U43:AY43),""))</f>
        <v>0</v>
      </c>
      <c r="BA43" s="1245"/>
      <c r="BB43" s="1259">
        <f>IF($BC$3="４週",AZ43/4,IF($BC$3="暦月",(AZ43/($BC$8/7)),""))</f>
        <v>0</v>
      </c>
      <c r="BC43" s="1245"/>
      <c r="BD43" s="1275"/>
      <c r="BE43" s="1279"/>
      <c r="BF43" s="1279"/>
      <c r="BG43" s="1279"/>
      <c r="BH43" s="1284"/>
    </row>
    <row r="44" spans="2:60" ht="20.25" customHeight="1">
      <c r="B44" s="1042"/>
      <c r="C44" s="1055"/>
      <c r="D44" s="1068"/>
      <c r="E44" s="1076"/>
      <c r="F44" s="1076"/>
      <c r="G44" s="1084">
        <f>C42</f>
        <v>0</v>
      </c>
      <c r="H44" s="1094"/>
      <c r="I44" s="1103"/>
      <c r="J44" s="1109"/>
      <c r="K44" s="1109"/>
      <c r="L44" s="1084"/>
      <c r="M44" s="1115"/>
      <c r="N44" s="1120"/>
      <c r="O44" s="1125"/>
      <c r="P44" s="1130" t="s">
        <v>29</v>
      </c>
      <c r="Q44" s="1139"/>
      <c r="R44" s="1139"/>
      <c r="S44" s="1145"/>
      <c r="T44" s="1157"/>
      <c r="U44" s="1174" t="str">
        <f>IF(U42="","",VLOOKUP(U42,'標準様式１シフト記号表（勤務時間帯）'!$D$6:$Z$47,23,FALSE))</f>
        <v/>
      </c>
      <c r="V44" s="1185" t="str">
        <f>IF(V42="","",VLOOKUP(V42,'標準様式１シフト記号表（勤務時間帯）'!$D$6:$Z$47,23,FALSE))</f>
        <v/>
      </c>
      <c r="W44" s="1185" t="str">
        <f>IF(W42="","",VLOOKUP(W42,'標準様式１シフト記号表（勤務時間帯）'!$D$6:$Z$47,23,FALSE))</f>
        <v/>
      </c>
      <c r="X44" s="1185" t="str">
        <f>IF(X42="","",VLOOKUP(X42,'標準様式１シフト記号表（勤務時間帯）'!$D$6:$Z$47,23,FALSE))</f>
        <v/>
      </c>
      <c r="Y44" s="1185" t="str">
        <f>IF(Y42="","",VLOOKUP(Y42,'標準様式１シフト記号表（勤務時間帯）'!$D$6:$Z$47,23,FALSE))</f>
        <v/>
      </c>
      <c r="Z44" s="1185" t="str">
        <f>IF(Z42="","",VLOOKUP(Z42,'標準様式１シフト記号表（勤務時間帯）'!$D$6:$Z$47,23,FALSE))</f>
        <v/>
      </c>
      <c r="AA44" s="1199" t="str">
        <f>IF(AA42="","",VLOOKUP(AA42,'標準様式１シフト記号表（勤務時間帯）'!$D$6:$Z$47,23,FALSE))</f>
        <v/>
      </c>
      <c r="AB44" s="1174" t="str">
        <f>IF(AB42="","",VLOOKUP(AB42,'標準様式１シフト記号表（勤務時間帯）'!$D$6:$Z$47,23,FALSE))</f>
        <v/>
      </c>
      <c r="AC44" s="1185" t="str">
        <f>IF(AC42="","",VLOOKUP(AC42,'標準様式１シフト記号表（勤務時間帯）'!$D$6:$Z$47,23,FALSE))</f>
        <v/>
      </c>
      <c r="AD44" s="1185" t="str">
        <f>IF(AD42="","",VLOOKUP(AD42,'標準様式１シフト記号表（勤務時間帯）'!$D$6:$Z$47,23,FALSE))</f>
        <v/>
      </c>
      <c r="AE44" s="1185" t="str">
        <f>IF(AE42="","",VLOOKUP(AE42,'標準様式１シフト記号表（勤務時間帯）'!$D$6:$Z$47,23,FALSE))</f>
        <v/>
      </c>
      <c r="AF44" s="1185" t="str">
        <f>IF(AF42="","",VLOOKUP(AF42,'標準様式１シフト記号表（勤務時間帯）'!$D$6:$Z$47,23,FALSE))</f>
        <v/>
      </c>
      <c r="AG44" s="1185" t="str">
        <f>IF(AG42="","",VLOOKUP(AG42,'標準様式１シフト記号表（勤務時間帯）'!$D$6:$Z$47,23,FALSE))</f>
        <v/>
      </c>
      <c r="AH44" s="1199" t="str">
        <f>IF(AH42="","",VLOOKUP(AH42,'標準様式１シフト記号表（勤務時間帯）'!$D$6:$Z$47,23,FALSE))</f>
        <v/>
      </c>
      <c r="AI44" s="1174" t="str">
        <f>IF(AI42="","",VLOOKUP(AI42,'標準様式１シフト記号表（勤務時間帯）'!$D$6:$Z$47,23,FALSE))</f>
        <v/>
      </c>
      <c r="AJ44" s="1185" t="str">
        <f>IF(AJ42="","",VLOOKUP(AJ42,'標準様式１シフト記号表（勤務時間帯）'!$D$6:$Z$47,23,FALSE))</f>
        <v/>
      </c>
      <c r="AK44" s="1185" t="str">
        <f>IF(AK42="","",VLOOKUP(AK42,'標準様式１シフト記号表（勤務時間帯）'!$D$6:$Z$47,23,FALSE))</f>
        <v/>
      </c>
      <c r="AL44" s="1185" t="str">
        <f>IF(AL42="","",VLOOKUP(AL42,'標準様式１シフト記号表（勤務時間帯）'!$D$6:$Z$47,23,FALSE))</f>
        <v/>
      </c>
      <c r="AM44" s="1185" t="str">
        <f>IF(AM42="","",VLOOKUP(AM42,'標準様式１シフト記号表（勤務時間帯）'!$D$6:$Z$47,23,FALSE))</f>
        <v/>
      </c>
      <c r="AN44" s="1185" t="str">
        <f>IF(AN42="","",VLOOKUP(AN42,'標準様式１シフト記号表（勤務時間帯）'!$D$6:$Z$47,23,FALSE))</f>
        <v/>
      </c>
      <c r="AO44" s="1199" t="str">
        <f>IF(AO42="","",VLOOKUP(AO42,'標準様式１シフト記号表（勤務時間帯）'!$D$6:$Z$47,23,FALSE))</f>
        <v/>
      </c>
      <c r="AP44" s="1174" t="str">
        <f>IF(AP42="","",VLOOKUP(AP42,'標準様式１シフト記号表（勤務時間帯）'!$D$6:$Z$47,23,FALSE))</f>
        <v/>
      </c>
      <c r="AQ44" s="1185" t="str">
        <f>IF(AQ42="","",VLOOKUP(AQ42,'標準様式１シフト記号表（勤務時間帯）'!$D$6:$Z$47,23,FALSE))</f>
        <v/>
      </c>
      <c r="AR44" s="1185" t="str">
        <f>IF(AR42="","",VLOOKUP(AR42,'標準様式１シフト記号表（勤務時間帯）'!$D$6:$Z$47,23,FALSE))</f>
        <v/>
      </c>
      <c r="AS44" s="1185" t="str">
        <f>IF(AS42="","",VLOOKUP(AS42,'標準様式１シフト記号表（勤務時間帯）'!$D$6:$Z$47,23,FALSE))</f>
        <v/>
      </c>
      <c r="AT44" s="1185" t="str">
        <f>IF(AT42="","",VLOOKUP(AT42,'標準様式１シフト記号表（勤務時間帯）'!$D$6:$Z$47,23,FALSE))</f>
        <v/>
      </c>
      <c r="AU44" s="1185" t="str">
        <f>IF(AU42="","",VLOOKUP(AU42,'標準様式１シフト記号表（勤務時間帯）'!$D$6:$Z$47,23,FALSE))</f>
        <v/>
      </c>
      <c r="AV44" s="1199" t="str">
        <f>IF(AV42="","",VLOOKUP(AV42,'標準様式１シフト記号表（勤務時間帯）'!$D$6:$Z$47,23,FALSE))</f>
        <v/>
      </c>
      <c r="AW44" s="1174" t="str">
        <f>IF(AW42="","",VLOOKUP(AW42,'標準様式１シフト記号表（勤務時間帯）'!$D$6:$Z$47,23,FALSE))</f>
        <v/>
      </c>
      <c r="AX44" s="1185" t="str">
        <f>IF(AX42="","",VLOOKUP(AX42,'標準様式１シフト記号表（勤務時間帯）'!$D$6:$Z$47,23,FALSE))</f>
        <v/>
      </c>
      <c r="AY44" s="1185" t="str">
        <f>IF(AY42="","",VLOOKUP(AY42,'標準様式１シフト記号表（勤務時間帯）'!$D$6:$Z$47,23,FALSE))</f>
        <v/>
      </c>
      <c r="AZ44" s="1234">
        <f>IF($BC$3="４週",SUM(U44:AV44),IF($BC$3="暦月",SUM(U44:AY44),""))</f>
        <v>0</v>
      </c>
      <c r="BA44" s="1246"/>
      <c r="BB44" s="1260">
        <f>IF($BC$3="４週",AZ44/4,IF($BC$3="暦月",(AZ44/($BC$8/7)),""))</f>
        <v>0</v>
      </c>
      <c r="BC44" s="1246"/>
      <c r="BD44" s="1276"/>
      <c r="BE44" s="1280"/>
      <c r="BF44" s="1280"/>
      <c r="BG44" s="1280"/>
      <c r="BH44" s="1285"/>
    </row>
    <row r="45" spans="2:60" ht="20.25" customHeight="1">
      <c r="B45" s="1043"/>
      <c r="C45" s="1056"/>
      <c r="D45" s="1069"/>
      <c r="E45" s="1077"/>
      <c r="F45" s="1075"/>
      <c r="G45" s="1083"/>
      <c r="H45" s="1096"/>
      <c r="I45" s="1104"/>
      <c r="J45" s="1110"/>
      <c r="K45" s="1110"/>
      <c r="L45" s="1085"/>
      <c r="M45" s="1116"/>
      <c r="N45" s="1121"/>
      <c r="O45" s="1126"/>
      <c r="P45" s="1131" t="s">
        <v>397</v>
      </c>
      <c r="Q45" s="1138"/>
      <c r="R45" s="1138"/>
      <c r="S45" s="1146"/>
      <c r="T45" s="1158"/>
      <c r="U45" s="1175"/>
      <c r="V45" s="1186"/>
      <c r="W45" s="1186"/>
      <c r="X45" s="1186"/>
      <c r="Y45" s="1186"/>
      <c r="Z45" s="1186"/>
      <c r="AA45" s="1200"/>
      <c r="AB45" s="1175"/>
      <c r="AC45" s="1186"/>
      <c r="AD45" s="1186"/>
      <c r="AE45" s="1186"/>
      <c r="AF45" s="1186"/>
      <c r="AG45" s="1186"/>
      <c r="AH45" s="1200"/>
      <c r="AI45" s="1175"/>
      <c r="AJ45" s="1186"/>
      <c r="AK45" s="1186"/>
      <c r="AL45" s="1186"/>
      <c r="AM45" s="1186"/>
      <c r="AN45" s="1186"/>
      <c r="AO45" s="1200"/>
      <c r="AP45" s="1175"/>
      <c r="AQ45" s="1186"/>
      <c r="AR45" s="1186"/>
      <c r="AS45" s="1186"/>
      <c r="AT45" s="1186"/>
      <c r="AU45" s="1186"/>
      <c r="AV45" s="1200"/>
      <c r="AW45" s="1175"/>
      <c r="AX45" s="1186"/>
      <c r="AY45" s="1186"/>
      <c r="AZ45" s="1235"/>
      <c r="BA45" s="1247"/>
      <c r="BB45" s="1261"/>
      <c r="BC45" s="1247"/>
      <c r="BD45" s="1277"/>
      <c r="BE45" s="1281"/>
      <c r="BF45" s="1281"/>
      <c r="BG45" s="1281"/>
      <c r="BH45" s="1286"/>
    </row>
    <row r="46" spans="2:60" ht="20.25" customHeight="1">
      <c r="B46" s="1041">
        <f>B43+1</f>
        <v>9</v>
      </c>
      <c r="C46" s="1054"/>
      <c r="D46" s="1067"/>
      <c r="E46" s="1075"/>
      <c r="F46" s="1075">
        <f>C45</f>
        <v>0</v>
      </c>
      <c r="G46" s="1083"/>
      <c r="H46" s="1093"/>
      <c r="I46" s="1102"/>
      <c r="J46" s="1108"/>
      <c r="K46" s="1108"/>
      <c r="L46" s="1083"/>
      <c r="M46" s="1114"/>
      <c r="N46" s="1119"/>
      <c r="O46" s="1124"/>
      <c r="P46" s="1129" t="s">
        <v>743</v>
      </c>
      <c r="Q46" s="1136"/>
      <c r="R46" s="1136"/>
      <c r="S46" s="1144"/>
      <c r="T46" s="1156"/>
      <c r="U46" s="1173" t="str">
        <f>IF(U45="","",VLOOKUP(U45,'標準様式１シフト記号表（勤務時間帯）'!$D$6:$X$47,21,FALSE))</f>
        <v/>
      </c>
      <c r="V46" s="1184" t="str">
        <f>IF(V45="","",VLOOKUP(V45,'標準様式１シフト記号表（勤務時間帯）'!$D$6:$X$47,21,FALSE))</f>
        <v/>
      </c>
      <c r="W46" s="1184" t="str">
        <f>IF(W45="","",VLOOKUP(W45,'標準様式１シフト記号表（勤務時間帯）'!$D$6:$X$47,21,FALSE))</f>
        <v/>
      </c>
      <c r="X46" s="1184" t="str">
        <f>IF(X45="","",VLOOKUP(X45,'標準様式１シフト記号表（勤務時間帯）'!$D$6:$X$47,21,FALSE))</f>
        <v/>
      </c>
      <c r="Y46" s="1184" t="str">
        <f>IF(Y45="","",VLOOKUP(Y45,'標準様式１シフト記号表（勤務時間帯）'!$D$6:$X$47,21,FALSE))</f>
        <v/>
      </c>
      <c r="Z46" s="1184" t="str">
        <f>IF(Z45="","",VLOOKUP(Z45,'標準様式１シフト記号表（勤務時間帯）'!$D$6:$X$47,21,FALSE))</f>
        <v/>
      </c>
      <c r="AA46" s="1198" t="str">
        <f>IF(AA45="","",VLOOKUP(AA45,'標準様式１シフト記号表（勤務時間帯）'!$D$6:$X$47,21,FALSE))</f>
        <v/>
      </c>
      <c r="AB46" s="1173" t="str">
        <f>IF(AB45="","",VLOOKUP(AB45,'標準様式１シフト記号表（勤務時間帯）'!$D$6:$X$47,21,FALSE))</f>
        <v/>
      </c>
      <c r="AC46" s="1184" t="str">
        <f>IF(AC45="","",VLOOKUP(AC45,'標準様式１シフト記号表（勤務時間帯）'!$D$6:$X$47,21,FALSE))</f>
        <v/>
      </c>
      <c r="AD46" s="1184" t="str">
        <f>IF(AD45="","",VLOOKUP(AD45,'標準様式１シフト記号表（勤務時間帯）'!$D$6:$X$47,21,FALSE))</f>
        <v/>
      </c>
      <c r="AE46" s="1184" t="str">
        <f>IF(AE45="","",VLOOKUP(AE45,'標準様式１シフト記号表（勤務時間帯）'!$D$6:$X$47,21,FALSE))</f>
        <v/>
      </c>
      <c r="AF46" s="1184" t="str">
        <f>IF(AF45="","",VLOOKUP(AF45,'標準様式１シフト記号表（勤務時間帯）'!$D$6:$X$47,21,FALSE))</f>
        <v/>
      </c>
      <c r="AG46" s="1184" t="str">
        <f>IF(AG45="","",VLOOKUP(AG45,'標準様式１シフト記号表（勤務時間帯）'!$D$6:$X$47,21,FALSE))</f>
        <v/>
      </c>
      <c r="AH46" s="1198" t="str">
        <f>IF(AH45="","",VLOOKUP(AH45,'標準様式１シフト記号表（勤務時間帯）'!$D$6:$X$47,21,FALSE))</f>
        <v/>
      </c>
      <c r="AI46" s="1173" t="str">
        <f>IF(AI45="","",VLOOKUP(AI45,'標準様式１シフト記号表（勤務時間帯）'!$D$6:$X$47,21,FALSE))</f>
        <v/>
      </c>
      <c r="AJ46" s="1184" t="str">
        <f>IF(AJ45="","",VLOOKUP(AJ45,'標準様式１シフト記号表（勤務時間帯）'!$D$6:$X$47,21,FALSE))</f>
        <v/>
      </c>
      <c r="AK46" s="1184" t="str">
        <f>IF(AK45="","",VLOOKUP(AK45,'標準様式１シフト記号表（勤務時間帯）'!$D$6:$X$47,21,FALSE))</f>
        <v/>
      </c>
      <c r="AL46" s="1184" t="str">
        <f>IF(AL45="","",VLOOKUP(AL45,'標準様式１シフト記号表（勤務時間帯）'!$D$6:$X$47,21,FALSE))</f>
        <v/>
      </c>
      <c r="AM46" s="1184" t="str">
        <f>IF(AM45="","",VLOOKUP(AM45,'標準様式１シフト記号表（勤務時間帯）'!$D$6:$X$47,21,FALSE))</f>
        <v/>
      </c>
      <c r="AN46" s="1184" t="str">
        <f>IF(AN45="","",VLOOKUP(AN45,'標準様式１シフト記号表（勤務時間帯）'!$D$6:$X$47,21,FALSE))</f>
        <v/>
      </c>
      <c r="AO46" s="1198" t="str">
        <f>IF(AO45="","",VLOOKUP(AO45,'標準様式１シフト記号表（勤務時間帯）'!$D$6:$X$47,21,FALSE))</f>
        <v/>
      </c>
      <c r="AP46" s="1173" t="str">
        <f>IF(AP45="","",VLOOKUP(AP45,'標準様式１シフト記号表（勤務時間帯）'!$D$6:$X$47,21,FALSE))</f>
        <v/>
      </c>
      <c r="AQ46" s="1184" t="str">
        <f>IF(AQ45="","",VLOOKUP(AQ45,'標準様式１シフト記号表（勤務時間帯）'!$D$6:$X$47,21,FALSE))</f>
        <v/>
      </c>
      <c r="AR46" s="1184" t="str">
        <f>IF(AR45="","",VLOOKUP(AR45,'標準様式１シフト記号表（勤務時間帯）'!$D$6:$X$47,21,FALSE))</f>
        <v/>
      </c>
      <c r="AS46" s="1184" t="str">
        <f>IF(AS45="","",VLOOKUP(AS45,'標準様式１シフト記号表（勤務時間帯）'!$D$6:$X$47,21,FALSE))</f>
        <v/>
      </c>
      <c r="AT46" s="1184" t="str">
        <f>IF(AT45="","",VLOOKUP(AT45,'標準様式１シフト記号表（勤務時間帯）'!$D$6:$X$47,21,FALSE))</f>
        <v/>
      </c>
      <c r="AU46" s="1184" t="str">
        <f>IF(AU45="","",VLOOKUP(AU45,'標準様式１シフト記号表（勤務時間帯）'!$D$6:$X$47,21,FALSE))</f>
        <v/>
      </c>
      <c r="AV46" s="1198" t="str">
        <f>IF(AV45="","",VLOOKUP(AV45,'標準様式１シフト記号表（勤務時間帯）'!$D$6:$X$47,21,FALSE))</f>
        <v/>
      </c>
      <c r="AW46" s="1173" t="str">
        <f>IF(AW45="","",VLOOKUP(AW45,'標準様式１シフト記号表（勤務時間帯）'!$D$6:$X$47,21,FALSE))</f>
        <v/>
      </c>
      <c r="AX46" s="1184" t="str">
        <f>IF(AX45="","",VLOOKUP(AX45,'標準様式１シフト記号表（勤務時間帯）'!$D$6:$X$47,21,FALSE))</f>
        <v/>
      </c>
      <c r="AY46" s="1184" t="str">
        <f>IF(AY45="","",VLOOKUP(AY45,'標準様式１シフト記号表（勤務時間帯）'!$D$6:$X$47,21,FALSE))</f>
        <v/>
      </c>
      <c r="AZ46" s="1233">
        <f>IF($BC$3="４週",SUM(U46:AV46),IF($BC$3="暦月",SUM(U46:AY46),""))</f>
        <v>0</v>
      </c>
      <c r="BA46" s="1245"/>
      <c r="BB46" s="1259">
        <f>IF($BC$3="４週",AZ46/4,IF($BC$3="暦月",(AZ46/($BC$8/7)),""))</f>
        <v>0</v>
      </c>
      <c r="BC46" s="1245"/>
      <c r="BD46" s="1275"/>
      <c r="BE46" s="1279"/>
      <c r="BF46" s="1279"/>
      <c r="BG46" s="1279"/>
      <c r="BH46" s="1284"/>
    </row>
    <row r="47" spans="2:60" ht="20.25" customHeight="1">
      <c r="B47" s="1042"/>
      <c r="C47" s="1055"/>
      <c r="D47" s="1068"/>
      <c r="E47" s="1076"/>
      <c r="F47" s="1076"/>
      <c r="G47" s="1084">
        <f>C45</f>
        <v>0</v>
      </c>
      <c r="H47" s="1094"/>
      <c r="I47" s="1103"/>
      <c r="J47" s="1109"/>
      <c r="K47" s="1109"/>
      <c r="L47" s="1084"/>
      <c r="M47" s="1115"/>
      <c r="N47" s="1120"/>
      <c r="O47" s="1125"/>
      <c r="P47" s="1130" t="s">
        <v>29</v>
      </c>
      <c r="Q47" s="1137"/>
      <c r="R47" s="1137"/>
      <c r="S47" s="1147"/>
      <c r="T47" s="1160"/>
      <c r="U47" s="1174" t="str">
        <f>IF(U45="","",VLOOKUP(U45,'標準様式１シフト記号表（勤務時間帯）'!$D$6:$Z$47,23,FALSE))</f>
        <v/>
      </c>
      <c r="V47" s="1185" t="str">
        <f>IF(V45="","",VLOOKUP(V45,'標準様式１シフト記号表（勤務時間帯）'!$D$6:$Z$47,23,FALSE))</f>
        <v/>
      </c>
      <c r="W47" s="1185" t="str">
        <f>IF(W45="","",VLOOKUP(W45,'標準様式１シフト記号表（勤務時間帯）'!$D$6:$Z$47,23,FALSE))</f>
        <v/>
      </c>
      <c r="X47" s="1185" t="str">
        <f>IF(X45="","",VLOOKUP(X45,'標準様式１シフト記号表（勤務時間帯）'!$D$6:$Z$47,23,FALSE))</f>
        <v/>
      </c>
      <c r="Y47" s="1185" t="str">
        <f>IF(Y45="","",VLOOKUP(Y45,'標準様式１シフト記号表（勤務時間帯）'!$D$6:$Z$47,23,FALSE))</f>
        <v/>
      </c>
      <c r="Z47" s="1185" t="str">
        <f>IF(Z45="","",VLOOKUP(Z45,'標準様式１シフト記号表（勤務時間帯）'!$D$6:$Z$47,23,FALSE))</f>
        <v/>
      </c>
      <c r="AA47" s="1199" t="str">
        <f>IF(AA45="","",VLOOKUP(AA45,'標準様式１シフト記号表（勤務時間帯）'!$D$6:$Z$47,23,FALSE))</f>
        <v/>
      </c>
      <c r="AB47" s="1174" t="str">
        <f>IF(AB45="","",VLOOKUP(AB45,'標準様式１シフト記号表（勤務時間帯）'!$D$6:$Z$47,23,FALSE))</f>
        <v/>
      </c>
      <c r="AC47" s="1185" t="str">
        <f>IF(AC45="","",VLOOKUP(AC45,'標準様式１シフト記号表（勤務時間帯）'!$D$6:$Z$47,23,FALSE))</f>
        <v/>
      </c>
      <c r="AD47" s="1185" t="str">
        <f>IF(AD45="","",VLOOKUP(AD45,'標準様式１シフト記号表（勤務時間帯）'!$D$6:$Z$47,23,FALSE))</f>
        <v/>
      </c>
      <c r="AE47" s="1185" t="str">
        <f>IF(AE45="","",VLOOKUP(AE45,'標準様式１シフト記号表（勤務時間帯）'!$D$6:$Z$47,23,FALSE))</f>
        <v/>
      </c>
      <c r="AF47" s="1185" t="str">
        <f>IF(AF45="","",VLOOKUP(AF45,'標準様式１シフト記号表（勤務時間帯）'!$D$6:$Z$47,23,FALSE))</f>
        <v/>
      </c>
      <c r="AG47" s="1185" t="str">
        <f>IF(AG45="","",VLOOKUP(AG45,'標準様式１シフト記号表（勤務時間帯）'!$D$6:$Z$47,23,FALSE))</f>
        <v/>
      </c>
      <c r="AH47" s="1199" t="str">
        <f>IF(AH45="","",VLOOKUP(AH45,'標準様式１シフト記号表（勤務時間帯）'!$D$6:$Z$47,23,FALSE))</f>
        <v/>
      </c>
      <c r="AI47" s="1174" t="str">
        <f>IF(AI45="","",VLOOKUP(AI45,'標準様式１シフト記号表（勤務時間帯）'!$D$6:$Z$47,23,FALSE))</f>
        <v/>
      </c>
      <c r="AJ47" s="1185" t="str">
        <f>IF(AJ45="","",VLOOKUP(AJ45,'標準様式１シフト記号表（勤務時間帯）'!$D$6:$Z$47,23,FALSE))</f>
        <v/>
      </c>
      <c r="AK47" s="1185" t="str">
        <f>IF(AK45="","",VLOOKUP(AK45,'標準様式１シフト記号表（勤務時間帯）'!$D$6:$Z$47,23,FALSE))</f>
        <v/>
      </c>
      <c r="AL47" s="1185" t="str">
        <f>IF(AL45="","",VLOOKUP(AL45,'標準様式１シフト記号表（勤務時間帯）'!$D$6:$Z$47,23,FALSE))</f>
        <v/>
      </c>
      <c r="AM47" s="1185" t="str">
        <f>IF(AM45="","",VLOOKUP(AM45,'標準様式１シフト記号表（勤務時間帯）'!$D$6:$Z$47,23,FALSE))</f>
        <v/>
      </c>
      <c r="AN47" s="1185" t="str">
        <f>IF(AN45="","",VLOOKUP(AN45,'標準様式１シフト記号表（勤務時間帯）'!$D$6:$Z$47,23,FALSE))</f>
        <v/>
      </c>
      <c r="AO47" s="1199" t="str">
        <f>IF(AO45="","",VLOOKUP(AO45,'標準様式１シフト記号表（勤務時間帯）'!$D$6:$Z$47,23,FALSE))</f>
        <v/>
      </c>
      <c r="AP47" s="1174" t="str">
        <f>IF(AP45="","",VLOOKUP(AP45,'標準様式１シフト記号表（勤務時間帯）'!$D$6:$Z$47,23,FALSE))</f>
        <v/>
      </c>
      <c r="AQ47" s="1185" t="str">
        <f>IF(AQ45="","",VLOOKUP(AQ45,'標準様式１シフト記号表（勤務時間帯）'!$D$6:$Z$47,23,FALSE))</f>
        <v/>
      </c>
      <c r="AR47" s="1185" t="str">
        <f>IF(AR45="","",VLOOKUP(AR45,'標準様式１シフト記号表（勤務時間帯）'!$D$6:$Z$47,23,FALSE))</f>
        <v/>
      </c>
      <c r="AS47" s="1185" t="str">
        <f>IF(AS45="","",VLOOKUP(AS45,'標準様式１シフト記号表（勤務時間帯）'!$D$6:$Z$47,23,FALSE))</f>
        <v/>
      </c>
      <c r="AT47" s="1185" t="str">
        <f>IF(AT45="","",VLOOKUP(AT45,'標準様式１シフト記号表（勤務時間帯）'!$D$6:$Z$47,23,FALSE))</f>
        <v/>
      </c>
      <c r="AU47" s="1185" t="str">
        <f>IF(AU45="","",VLOOKUP(AU45,'標準様式１シフト記号表（勤務時間帯）'!$D$6:$Z$47,23,FALSE))</f>
        <v/>
      </c>
      <c r="AV47" s="1199" t="str">
        <f>IF(AV45="","",VLOOKUP(AV45,'標準様式１シフト記号表（勤務時間帯）'!$D$6:$Z$47,23,FALSE))</f>
        <v/>
      </c>
      <c r="AW47" s="1174" t="str">
        <f>IF(AW45="","",VLOOKUP(AW45,'標準様式１シフト記号表（勤務時間帯）'!$D$6:$Z$47,23,FALSE))</f>
        <v/>
      </c>
      <c r="AX47" s="1185" t="str">
        <f>IF(AX45="","",VLOOKUP(AX45,'標準様式１シフト記号表（勤務時間帯）'!$D$6:$Z$47,23,FALSE))</f>
        <v/>
      </c>
      <c r="AY47" s="1185" t="str">
        <f>IF(AY45="","",VLOOKUP(AY45,'標準様式１シフト記号表（勤務時間帯）'!$D$6:$Z$47,23,FALSE))</f>
        <v/>
      </c>
      <c r="AZ47" s="1234">
        <f>IF($BC$3="４週",SUM(U47:AV47),IF($BC$3="暦月",SUM(U47:AY47),""))</f>
        <v>0</v>
      </c>
      <c r="BA47" s="1246"/>
      <c r="BB47" s="1260">
        <f>IF($BC$3="４週",AZ47/4,IF($BC$3="暦月",(AZ47/($BC$8/7)),""))</f>
        <v>0</v>
      </c>
      <c r="BC47" s="1246"/>
      <c r="BD47" s="1276"/>
      <c r="BE47" s="1280"/>
      <c r="BF47" s="1280"/>
      <c r="BG47" s="1280"/>
      <c r="BH47" s="1285"/>
    </row>
    <row r="48" spans="2:60" ht="20.25" customHeight="1">
      <c r="B48" s="1043"/>
      <c r="C48" s="1056"/>
      <c r="D48" s="1069"/>
      <c r="E48" s="1077"/>
      <c r="F48" s="1075"/>
      <c r="G48" s="1083"/>
      <c r="H48" s="1096"/>
      <c r="I48" s="1104"/>
      <c r="J48" s="1110"/>
      <c r="K48" s="1110"/>
      <c r="L48" s="1085"/>
      <c r="M48" s="1116"/>
      <c r="N48" s="1121"/>
      <c r="O48" s="1126"/>
      <c r="P48" s="1131" t="s">
        <v>397</v>
      </c>
      <c r="Q48" s="1035"/>
      <c r="R48" s="1035"/>
      <c r="S48" s="1061"/>
      <c r="T48" s="1161"/>
      <c r="U48" s="1175"/>
      <c r="V48" s="1186"/>
      <c r="W48" s="1186"/>
      <c r="X48" s="1186"/>
      <c r="Y48" s="1186"/>
      <c r="Z48" s="1186"/>
      <c r="AA48" s="1200"/>
      <c r="AB48" s="1175"/>
      <c r="AC48" s="1186"/>
      <c r="AD48" s="1186"/>
      <c r="AE48" s="1186"/>
      <c r="AF48" s="1186"/>
      <c r="AG48" s="1186"/>
      <c r="AH48" s="1200"/>
      <c r="AI48" s="1175"/>
      <c r="AJ48" s="1186"/>
      <c r="AK48" s="1186"/>
      <c r="AL48" s="1186"/>
      <c r="AM48" s="1186"/>
      <c r="AN48" s="1186"/>
      <c r="AO48" s="1200"/>
      <c r="AP48" s="1175"/>
      <c r="AQ48" s="1186"/>
      <c r="AR48" s="1186"/>
      <c r="AS48" s="1186"/>
      <c r="AT48" s="1186"/>
      <c r="AU48" s="1186"/>
      <c r="AV48" s="1200"/>
      <c r="AW48" s="1175"/>
      <c r="AX48" s="1186"/>
      <c r="AY48" s="1186"/>
      <c r="AZ48" s="1235"/>
      <c r="BA48" s="1247"/>
      <c r="BB48" s="1261"/>
      <c r="BC48" s="1247"/>
      <c r="BD48" s="1277"/>
      <c r="BE48" s="1281"/>
      <c r="BF48" s="1281"/>
      <c r="BG48" s="1281"/>
      <c r="BH48" s="1286"/>
    </row>
    <row r="49" spans="2:60" ht="20.25" customHeight="1">
      <c r="B49" s="1041">
        <f>B46+1</f>
        <v>10</v>
      </c>
      <c r="C49" s="1054"/>
      <c r="D49" s="1067"/>
      <c r="E49" s="1075"/>
      <c r="F49" s="1075">
        <f>C48</f>
        <v>0</v>
      </c>
      <c r="G49" s="1083"/>
      <c r="H49" s="1093"/>
      <c r="I49" s="1102"/>
      <c r="J49" s="1108"/>
      <c r="K49" s="1108"/>
      <c r="L49" s="1083"/>
      <c r="M49" s="1114"/>
      <c r="N49" s="1119"/>
      <c r="O49" s="1124"/>
      <c r="P49" s="1129" t="s">
        <v>743</v>
      </c>
      <c r="Q49" s="1136"/>
      <c r="R49" s="1136"/>
      <c r="S49" s="1144"/>
      <c r="T49" s="1156"/>
      <c r="U49" s="1173" t="str">
        <f>IF(U48="","",VLOOKUP(U48,'標準様式１シフト記号表（勤務時間帯）'!$D$6:$X$47,21,FALSE))</f>
        <v/>
      </c>
      <c r="V49" s="1184" t="str">
        <f>IF(V48="","",VLOOKUP(V48,'標準様式１シフト記号表（勤務時間帯）'!$D$6:$X$47,21,FALSE))</f>
        <v/>
      </c>
      <c r="W49" s="1184" t="str">
        <f>IF(W48="","",VLOOKUP(W48,'標準様式１シフト記号表（勤務時間帯）'!$D$6:$X$47,21,FALSE))</f>
        <v/>
      </c>
      <c r="X49" s="1184" t="str">
        <f>IF(X48="","",VLOOKUP(X48,'標準様式１シフト記号表（勤務時間帯）'!$D$6:$X$47,21,FALSE))</f>
        <v/>
      </c>
      <c r="Y49" s="1184" t="str">
        <f>IF(Y48="","",VLOOKUP(Y48,'標準様式１シフト記号表（勤務時間帯）'!$D$6:$X$47,21,FALSE))</f>
        <v/>
      </c>
      <c r="Z49" s="1184" t="str">
        <f>IF(Z48="","",VLOOKUP(Z48,'標準様式１シフト記号表（勤務時間帯）'!$D$6:$X$47,21,FALSE))</f>
        <v/>
      </c>
      <c r="AA49" s="1198" t="str">
        <f>IF(AA48="","",VLOOKUP(AA48,'標準様式１シフト記号表（勤務時間帯）'!$D$6:$X$47,21,FALSE))</f>
        <v/>
      </c>
      <c r="AB49" s="1173" t="str">
        <f>IF(AB48="","",VLOOKUP(AB48,'標準様式１シフト記号表（勤務時間帯）'!$D$6:$X$47,21,FALSE))</f>
        <v/>
      </c>
      <c r="AC49" s="1184" t="str">
        <f>IF(AC48="","",VLOOKUP(AC48,'標準様式１シフト記号表（勤務時間帯）'!$D$6:$X$47,21,FALSE))</f>
        <v/>
      </c>
      <c r="AD49" s="1184" t="str">
        <f>IF(AD48="","",VLOOKUP(AD48,'標準様式１シフト記号表（勤務時間帯）'!$D$6:$X$47,21,FALSE))</f>
        <v/>
      </c>
      <c r="AE49" s="1184" t="str">
        <f>IF(AE48="","",VLOOKUP(AE48,'標準様式１シフト記号表（勤務時間帯）'!$D$6:$X$47,21,FALSE))</f>
        <v/>
      </c>
      <c r="AF49" s="1184" t="str">
        <f>IF(AF48="","",VLOOKUP(AF48,'標準様式１シフト記号表（勤務時間帯）'!$D$6:$X$47,21,FALSE))</f>
        <v/>
      </c>
      <c r="AG49" s="1184" t="str">
        <f>IF(AG48="","",VLOOKUP(AG48,'標準様式１シフト記号表（勤務時間帯）'!$D$6:$X$47,21,FALSE))</f>
        <v/>
      </c>
      <c r="AH49" s="1198" t="str">
        <f>IF(AH48="","",VLOOKUP(AH48,'標準様式１シフト記号表（勤務時間帯）'!$D$6:$X$47,21,FALSE))</f>
        <v/>
      </c>
      <c r="AI49" s="1173" t="str">
        <f>IF(AI48="","",VLOOKUP(AI48,'標準様式１シフト記号表（勤務時間帯）'!$D$6:$X$47,21,FALSE))</f>
        <v/>
      </c>
      <c r="AJ49" s="1184" t="str">
        <f>IF(AJ48="","",VLOOKUP(AJ48,'標準様式１シフト記号表（勤務時間帯）'!$D$6:$X$47,21,FALSE))</f>
        <v/>
      </c>
      <c r="AK49" s="1184" t="str">
        <f>IF(AK48="","",VLOOKUP(AK48,'標準様式１シフト記号表（勤務時間帯）'!$D$6:$X$47,21,FALSE))</f>
        <v/>
      </c>
      <c r="AL49" s="1184" t="str">
        <f>IF(AL48="","",VLOOKUP(AL48,'標準様式１シフト記号表（勤務時間帯）'!$D$6:$X$47,21,FALSE))</f>
        <v/>
      </c>
      <c r="AM49" s="1184" t="str">
        <f>IF(AM48="","",VLOOKUP(AM48,'標準様式１シフト記号表（勤務時間帯）'!$D$6:$X$47,21,FALSE))</f>
        <v/>
      </c>
      <c r="AN49" s="1184" t="str">
        <f>IF(AN48="","",VLOOKUP(AN48,'標準様式１シフト記号表（勤務時間帯）'!$D$6:$X$47,21,FALSE))</f>
        <v/>
      </c>
      <c r="AO49" s="1198" t="str">
        <f>IF(AO48="","",VLOOKUP(AO48,'標準様式１シフト記号表（勤務時間帯）'!$D$6:$X$47,21,FALSE))</f>
        <v/>
      </c>
      <c r="AP49" s="1173" t="str">
        <f>IF(AP48="","",VLOOKUP(AP48,'標準様式１シフト記号表（勤務時間帯）'!$D$6:$X$47,21,FALSE))</f>
        <v/>
      </c>
      <c r="AQ49" s="1184" t="str">
        <f>IF(AQ48="","",VLOOKUP(AQ48,'標準様式１シフト記号表（勤務時間帯）'!$D$6:$X$47,21,FALSE))</f>
        <v/>
      </c>
      <c r="AR49" s="1184" t="str">
        <f>IF(AR48="","",VLOOKUP(AR48,'標準様式１シフト記号表（勤務時間帯）'!$D$6:$X$47,21,FALSE))</f>
        <v/>
      </c>
      <c r="AS49" s="1184" t="str">
        <f>IF(AS48="","",VLOOKUP(AS48,'標準様式１シフト記号表（勤務時間帯）'!$D$6:$X$47,21,FALSE))</f>
        <v/>
      </c>
      <c r="AT49" s="1184" t="str">
        <f>IF(AT48="","",VLOOKUP(AT48,'標準様式１シフト記号表（勤務時間帯）'!$D$6:$X$47,21,FALSE))</f>
        <v/>
      </c>
      <c r="AU49" s="1184" t="str">
        <f>IF(AU48="","",VLOOKUP(AU48,'標準様式１シフト記号表（勤務時間帯）'!$D$6:$X$47,21,FALSE))</f>
        <v/>
      </c>
      <c r="AV49" s="1198" t="str">
        <f>IF(AV48="","",VLOOKUP(AV48,'標準様式１シフト記号表（勤務時間帯）'!$D$6:$X$47,21,FALSE))</f>
        <v/>
      </c>
      <c r="AW49" s="1173" t="str">
        <f>IF(AW48="","",VLOOKUP(AW48,'標準様式１シフト記号表（勤務時間帯）'!$D$6:$X$47,21,FALSE))</f>
        <v/>
      </c>
      <c r="AX49" s="1184" t="str">
        <f>IF(AX48="","",VLOOKUP(AX48,'標準様式１シフト記号表（勤務時間帯）'!$D$6:$X$47,21,FALSE))</f>
        <v/>
      </c>
      <c r="AY49" s="1184" t="str">
        <f>IF(AY48="","",VLOOKUP(AY48,'標準様式１シフト記号表（勤務時間帯）'!$D$6:$X$47,21,FALSE))</f>
        <v/>
      </c>
      <c r="AZ49" s="1233">
        <f>IF($BC$3="４週",SUM(U49:AV49),IF($BC$3="暦月",SUM(U49:AY49),""))</f>
        <v>0</v>
      </c>
      <c r="BA49" s="1245"/>
      <c r="BB49" s="1259">
        <f>IF($BC$3="４週",AZ49/4,IF($BC$3="暦月",(AZ49/($BC$8/7)),""))</f>
        <v>0</v>
      </c>
      <c r="BC49" s="1245"/>
      <c r="BD49" s="1275"/>
      <c r="BE49" s="1279"/>
      <c r="BF49" s="1279"/>
      <c r="BG49" s="1279"/>
      <c r="BH49" s="1284"/>
    </row>
    <row r="50" spans="2:60" ht="20.25" customHeight="1">
      <c r="B50" s="1042"/>
      <c r="C50" s="1055"/>
      <c r="D50" s="1068"/>
      <c r="E50" s="1076"/>
      <c r="F50" s="1076"/>
      <c r="G50" s="1084">
        <f>C48</f>
        <v>0</v>
      </c>
      <c r="H50" s="1094"/>
      <c r="I50" s="1103"/>
      <c r="J50" s="1109"/>
      <c r="K50" s="1109"/>
      <c r="L50" s="1084"/>
      <c r="M50" s="1115"/>
      <c r="N50" s="1120"/>
      <c r="O50" s="1125"/>
      <c r="P50" s="1132" t="s">
        <v>29</v>
      </c>
      <c r="Q50" s="1140"/>
      <c r="R50" s="1140"/>
      <c r="S50" s="1148"/>
      <c r="T50" s="1162"/>
      <c r="U50" s="1174" t="str">
        <f>IF(U48="","",VLOOKUP(U48,'標準様式１シフト記号表（勤務時間帯）'!$D$6:$Z$47,23,FALSE))</f>
        <v/>
      </c>
      <c r="V50" s="1185" t="str">
        <f>IF(V48="","",VLOOKUP(V48,'標準様式１シフト記号表（勤務時間帯）'!$D$6:$Z$47,23,FALSE))</f>
        <v/>
      </c>
      <c r="W50" s="1185" t="str">
        <f>IF(W48="","",VLOOKUP(W48,'標準様式１シフト記号表（勤務時間帯）'!$D$6:$Z$47,23,FALSE))</f>
        <v/>
      </c>
      <c r="X50" s="1185" t="str">
        <f>IF(X48="","",VLOOKUP(X48,'標準様式１シフト記号表（勤務時間帯）'!$D$6:$Z$47,23,FALSE))</f>
        <v/>
      </c>
      <c r="Y50" s="1185" t="str">
        <f>IF(Y48="","",VLOOKUP(Y48,'標準様式１シフト記号表（勤務時間帯）'!$D$6:$Z$47,23,FALSE))</f>
        <v/>
      </c>
      <c r="Z50" s="1185" t="str">
        <f>IF(Z48="","",VLOOKUP(Z48,'標準様式１シフト記号表（勤務時間帯）'!$D$6:$Z$47,23,FALSE))</f>
        <v/>
      </c>
      <c r="AA50" s="1199" t="str">
        <f>IF(AA48="","",VLOOKUP(AA48,'標準様式１シフト記号表（勤務時間帯）'!$D$6:$Z$47,23,FALSE))</f>
        <v/>
      </c>
      <c r="AB50" s="1174" t="str">
        <f>IF(AB48="","",VLOOKUP(AB48,'標準様式１シフト記号表（勤務時間帯）'!$D$6:$Z$47,23,FALSE))</f>
        <v/>
      </c>
      <c r="AC50" s="1185" t="str">
        <f>IF(AC48="","",VLOOKUP(AC48,'標準様式１シフト記号表（勤務時間帯）'!$D$6:$Z$47,23,FALSE))</f>
        <v/>
      </c>
      <c r="AD50" s="1185" t="str">
        <f>IF(AD48="","",VLOOKUP(AD48,'標準様式１シフト記号表（勤務時間帯）'!$D$6:$Z$47,23,FALSE))</f>
        <v/>
      </c>
      <c r="AE50" s="1185" t="str">
        <f>IF(AE48="","",VLOOKUP(AE48,'標準様式１シフト記号表（勤務時間帯）'!$D$6:$Z$47,23,FALSE))</f>
        <v/>
      </c>
      <c r="AF50" s="1185" t="str">
        <f>IF(AF48="","",VLOOKUP(AF48,'標準様式１シフト記号表（勤務時間帯）'!$D$6:$Z$47,23,FALSE))</f>
        <v/>
      </c>
      <c r="AG50" s="1185" t="str">
        <f>IF(AG48="","",VLOOKUP(AG48,'標準様式１シフト記号表（勤務時間帯）'!$D$6:$Z$47,23,FALSE))</f>
        <v/>
      </c>
      <c r="AH50" s="1199" t="str">
        <f>IF(AH48="","",VLOOKUP(AH48,'標準様式１シフト記号表（勤務時間帯）'!$D$6:$Z$47,23,FALSE))</f>
        <v/>
      </c>
      <c r="AI50" s="1174" t="str">
        <f>IF(AI48="","",VLOOKUP(AI48,'標準様式１シフト記号表（勤務時間帯）'!$D$6:$Z$47,23,FALSE))</f>
        <v/>
      </c>
      <c r="AJ50" s="1185" t="str">
        <f>IF(AJ48="","",VLOOKUP(AJ48,'標準様式１シフト記号表（勤務時間帯）'!$D$6:$Z$47,23,FALSE))</f>
        <v/>
      </c>
      <c r="AK50" s="1185" t="str">
        <f>IF(AK48="","",VLOOKUP(AK48,'標準様式１シフト記号表（勤務時間帯）'!$D$6:$Z$47,23,FALSE))</f>
        <v/>
      </c>
      <c r="AL50" s="1185" t="str">
        <f>IF(AL48="","",VLOOKUP(AL48,'標準様式１シフト記号表（勤務時間帯）'!$D$6:$Z$47,23,FALSE))</f>
        <v/>
      </c>
      <c r="AM50" s="1185" t="str">
        <f>IF(AM48="","",VLOOKUP(AM48,'標準様式１シフト記号表（勤務時間帯）'!$D$6:$Z$47,23,FALSE))</f>
        <v/>
      </c>
      <c r="AN50" s="1185" t="str">
        <f>IF(AN48="","",VLOOKUP(AN48,'標準様式１シフト記号表（勤務時間帯）'!$D$6:$Z$47,23,FALSE))</f>
        <v/>
      </c>
      <c r="AO50" s="1199" t="str">
        <f>IF(AO48="","",VLOOKUP(AO48,'標準様式１シフト記号表（勤務時間帯）'!$D$6:$Z$47,23,FALSE))</f>
        <v/>
      </c>
      <c r="AP50" s="1174" t="str">
        <f>IF(AP48="","",VLOOKUP(AP48,'標準様式１シフト記号表（勤務時間帯）'!$D$6:$Z$47,23,FALSE))</f>
        <v/>
      </c>
      <c r="AQ50" s="1185" t="str">
        <f>IF(AQ48="","",VLOOKUP(AQ48,'標準様式１シフト記号表（勤務時間帯）'!$D$6:$Z$47,23,FALSE))</f>
        <v/>
      </c>
      <c r="AR50" s="1185" t="str">
        <f>IF(AR48="","",VLOOKUP(AR48,'標準様式１シフト記号表（勤務時間帯）'!$D$6:$Z$47,23,FALSE))</f>
        <v/>
      </c>
      <c r="AS50" s="1185" t="str">
        <f>IF(AS48="","",VLOOKUP(AS48,'標準様式１シフト記号表（勤務時間帯）'!$D$6:$Z$47,23,FALSE))</f>
        <v/>
      </c>
      <c r="AT50" s="1185" t="str">
        <f>IF(AT48="","",VLOOKUP(AT48,'標準様式１シフト記号表（勤務時間帯）'!$D$6:$Z$47,23,FALSE))</f>
        <v/>
      </c>
      <c r="AU50" s="1185" t="str">
        <f>IF(AU48="","",VLOOKUP(AU48,'標準様式１シフト記号表（勤務時間帯）'!$D$6:$Z$47,23,FALSE))</f>
        <v/>
      </c>
      <c r="AV50" s="1199" t="str">
        <f>IF(AV48="","",VLOOKUP(AV48,'標準様式１シフト記号表（勤務時間帯）'!$D$6:$Z$47,23,FALSE))</f>
        <v/>
      </c>
      <c r="AW50" s="1174" t="str">
        <f>IF(AW48="","",VLOOKUP(AW48,'標準様式１シフト記号表（勤務時間帯）'!$D$6:$Z$47,23,FALSE))</f>
        <v/>
      </c>
      <c r="AX50" s="1185" t="str">
        <f>IF(AX48="","",VLOOKUP(AX48,'標準様式１シフト記号表（勤務時間帯）'!$D$6:$Z$47,23,FALSE))</f>
        <v/>
      </c>
      <c r="AY50" s="1185" t="str">
        <f>IF(AY48="","",VLOOKUP(AY48,'標準様式１シフト記号表（勤務時間帯）'!$D$6:$Z$47,23,FALSE))</f>
        <v/>
      </c>
      <c r="AZ50" s="1234">
        <f>IF($BC$3="４週",SUM(U50:AV50),IF($BC$3="暦月",SUM(U50:AY50),""))</f>
        <v>0</v>
      </c>
      <c r="BA50" s="1246"/>
      <c r="BB50" s="1260">
        <f>IF($BC$3="４週",AZ50/4,IF($BC$3="暦月",(AZ50/($BC$8/7)),""))</f>
        <v>0</v>
      </c>
      <c r="BC50" s="1246"/>
      <c r="BD50" s="1276"/>
      <c r="BE50" s="1280"/>
      <c r="BF50" s="1280"/>
      <c r="BG50" s="1280"/>
      <c r="BH50" s="1285"/>
    </row>
    <row r="51" spans="2:60" ht="20.25" customHeight="1">
      <c r="B51" s="1043"/>
      <c r="C51" s="1056"/>
      <c r="D51" s="1069"/>
      <c r="E51" s="1077"/>
      <c r="F51" s="1075"/>
      <c r="G51" s="1083"/>
      <c r="H51" s="1096"/>
      <c r="I51" s="1104"/>
      <c r="J51" s="1110"/>
      <c r="K51" s="1110"/>
      <c r="L51" s="1085"/>
      <c r="M51" s="1116"/>
      <c r="N51" s="1121"/>
      <c r="O51" s="1126"/>
      <c r="P51" s="1131" t="s">
        <v>397</v>
      </c>
      <c r="Q51" s="1035"/>
      <c r="R51" s="1035"/>
      <c r="S51" s="1061"/>
      <c r="T51" s="1161"/>
      <c r="U51" s="1175"/>
      <c r="V51" s="1186"/>
      <c r="W51" s="1186"/>
      <c r="X51" s="1186"/>
      <c r="Y51" s="1186"/>
      <c r="Z51" s="1186"/>
      <c r="AA51" s="1200"/>
      <c r="AB51" s="1175"/>
      <c r="AC51" s="1186"/>
      <c r="AD51" s="1186"/>
      <c r="AE51" s="1186"/>
      <c r="AF51" s="1186"/>
      <c r="AG51" s="1186"/>
      <c r="AH51" s="1200"/>
      <c r="AI51" s="1175"/>
      <c r="AJ51" s="1186"/>
      <c r="AK51" s="1186"/>
      <c r="AL51" s="1186"/>
      <c r="AM51" s="1186"/>
      <c r="AN51" s="1186"/>
      <c r="AO51" s="1200"/>
      <c r="AP51" s="1175"/>
      <c r="AQ51" s="1186"/>
      <c r="AR51" s="1186"/>
      <c r="AS51" s="1186"/>
      <c r="AT51" s="1186"/>
      <c r="AU51" s="1186"/>
      <c r="AV51" s="1200"/>
      <c r="AW51" s="1175"/>
      <c r="AX51" s="1186"/>
      <c r="AY51" s="1186"/>
      <c r="AZ51" s="1235"/>
      <c r="BA51" s="1247"/>
      <c r="BB51" s="1261"/>
      <c r="BC51" s="1247"/>
      <c r="BD51" s="1277"/>
      <c r="BE51" s="1281"/>
      <c r="BF51" s="1281"/>
      <c r="BG51" s="1281"/>
      <c r="BH51" s="1286"/>
    </row>
    <row r="52" spans="2:60" ht="20.25" customHeight="1">
      <c r="B52" s="1041">
        <f>B49+1</f>
        <v>11</v>
      </c>
      <c r="C52" s="1054"/>
      <c r="D52" s="1067"/>
      <c r="E52" s="1075"/>
      <c r="F52" s="1075">
        <f>C51</f>
        <v>0</v>
      </c>
      <c r="G52" s="1083"/>
      <c r="H52" s="1093"/>
      <c r="I52" s="1102"/>
      <c r="J52" s="1108"/>
      <c r="K52" s="1108"/>
      <c r="L52" s="1083"/>
      <c r="M52" s="1114"/>
      <c r="N52" s="1119"/>
      <c r="O52" s="1124"/>
      <c r="P52" s="1129" t="s">
        <v>743</v>
      </c>
      <c r="Q52" s="1136"/>
      <c r="R52" s="1136"/>
      <c r="S52" s="1144"/>
      <c r="T52" s="1156"/>
      <c r="U52" s="1173" t="str">
        <f>IF(U51="","",VLOOKUP(U51,'標準様式１シフト記号表（勤務時間帯）'!$D$6:$X$47,21,FALSE))</f>
        <v/>
      </c>
      <c r="V52" s="1184" t="str">
        <f>IF(V51="","",VLOOKUP(V51,'標準様式１シフト記号表（勤務時間帯）'!$D$6:$X$47,21,FALSE))</f>
        <v/>
      </c>
      <c r="W52" s="1184" t="str">
        <f>IF(W51="","",VLOOKUP(W51,'標準様式１シフト記号表（勤務時間帯）'!$D$6:$X$47,21,FALSE))</f>
        <v/>
      </c>
      <c r="X52" s="1184" t="str">
        <f>IF(X51="","",VLOOKUP(X51,'標準様式１シフト記号表（勤務時間帯）'!$D$6:$X$47,21,FALSE))</f>
        <v/>
      </c>
      <c r="Y52" s="1184" t="str">
        <f>IF(Y51="","",VLOOKUP(Y51,'標準様式１シフト記号表（勤務時間帯）'!$D$6:$X$47,21,FALSE))</f>
        <v/>
      </c>
      <c r="Z52" s="1184" t="str">
        <f>IF(Z51="","",VLOOKUP(Z51,'標準様式１シフト記号表（勤務時間帯）'!$D$6:$X$47,21,FALSE))</f>
        <v/>
      </c>
      <c r="AA52" s="1198" t="str">
        <f>IF(AA51="","",VLOOKUP(AA51,'標準様式１シフト記号表（勤務時間帯）'!$D$6:$X$47,21,FALSE))</f>
        <v/>
      </c>
      <c r="AB52" s="1173" t="str">
        <f>IF(AB51="","",VLOOKUP(AB51,'標準様式１シフト記号表（勤務時間帯）'!$D$6:$X$47,21,FALSE))</f>
        <v/>
      </c>
      <c r="AC52" s="1184" t="str">
        <f>IF(AC51="","",VLOOKUP(AC51,'標準様式１シフト記号表（勤務時間帯）'!$D$6:$X$47,21,FALSE))</f>
        <v/>
      </c>
      <c r="AD52" s="1184" t="str">
        <f>IF(AD51="","",VLOOKUP(AD51,'標準様式１シフト記号表（勤務時間帯）'!$D$6:$X$47,21,FALSE))</f>
        <v/>
      </c>
      <c r="AE52" s="1184" t="str">
        <f>IF(AE51="","",VLOOKUP(AE51,'標準様式１シフト記号表（勤務時間帯）'!$D$6:$X$47,21,FALSE))</f>
        <v/>
      </c>
      <c r="AF52" s="1184" t="str">
        <f>IF(AF51="","",VLOOKUP(AF51,'標準様式１シフト記号表（勤務時間帯）'!$D$6:$X$47,21,FALSE))</f>
        <v/>
      </c>
      <c r="AG52" s="1184" t="str">
        <f>IF(AG51="","",VLOOKUP(AG51,'標準様式１シフト記号表（勤務時間帯）'!$D$6:$X$47,21,FALSE))</f>
        <v/>
      </c>
      <c r="AH52" s="1198" t="str">
        <f>IF(AH51="","",VLOOKUP(AH51,'標準様式１シフト記号表（勤務時間帯）'!$D$6:$X$47,21,FALSE))</f>
        <v/>
      </c>
      <c r="AI52" s="1173" t="str">
        <f>IF(AI51="","",VLOOKUP(AI51,'標準様式１シフト記号表（勤務時間帯）'!$D$6:$X$47,21,FALSE))</f>
        <v/>
      </c>
      <c r="AJ52" s="1184" t="str">
        <f>IF(AJ51="","",VLOOKUP(AJ51,'標準様式１シフト記号表（勤務時間帯）'!$D$6:$X$47,21,FALSE))</f>
        <v/>
      </c>
      <c r="AK52" s="1184" t="str">
        <f>IF(AK51="","",VLOOKUP(AK51,'標準様式１シフト記号表（勤務時間帯）'!$D$6:$X$47,21,FALSE))</f>
        <v/>
      </c>
      <c r="AL52" s="1184" t="str">
        <f>IF(AL51="","",VLOOKUP(AL51,'標準様式１シフト記号表（勤務時間帯）'!$D$6:$X$47,21,FALSE))</f>
        <v/>
      </c>
      <c r="AM52" s="1184" t="str">
        <f>IF(AM51="","",VLOOKUP(AM51,'標準様式１シフト記号表（勤務時間帯）'!$D$6:$X$47,21,FALSE))</f>
        <v/>
      </c>
      <c r="AN52" s="1184" t="str">
        <f>IF(AN51="","",VLOOKUP(AN51,'標準様式１シフト記号表（勤務時間帯）'!$D$6:$X$47,21,FALSE))</f>
        <v/>
      </c>
      <c r="AO52" s="1198" t="str">
        <f>IF(AO51="","",VLOOKUP(AO51,'標準様式１シフト記号表（勤務時間帯）'!$D$6:$X$47,21,FALSE))</f>
        <v/>
      </c>
      <c r="AP52" s="1173" t="str">
        <f>IF(AP51="","",VLOOKUP(AP51,'標準様式１シフト記号表（勤務時間帯）'!$D$6:$X$47,21,FALSE))</f>
        <v/>
      </c>
      <c r="AQ52" s="1184" t="str">
        <f>IF(AQ51="","",VLOOKUP(AQ51,'標準様式１シフト記号表（勤務時間帯）'!$D$6:$X$47,21,FALSE))</f>
        <v/>
      </c>
      <c r="AR52" s="1184" t="str">
        <f>IF(AR51="","",VLOOKUP(AR51,'標準様式１シフト記号表（勤務時間帯）'!$D$6:$X$47,21,FALSE))</f>
        <v/>
      </c>
      <c r="AS52" s="1184" t="str">
        <f>IF(AS51="","",VLOOKUP(AS51,'標準様式１シフト記号表（勤務時間帯）'!$D$6:$X$47,21,FALSE))</f>
        <v/>
      </c>
      <c r="AT52" s="1184" t="str">
        <f>IF(AT51="","",VLOOKUP(AT51,'標準様式１シフト記号表（勤務時間帯）'!$D$6:$X$47,21,FALSE))</f>
        <v/>
      </c>
      <c r="AU52" s="1184" t="str">
        <f>IF(AU51="","",VLOOKUP(AU51,'標準様式１シフト記号表（勤務時間帯）'!$D$6:$X$47,21,FALSE))</f>
        <v/>
      </c>
      <c r="AV52" s="1198" t="str">
        <f>IF(AV51="","",VLOOKUP(AV51,'標準様式１シフト記号表（勤務時間帯）'!$D$6:$X$47,21,FALSE))</f>
        <v/>
      </c>
      <c r="AW52" s="1173" t="str">
        <f>IF(AW51="","",VLOOKUP(AW51,'標準様式１シフト記号表（勤務時間帯）'!$D$6:$X$47,21,FALSE))</f>
        <v/>
      </c>
      <c r="AX52" s="1184" t="str">
        <f>IF(AX51="","",VLOOKUP(AX51,'標準様式１シフト記号表（勤務時間帯）'!$D$6:$X$47,21,FALSE))</f>
        <v/>
      </c>
      <c r="AY52" s="1184" t="str">
        <f>IF(AY51="","",VLOOKUP(AY51,'標準様式１シフト記号表（勤務時間帯）'!$D$6:$X$47,21,FALSE))</f>
        <v/>
      </c>
      <c r="AZ52" s="1233">
        <f>IF($BC$3="４週",SUM(U52:AV52),IF($BC$3="暦月",SUM(U52:AY52),""))</f>
        <v>0</v>
      </c>
      <c r="BA52" s="1245"/>
      <c r="BB52" s="1259">
        <f>IF($BC$3="４週",AZ52/4,IF($BC$3="暦月",(AZ52/($BC$8/7)),""))</f>
        <v>0</v>
      </c>
      <c r="BC52" s="1245"/>
      <c r="BD52" s="1275"/>
      <c r="BE52" s="1279"/>
      <c r="BF52" s="1279"/>
      <c r="BG52" s="1279"/>
      <c r="BH52" s="1284"/>
    </row>
    <row r="53" spans="2:60" ht="20.25" customHeight="1">
      <c r="B53" s="1042"/>
      <c r="C53" s="1055"/>
      <c r="D53" s="1068"/>
      <c r="E53" s="1076"/>
      <c r="F53" s="1076"/>
      <c r="G53" s="1084">
        <f>C51</f>
        <v>0</v>
      </c>
      <c r="H53" s="1094"/>
      <c r="I53" s="1103"/>
      <c r="J53" s="1109"/>
      <c r="K53" s="1109"/>
      <c r="L53" s="1084"/>
      <c r="M53" s="1115"/>
      <c r="N53" s="1120"/>
      <c r="O53" s="1125"/>
      <c r="P53" s="1132" t="s">
        <v>29</v>
      </c>
      <c r="Q53" s="1140"/>
      <c r="R53" s="1140"/>
      <c r="S53" s="1148"/>
      <c r="T53" s="1162"/>
      <c r="U53" s="1174" t="str">
        <f>IF(U51="","",VLOOKUP(U51,'標準様式１シフト記号表（勤務時間帯）'!$D$6:$Z$47,23,FALSE))</f>
        <v/>
      </c>
      <c r="V53" s="1185" t="str">
        <f>IF(V51="","",VLOOKUP(V51,'標準様式１シフト記号表（勤務時間帯）'!$D$6:$Z$47,23,FALSE))</f>
        <v/>
      </c>
      <c r="W53" s="1185" t="str">
        <f>IF(W51="","",VLOOKUP(W51,'標準様式１シフト記号表（勤務時間帯）'!$D$6:$Z$47,23,FALSE))</f>
        <v/>
      </c>
      <c r="X53" s="1185" t="str">
        <f>IF(X51="","",VLOOKUP(X51,'標準様式１シフト記号表（勤務時間帯）'!$D$6:$Z$47,23,FALSE))</f>
        <v/>
      </c>
      <c r="Y53" s="1185" t="str">
        <f>IF(Y51="","",VLOOKUP(Y51,'標準様式１シフト記号表（勤務時間帯）'!$D$6:$Z$47,23,FALSE))</f>
        <v/>
      </c>
      <c r="Z53" s="1185" t="str">
        <f>IF(Z51="","",VLOOKUP(Z51,'標準様式１シフト記号表（勤務時間帯）'!$D$6:$Z$47,23,FALSE))</f>
        <v/>
      </c>
      <c r="AA53" s="1199" t="str">
        <f>IF(AA51="","",VLOOKUP(AA51,'標準様式１シフト記号表（勤務時間帯）'!$D$6:$Z$47,23,FALSE))</f>
        <v/>
      </c>
      <c r="AB53" s="1174" t="str">
        <f>IF(AB51="","",VLOOKUP(AB51,'標準様式１シフト記号表（勤務時間帯）'!$D$6:$Z$47,23,FALSE))</f>
        <v/>
      </c>
      <c r="AC53" s="1185" t="str">
        <f>IF(AC51="","",VLOOKUP(AC51,'標準様式１シフト記号表（勤務時間帯）'!$D$6:$Z$47,23,FALSE))</f>
        <v/>
      </c>
      <c r="AD53" s="1185" t="str">
        <f>IF(AD51="","",VLOOKUP(AD51,'標準様式１シフト記号表（勤務時間帯）'!$D$6:$Z$47,23,FALSE))</f>
        <v/>
      </c>
      <c r="AE53" s="1185" t="str">
        <f>IF(AE51="","",VLOOKUP(AE51,'標準様式１シフト記号表（勤務時間帯）'!$D$6:$Z$47,23,FALSE))</f>
        <v/>
      </c>
      <c r="AF53" s="1185" t="str">
        <f>IF(AF51="","",VLOOKUP(AF51,'標準様式１シフト記号表（勤務時間帯）'!$D$6:$Z$47,23,FALSE))</f>
        <v/>
      </c>
      <c r="AG53" s="1185" t="str">
        <f>IF(AG51="","",VLOOKUP(AG51,'標準様式１シフト記号表（勤務時間帯）'!$D$6:$Z$47,23,FALSE))</f>
        <v/>
      </c>
      <c r="AH53" s="1199" t="str">
        <f>IF(AH51="","",VLOOKUP(AH51,'標準様式１シフト記号表（勤務時間帯）'!$D$6:$Z$47,23,FALSE))</f>
        <v/>
      </c>
      <c r="AI53" s="1174" t="str">
        <f>IF(AI51="","",VLOOKUP(AI51,'標準様式１シフト記号表（勤務時間帯）'!$D$6:$Z$47,23,FALSE))</f>
        <v/>
      </c>
      <c r="AJ53" s="1185" t="str">
        <f>IF(AJ51="","",VLOOKUP(AJ51,'標準様式１シフト記号表（勤務時間帯）'!$D$6:$Z$47,23,FALSE))</f>
        <v/>
      </c>
      <c r="AK53" s="1185" t="str">
        <f>IF(AK51="","",VLOOKUP(AK51,'標準様式１シフト記号表（勤務時間帯）'!$D$6:$Z$47,23,FALSE))</f>
        <v/>
      </c>
      <c r="AL53" s="1185" t="str">
        <f>IF(AL51="","",VLOOKUP(AL51,'標準様式１シフト記号表（勤務時間帯）'!$D$6:$Z$47,23,FALSE))</f>
        <v/>
      </c>
      <c r="AM53" s="1185" t="str">
        <f>IF(AM51="","",VLOOKUP(AM51,'標準様式１シフト記号表（勤務時間帯）'!$D$6:$Z$47,23,FALSE))</f>
        <v/>
      </c>
      <c r="AN53" s="1185" t="str">
        <f>IF(AN51="","",VLOOKUP(AN51,'標準様式１シフト記号表（勤務時間帯）'!$D$6:$Z$47,23,FALSE))</f>
        <v/>
      </c>
      <c r="AO53" s="1199" t="str">
        <f>IF(AO51="","",VLOOKUP(AO51,'標準様式１シフト記号表（勤務時間帯）'!$D$6:$Z$47,23,FALSE))</f>
        <v/>
      </c>
      <c r="AP53" s="1174" t="str">
        <f>IF(AP51="","",VLOOKUP(AP51,'標準様式１シフト記号表（勤務時間帯）'!$D$6:$Z$47,23,FALSE))</f>
        <v/>
      </c>
      <c r="AQ53" s="1185" t="str">
        <f>IF(AQ51="","",VLOOKUP(AQ51,'標準様式１シフト記号表（勤務時間帯）'!$D$6:$Z$47,23,FALSE))</f>
        <v/>
      </c>
      <c r="AR53" s="1185" t="str">
        <f>IF(AR51="","",VLOOKUP(AR51,'標準様式１シフト記号表（勤務時間帯）'!$D$6:$Z$47,23,FALSE))</f>
        <v/>
      </c>
      <c r="AS53" s="1185" t="str">
        <f>IF(AS51="","",VLOOKUP(AS51,'標準様式１シフト記号表（勤務時間帯）'!$D$6:$Z$47,23,FALSE))</f>
        <v/>
      </c>
      <c r="AT53" s="1185" t="str">
        <f>IF(AT51="","",VLOOKUP(AT51,'標準様式１シフト記号表（勤務時間帯）'!$D$6:$Z$47,23,FALSE))</f>
        <v/>
      </c>
      <c r="AU53" s="1185" t="str">
        <f>IF(AU51="","",VLOOKUP(AU51,'標準様式１シフト記号表（勤務時間帯）'!$D$6:$Z$47,23,FALSE))</f>
        <v/>
      </c>
      <c r="AV53" s="1199" t="str">
        <f>IF(AV51="","",VLOOKUP(AV51,'標準様式１シフト記号表（勤務時間帯）'!$D$6:$Z$47,23,FALSE))</f>
        <v/>
      </c>
      <c r="AW53" s="1174" t="str">
        <f>IF(AW51="","",VLOOKUP(AW51,'標準様式１シフト記号表（勤務時間帯）'!$D$6:$Z$47,23,FALSE))</f>
        <v/>
      </c>
      <c r="AX53" s="1185" t="str">
        <f>IF(AX51="","",VLOOKUP(AX51,'標準様式１シフト記号表（勤務時間帯）'!$D$6:$Z$47,23,FALSE))</f>
        <v/>
      </c>
      <c r="AY53" s="1185" t="str">
        <f>IF(AY51="","",VLOOKUP(AY51,'標準様式１シフト記号表（勤務時間帯）'!$D$6:$Z$47,23,FALSE))</f>
        <v/>
      </c>
      <c r="AZ53" s="1234">
        <f>IF($BC$3="４週",SUM(U53:AV53),IF($BC$3="暦月",SUM(U53:AY53),""))</f>
        <v>0</v>
      </c>
      <c r="BA53" s="1246"/>
      <c r="BB53" s="1260">
        <f>IF($BC$3="４週",AZ53/4,IF($BC$3="暦月",(AZ53/($BC$8/7)),""))</f>
        <v>0</v>
      </c>
      <c r="BC53" s="1246"/>
      <c r="BD53" s="1276"/>
      <c r="BE53" s="1280"/>
      <c r="BF53" s="1280"/>
      <c r="BG53" s="1280"/>
      <c r="BH53" s="1285"/>
    </row>
    <row r="54" spans="2:60" ht="20.25" customHeight="1">
      <c r="B54" s="1043"/>
      <c r="C54" s="1056"/>
      <c r="D54" s="1069"/>
      <c r="E54" s="1077"/>
      <c r="F54" s="1075"/>
      <c r="G54" s="1083"/>
      <c r="H54" s="1096"/>
      <c r="I54" s="1104"/>
      <c r="J54" s="1110"/>
      <c r="K54" s="1110"/>
      <c r="L54" s="1085"/>
      <c r="M54" s="1116"/>
      <c r="N54" s="1121"/>
      <c r="O54" s="1126"/>
      <c r="P54" s="1131" t="s">
        <v>397</v>
      </c>
      <c r="Q54" s="1035"/>
      <c r="R54" s="1035"/>
      <c r="S54" s="1061"/>
      <c r="T54" s="1161"/>
      <c r="U54" s="1175"/>
      <c r="V54" s="1186"/>
      <c r="W54" s="1186"/>
      <c r="X54" s="1186"/>
      <c r="Y54" s="1186"/>
      <c r="Z54" s="1186"/>
      <c r="AA54" s="1200"/>
      <c r="AB54" s="1175"/>
      <c r="AC54" s="1186"/>
      <c r="AD54" s="1186"/>
      <c r="AE54" s="1186"/>
      <c r="AF54" s="1186"/>
      <c r="AG54" s="1186"/>
      <c r="AH54" s="1200"/>
      <c r="AI54" s="1175"/>
      <c r="AJ54" s="1186"/>
      <c r="AK54" s="1186"/>
      <c r="AL54" s="1186"/>
      <c r="AM54" s="1186"/>
      <c r="AN54" s="1186"/>
      <c r="AO54" s="1200"/>
      <c r="AP54" s="1175"/>
      <c r="AQ54" s="1186"/>
      <c r="AR54" s="1186"/>
      <c r="AS54" s="1186"/>
      <c r="AT54" s="1186"/>
      <c r="AU54" s="1186"/>
      <c r="AV54" s="1200"/>
      <c r="AW54" s="1175"/>
      <c r="AX54" s="1186"/>
      <c r="AY54" s="1186"/>
      <c r="AZ54" s="1235"/>
      <c r="BA54" s="1247"/>
      <c r="BB54" s="1261"/>
      <c r="BC54" s="1247"/>
      <c r="BD54" s="1277"/>
      <c r="BE54" s="1281"/>
      <c r="BF54" s="1281"/>
      <c r="BG54" s="1281"/>
      <c r="BH54" s="1286"/>
    </row>
    <row r="55" spans="2:60" ht="20.25" customHeight="1">
      <c r="B55" s="1041">
        <f>B52+1</f>
        <v>12</v>
      </c>
      <c r="C55" s="1054"/>
      <c r="D55" s="1067"/>
      <c r="E55" s="1075"/>
      <c r="F55" s="1075">
        <f>C54</f>
        <v>0</v>
      </c>
      <c r="G55" s="1083"/>
      <c r="H55" s="1093"/>
      <c r="I55" s="1102"/>
      <c r="J55" s="1108"/>
      <c r="K55" s="1108"/>
      <c r="L55" s="1083"/>
      <c r="M55" s="1114"/>
      <c r="N55" s="1119"/>
      <c r="O55" s="1124"/>
      <c r="P55" s="1129" t="s">
        <v>743</v>
      </c>
      <c r="Q55" s="1136"/>
      <c r="R55" s="1136"/>
      <c r="S55" s="1144"/>
      <c r="T55" s="1156"/>
      <c r="U55" s="1173" t="str">
        <f>IF(U54="","",VLOOKUP(U54,'標準様式１シフト記号表（勤務時間帯）'!$D$6:$X$47,21,FALSE))</f>
        <v/>
      </c>
      <c r="V55" s="1184" t="str">
        <f>IF(V54="","",VLOOKUP(V54,'標準様式１シフト記号表（勤務時間帯）'!$D$6:$X$47,21,FALSE))</f>
        <v/>
      </c>
      <c r="W55" s="1184" t="str">
        <f>IF(W54="","",VLOOKUP(W54,'標準様式１シフト記号表（勤務時間帯）'!$D$6:$X$47,21,FALSE))</f>
        <v/>
      </c>
      <c r="X55" s="1184" t="str">
        <f>IF(X54="","",VLOOKUP(X54,'標準様式１シフト記号表（勤務時間帯）'!$D$6:$X$47,21,FALSE))</f>
        <v/>
      </c>
      <c r="Y55" s="1184" t="str">
        <f>IF(Y54="","",VLOOKUP(Y54,'標準様式１シフト記号表（勤務時間帯）'!$D$6:$X$47,21,FALSE))</f>
        <v/>
      </c>
      <c r="Z55" s="1184" t="str">
        <f>IF(Z54="","",VLOOKUP(Z54,'標準様式１シフト記号表（勤務時間帯）'!$D$6:$X$47,21,FALSE))</f>
        <v/>
      </c>
      <c r="AA55" s="1198" t="str">
        <f>IF(AA54="","",VLOOKUP(AA54,'標準様式１シフト記号表（勤務時間帯）'!$D$6:$X$47,21,FALSE))</f>
        <v/>
      </c>
      <c r="AB55" s="1173" t="str">
        <f>IF(AB54="","",VLOOKUP(AB54,'標準様式１シフト記号表（勤務時間帯）'!$D$6:$X$47,21,FALSE))</f>
        <v/>
      </c>
      <c r="AC55" s="1184" t="str">
        <f>IF(AC54="","",VLOOKUP(AC54,'標準様式１シフト記号表（勤務時間帯）'!$D$6:$X$47,21,FALSE))</f>
        <v/>
      </c>
      <c r="AD55" s="1184" t="str">
        <f>IF(AD54="","",VLOOKUP(AD54,'標準様式１シフト記号表（勤務時間帯）'!$D$6:$X$47,21,FALSE))</f>
        <v/>
      </c>
      <c r="AE55" s="1184" t="str">
        <f>IF(AE54="","",VLOOKUP(AE54,'標準様式１シフト記号表（勤務時間帯）'!$D$6:$X$47,21,FALSE))</f>
        <v/>
      </c>
      <c r="AF55" s="1184" t="str">
        <f>IF(AF54="","",VLOOKUP(AF54,'標準様式１シフト記号表（勤務時間帯）'!$D$6:$X$47,21,FALSE))</f>
        <v/>
      </c>
      <c r="AG55" s="1184" t="str">
        <f>IF(AG54="","",VLOOKUP(AG54,'標準様式１シフト記号表（勤務時間帯）'!$D$6:$X$47,21,FALSE))</f>
        <v/>
      </c>
      <c r="AH55" s="1198" t="str">
        <f>IF(AH54="","",VLOOKUP(AH54,'標準様式１シフト記号表（勤務時間帯）'!$D$6:$X$47,21,FALSE))</f>
        <v/>
      </c>
      <c r="AI55" s="1173" t="str">
        <f>IF(AI54="","",VLOOKUP(AI54,'標準様式１シフト記号表（勤務時間帯）'!$D$6:$X$47,21,FALSE))</f>
        <v/>
      </c>
      <c r="AJ55" s="1184" t="str">
        <f>IF(AJ54="","",VLOOKUP(AJ54,'標準様式１シフト記号表（勤務時間帯）'!$D$6:$X$47,21,FALSE))</f>
        <v/>
      </c>
      <c r="AK55" s="1184" t="str">
        <f>IF(AK54="","",VLOOKUP(AK54,'標準様式１シフト記号表（勤務時間帯）'!$D$6:$X$47,21,FALSE))</f>
        <v/>
      </c>
      <c r="AL55" s="1184" t="str">
        <f>IF(AL54="","",VLOOKUP(AL54,'標準様式１シフト記号表（勤務時間帯）'!$D$6:$X$47,21,FALSE))</f>
        <v/>
      </c>
      <c r="AM55" s="1184" t="str">
        <f>IF(AM54="","",VLOOKUP(AM54,'標準様式１シフト記号表（勤務時間帯）'!$D$6:$X$47,21,FALSE))</f>
        <v/>
      </c>
      <c r="AN55" s="1184" t="str">
        <f>IF(AN54="","",VLOOKUP(AN54,'標準様式１シフト記号表（勤務時間帯）'!$D$6:$X$47,21,FALSE))</f>
        <v/>
      </c>
      <c r="AO55" s="1198" t="str">
        <f>IF(AO54="","",VLOOKUP(AO54,'標準様式１シフト記号表（勤務時間帯）'!$D$6:$X$47,21,FALSE))</f>
        <v/>
      </c>
      <c r="AP55" s="1173" t="str">
        <f>IF(AP54="","",VLOOKUP(AP54,'標準様式１シフト記号表（勤務時間帯）'!$D$6:$X$47,21,FALSE))</f>
        <v/>
      </c>
      <c r="AQ55" s="1184" t="str">
        <f>IF(AQ54="","",VLOOKUP(AQ54,'標準様式１シフト記号表（勤務時間帯）'!$D$6:$X$47,21,FALSE))</f>
        <v/>
      </c>
      <c r="AR55" s="1184" t="str">
        <f>IF(AR54="","",VLOOKUP(AR54,'標準様式１シフト記号表（勤務時間帯）'!$D$6:$X$47,21,FALSE))</f>
        <v/>
      </c>
      <c r="AS55" s="1184" t="str">
        <f>IF(AS54="","",VLOOKUP(AS54,'標準様式１シフト記号表（勤務時間帯）'!$D$6:$X$47,21,FALSE))</f>
        <v/>
      </c>
      <c r="AT55" s="1184" t="str">
        <f>IF(AT54="","",VLOOKUP(AT54,'標準様式１シフト記号表（勤務時間帯）'!$D$6:$X$47,21,FALSE))</f>
        <v/>
      </c>
      <c r="AU55" s="1184" t="str">
        <f>IF(AU54="","",VLOOKUP(AU54,'標準様式１シフト記号表（勤務時間帯）'!$D$6:$X$47,21,FALSE))</f>
        <v/>
      </c>
      <c r="AV55" s="1198" t="str">
        <f>IF(AV54="","",VLOOKUP(AV54,'標準様式１シフト記号表（勤務時間帯）'!$D$6:$X$47,21,FALSE))</f>
        <v/>
      </c>
      <c r="AW55" s="1173" t="str">
        <f>IF(AW54="","",VLOOKUP(AW54,'標準様式１シフト記号表（勤務時間帯）'!$D$6:$X$47,21,FALSE))</f>
        <v/>
      </c>
      <c r="AX55" s="1184" t="str">
        <f>IF(AX54="","",VLOOKUP(AX54,'標準様式１シフト記号表（勤務時間帯）'!$D$6:$X$47,21,FALSE))</f>
        <v/>
      </c>
      <c r="AY55" s="1184" t="str">
        <f>IF(AY54="","",VLOOKUP(AY54,'標準様式１シフト記号表（勤務時間帯）'!$D$6:$X$47,21,FALSE))</f>
        <v/>
      </c>
      <c r="AZ55" s="1233">
        <f>IF($BC$3="４週",SUM(U55:AV55),IF($BC$3="暦月",SUM(U55:AY55),""))</f>
        <v>0</v>
      </c>
      <c r="BA55" s="1245"/>
      <c r="BB55" s="1259">
        <f>IF($BC$3="４週",AZ55/4,IF($BC$3="暦月",(AZ55/($BC$8/7)),""))</f>
        <v>0</v>
      </c>
      <c r="BC55" s="1245"/>
      <c r="BD55" s="1275"/>
      <c r="BE55" s="1279"/>
      <c r="BF55" s="1279"/>
      <c r="BG55" s="1279"/>
      <c r="BH55" s="1284"/>
    </row>
    <row r="56" spans="2:60" ht="20.25" customHeight="1">
      <c r="B56" s="1042"/>
      <c r="C56" s="1055"/>
      <c r="D56" s="1068"/>
      <c r="E56" s="1076"/>
      <c r="F56" s="1076"/>
      <c r="G56" s="1084">
        <f>C54</f>
        <v>0</v>
      </c>
      <c r="H56" s="1094"/>
      <c r="I56" s="1103"/>
      <c r="J56" s="1109"/>
      <c r="K56" s="1109"/>
      <c r="L56" s="1084"/>
      <c r="M56" s="1115"/>
      <c r="N56" s="1120"/>
      <c r="O56" s="1125"/>
      <c r="P56" s="1132" t="s">
        <v>29</v>
      </c>
      <c r="Q56" s="1140"/>
      <c r="R56" s="1140"/>
      <c r="S56" s="1148"/>
      <c r="T56" s="1162"/>
      <c r="U56" s="1174" t="str">
        <f>IF(U54="","",VLOOKUP(U54,'標準様式１シフト記号表（勤務時間帯）'!$D$6:$Z$47,23,FALSE))</f>
        <v/>
      </c>
      <c r="V56" s="1185" t="str">
        <f>IF(V54="","",VLOOKUP(V54,'標準様式１シフト記号表（勤務時間帯）'!$D$6:$Z$47,23,FALSE))</f>
        <v/>
      </c>
      <c r="W56" s="1185" t="str">
        <f>IF(W54="","",VLOOKUP(W54,'標準様式１シフト記号表（勤務時間帯）'!$D$6:$Z$47,23,FALSE))</f>
        <v/>
      </c>
      <c r="X56" s="1185" t="str">
        <f>IF(X54="","",VLOOKUP(X54,'標準様式１シフト記号表（勤務時間帯）'!$D$6:$Z$47,23,FALSE))</f>
        <v/>
      </c>
      <c r="Y56" s="1185" t="str">
        <f>IF(Y54="","",VLOOKUP(Y54,'標準様式１シフト記号表（勤務時間帯）'!$D$6:$Z$47,23,FALSE))</f>
        <v/>
      </c>
      <c r="Z56" s="1185" t="str">
        <f>IF(Z54="","",VLOOKUP(Z54,'標準様式１シフト記号表（勤務時間帯）'!$D$6:$Z$47,23,FALSE))</f>
        <v/>
      </c>
      <c r="AA56" s="1199" t="str">
        <f>IF(AA54="","",VLOOKUP(AA54,'標準様式１シフト記号表（勤務時間帯）'!$D$6:$Z$47,23,FALSE))</f>
        <v/>
      </c>
      <c r="AB56" s="1174" t="str">
        <f>IF(AB54="","",VLOOKUP(AB54,'標準様式１シフト記号表（勤務時間帯）'!$D$6:$Z$47,23,FALSE))</f>
        <v/>
      </c>
      <c r="AC56" s="1185" t="str">
        <f>IF(AC54="","",VLOOKUP(AC54,'標準様式１シフト記号表（勤務時間帯）'!$D$6:$Z$47,23,FALSE))</f>
        <v/>
      </c>
      <c r="AD56" s="1185" t="str">
        <f>IF(AD54="","",VLOOKUP(AD54,'標準様式１シフト記号表（勤務時間帯）'!$D$6:$Z$47,23,FALSE))</f>
        <v/>
      </c>
      <c r="AE56" s="1185" t="str">
        <f>IF(AE54="","",VLOOKUP(AE54,'標準様式１シフト記号表（勤務時間帯）'!$D$6:$Z$47,23,FALSE))</f>
        <v/>
      </c>
      <c r="AF56" s="1185" t="str">
        <f>IF(AF54="","",VLOOKUP(AF54,'標準様式１シフト記号表（勤務時間帯）'!$D$6:$Z$47,23,FALSE))</f>
        <v/>
      </c>
      <c r="AG56" s="1185" t="str">
        <f>IF(AG54="","",VLOOKUP(AG54,'標準様式１シフト記号表（勤務時間帯）'!$D$6:$Z$47,23,FALSE))</f>
        <v/>
      </c>
      <c r="AH56" s="1199" t="str">
        <f>IF(AH54="","",VLOOKUP(AH54,'標準様式１シフト記号表（勤務時間帯）'!$D$6:$Z$47,23,FALSE))</f>
        <v/>
      </c>
      <c r="AI56" s="1174" t="str">
        <f>IF(AI54="","",VLOOKUP(AI54,'標準様式１シフト記号表（勤務時間帯）'!$D$6:$Z$47,23,FALSE))</f>
        <v/>
      </c>
      <c r="AJ56" s="1185" t="str">
        <f>IF(AJ54="","",VLOOKUP(AJ54,'標準様式１シフト記号表（勤務時間帯）'!$D$6:$Z$47,23,FALSE))</f>
        <v/>
      </c>
      <c r="AK56" s="1185" t="str">
        <f>IF(AK54="","",VLOOKUP(AK54,'標準様式１シフト記号表（勤務時間帯）'!$D$6:$Z$47,23,FALSE))</f>
        <v/>
      </c>
      <c r="AL56" s="1185" t="str">
        <f>IF(AL54="","",VLOOKUP(AL54,'標準様式１シフト記号表（勤務時間帯）'!$D$6:$Z$47,23,FALSE))</f>
        <v/>
      </c>
      <c r="AM56" s="1185" t="str">
        <f>IF(AM54="","",VLOOKUP(AM54,'標準様式１シフト記号表（勤務時間帯）'!$D$6:$Z$47,23,FALSE))</f>
        <v/>
      </c>
      <c r="AN56" s="1185" t="str">
        <f>IF(AN54="","",VLOOKUP(AN54,'標準様式１シフト記号表（勤務時間帯）'!$D$6:$Z$47,23,FALSE))</f>
        <v/>
      </c>
      <c r="AO56" s="1199" t="str">
        <f>IF(AO54="","",VLOOKUP(AO54,'標準様式１シフト記号表（勤務時間帯）'!$D$6:$Z$47,23,FALSE))</f>
        <v/>
      </c>
      <c r="AP56" s="1174" t="str">
        <f>IF(AP54="","",VLOOKUP(AP54,'標準様式１シフト記号表（勤務時間帯）'!$D$6:$Z$47,23,FALSE))</f>
        <v/>
      </c>
      <c r="AQ56" s="1185" t="str">
        <f>IF(AQ54="","",VLOOKUP(AQ54,'標準様式１シフト記号表（勤務時間帯）'!$D$6:$Z$47,23,FALSE))</f>
        <v/>
      </c>
      <c r="AR56" s="1185" t="str">
        <f>IF(AR54="","",VLOOKUP(AR54,'標準様式１シフト記号表（勤務時間帯）'!$D$6:$Z$47,23,FALSE))</f>
        <v/>
      </c>
      <c r="AS56" s="1185" t="str">
        <f>IF(AS54="","",VLOOKUP(AS54,'標準様式１シフト記号表（勤務時間帯）'!$D$6:$Z$47,23,FALSE))</f>
        <v/>
      </c>
      <c r="AT56" s="1185" t="str">
        <f>IF(AT54="","",VLOOKUP(AT54,'標準様式１シフト記号表（勤務時間帯）'!$D$6:$Z$47,23,FALSE))</f>
        <v/>
      </c>
      <c r="AU56" s="1185" t="str">
        <f>IF(AU54="","",VLOOKUP(AU54,'標準様式１シフト記号表（勤務時間帯）'!$D$6:$Z$47,23,FALSE))</f>
        <v/>
      </c>
      <c r="AV56" s="1199" t="str">
        <f>IF(AV54="","",VLOOKUP(AV54,'標準様式１シフト記号表（勤務時間帯）'!$D$6:$Z$47,23,FALSE))</f>
        <v/>
      </c>
      <c r="AW56" s="1174" t="str">
        <f>IF(AW54="","",VLOOKUP(AW54,'標準様式１シフト記号表（勤務時間帯）'!$D$6:$Z$47,23,FALSE))</f>
        <v/>
      </c>
      <c r="AX56" s="1185" t="str">
        <f>IF(AX54="","",VLOOKUP(AX54,'標準様式１シフト記号表（勤務時間帯）'!$D$6:$Z$47,23,FALSE))</f>
        <v/>
      </c>
      <c r="AY56" s="1185" t="str">
        <f>IF(AY54="","",VLOOKUP(AY54,'標準様式１シフト記号表（勤務時間帯）'!$D$6:$Z$47,23,FALSE))</f>
        <v/>
      </c>
      <c r="AZ56" s="1234">
        <f>IF($BC$3="４週",SUM(U56:AV56),IF($BC$3="暦月",SUM(U56:AY56),""))</f>
        <v>0</v>
      </c>
      <c r="BA56" s="1246"/>
      <c r="BB56" s="1260">
        <f>IF($BC$3="４週",AZ56/4,IF($BC$3="暦月",(AZ56/($BC$8/7)),""))</f>
        <v>0</v>
      </c>
      <c r="BC56" s="1246"/>
      <c r="BD56" s="1276"/>
      <c r="BE56" s="1280"/>
      <c r="BF56" s="1280"/>
      <c r="BG56" s="1280"/>
      <c r="BH56" s="1285"/>
    </row>
    <row r="57" spans="2:60" ht="20.25" customHeight="1">
      <c r="B57" s="1043"/>
      <c r="C57" s="1056"/>
      <c r="D57" s="1069"/>
      <c r="E57" s="1077"/>
      <c r="F57" s="1075"/>
      <c r="G57" s="1083"/>
      <c r="H57" s="1096"/>
      <c r="I57" s="1104"/>
      <c r="J57" s="1110"/>
      <c r="K57" s="1110"/>
      <c r="L57" s="1085"/>
      <c r="M57" s="1116"/>
      <c r="N57" s="1121"/>
      <c r="O57" s="1126"/>
      <c r="P57" s="1131" t="s">
        <v>397</v>
      </c>
      <c r="Q57" s="1035"/>
      <c r="R57" s="1035"/>
      <c r="S57" s="1061"/>
      <c r="T57" s="1161"/>
      <c r="U57" s="1175"/>
      <c r="V57" s="1186"/>
      <c r="W57" s="1186"/>
      <c r="X57" s="1186"/>
      <c r="Y57" s="1186"/>
      <c r="Z57" s="1186"/>
      <c r="AA57" s="1200"/>
      <c r="AB57" s="1175"/>
      <c r="AC57" s="1186"/>
      <c r="AD57" s="1186"/>
      <c r="AE57" s="1186"/>
      <c r="AF57" s="1186"/>
      <c r="AG57" s="1186"/>
      <c r="AH57" s="1200"/>
      <c r="AI57" s="1175"/>
      <c r="AJ57" s="1186"/>
      <c r="AK57" s="1186"/>
      <c r="AL57" s="1186"/>
      <c r="AM57" s="1186"/>
      <c r="AN57" s="1186"/>
      <c r="AO57" s="1200"/>
      <c r="AP57" s="1175"/>
      <c r="AQ57" s="1186"/>
      <c r="AR57" s="1186"/>
      <c r="AS57" s="1186"/>
      <c r="AT57" s="1186"/>
      <c r="AU57" s="1186"/>
      <c r="AV57" s="1200"/>
      <c r="AW57" s="1175"/>
      <c r="AX57" s="1186"/>
      <c r="AY57" s="1186"/>
      <c r="AZ57" s="1235"/>
      <c r="BA57" s="1247"/>
      <c r="BB57" s="1261"/>
      <c r="BC57" s="1247"/>
      <c r="BD57" s="1277"/>
      <c r="BE57" s="1281"/>
      <c r="BF57" s="1281"/>
      <c r="BG57" s="1281"/>
      <c r="BH57" s="1286"/>
    </row>
    <row r="58" spans="2:60" ht="20.25" customHeight="1">
      <c r="B58" s="1041">
        <f>B55+1</f>
        <v>13</v>
      </c>
      <c r="C58" s="1054"/>
      <c r="D58" s="1067"/>
      <c r="E58" s="1075"/>
      <c r="F58" s="1075">
        <f>C57</f>
        <v>0</v>
      </c>
      <c r="G58" s="1083"/>
      <c r="H58" s="1093"/>
      <c r="I58" s="1102"/>
      <c r="J58" s="1108"/>
      <c r="K58" s="1108"/>
      <c r="L58" s="1083"/>
      <c r="M58" s="1114"/>
      <c r="N58" s="1119"/>
      <c r="O58" s="1124"/>
      <c r="P58" s="1129" t="s">
        <v>743</v>
      </c>
      <c r="Q58" s="1136"/>
      <c r="R58" s="1136"/>
      <c r="S58" s="1144"/>
      <c r="T58" s="1156"/>
      <c r="U58" s="1173" t="str">
        <f>IF(U57="","",VLOOKUP(U57,'標準様式１シフト記号表（勤務時間帯）'!$D$6:$X$47,21,FALSE))</f>
        <v/>
      </c>
      <c r="V58" s="1184" t="str">
        <f>IF(V57="","",VLOOKUP(V57,'標準様式１シフト記号表（勤務時間帯）'!$D$6:$X$47,21,FALSE))</f>
        <v/>
      </c>
      <c r="W58" s="1184" t="str">
        <f>IF(W57="","",VLOOKUP(W57,'標準様式１シフト記号表（勤務時間帯）'!$D$6:$X$47,21,FALSE))</f>
        <v/>
      </c>
      <c r="X58" s="1184" t="str">
        <f>IF(X57="","",VLOOKUP(X57,'標準様式１シフト記号表（勤務時間帯）'!$D$6:$X$47,21,FALSE))</f>
        <v/>
      </c>
      <c r="Y58" s="1184" t="str">
        <f>IF(Y57="","",VLOOKUP(Y57,'標準様式１シフト記号表（勤務時間帯）'!$D$6:$X$47,21,FALSE))</f>
        <v/>
      </c>
      <c r="Z58" s="1184" t="str">
        <f>IF(Z57="","",VLOOKUP(Z57,'標準様式１シフト記号表（勤務時間帯）'!$D$6:$X$47,21,FALSE))</f>
        <v/>
      </c>
      <c r="AA58" s="1198" t="str">
        <f>IF(AA57="","",VLOOKUP(AA57,'標準様式１シフト記号表（勤務時間帯）'!$D$6:$X$47,21,FALSE))</f>
        <v/>
      </c>
      <c r="AB58" s="1173" t="str">
        <f>IF(AB57="","",VLOOKUP(AB57,'標準様式１シフト記号表（勤務時間帯）'!$D$6:$X$47,21,FALSE))</f>
        <v/>
      </c>
      <c r="AC58" s="1184" t="str">
        <f>IF(AC57="","",VLOOKUP(AC57,'標準様式１シフト記号表（勤務時間帯）'!$D$6:$X$47,21,FALSE))</f>
        <v/>
      </c>
      <c r="AD58" s="1184" t="str">
        <f>IF(AD57="","",VLOOKUP(AD57,'標準様式１シフト記号表（勤務時間帯）'!$D$6:$X$47,21,FALSE))</f>
        <v/>
      </c>
      <c r="AE58" s="1184" t="str">
        <f>IF(AE57="","",VLOOKUP(AE57,'標準様式１シフト記号表（勤務時間帯）'!$D$6:$X$47,21,FALSE))</f>
        <v/>
      </c>
      <c r="AF58" s="1184" t="str">
        <f>IF(AF57="","",VLOOKUP(AF57,'標準様式１シフト記号表（勤務時間帯）'!$D$6:$X$47,21,FALSE))</f>
        <v/>
      </c>
      <c r="AG58" s="1184" t="str">
        <f>IF(AG57="","",VLOOKUP(AG57,'標準様式１シフト記号表（勤務時間帯）'!$D$6:$X$47,21,FALSE))</f>
        <v/>
      </c>
      <c r="AH58" s="1198" t="str">
        <f>IF(AH57="","",VLOOKUP(AH57,'標準様式１シフト記号表（勤務時間帯）'!$D$6:$X$47,21,FALSE))</f>
        <v/>
      </c>
      <c r="AI58" s="1173" t="str">
        <f>IF(AI57="","",VLOOKUP(AI57,'標準様式１シフト記号表（勤務時間帯）'!$D$6:$X$47,21,FALSE))</f>
        <v/>
      </c>
      <c r="AJ58" s="1184" t="str">
        <f>IF(AJ57="","",VLOOKUP(AJ57,'標準様式１シフト記号表（勤務時間帯）'!$D$6:$X$47,21,FALSE))</f>
        <v/>
      </c>
      <c r="AK58" s="1184" t="str">
        <f>IF(AK57="","",VLOOKUP(AK57,'標準様式１シフト記号表（勤務時間帯）'!$D$6:$X$47,21,FALSE))</f>
        <v/>
      </c>
      <c r="AL58" s="1184" t="str">
        <f>IF(AL57="","",VLOOKUP(AL57,'標準様式１シフト記号表（勤務時間帯）'!$D$6:$X$47,21,FALSE))</f>
        <v/>
      </c>
      <c r="AM58" s="1184" t="str">
        <f>IF(AM57="","",VLOOKUP(AM57,'標準様式１シフト記号表（勤務時間帯）'!$D$6:$X$47,21,FALSE))</f>
        <v/>
      </c>
      <c r="AN58" s="1184" t="str">
        <f>IF(AN57="","",VLOOKUP(AN57,'標準様式１シフト記号表（勤務時間帯）'!$D$6:$X$47,21,FALSE))</f>
        <v/>
      </c>
      <c r="AO58" s="1198" t="str">
        <f>IF(AO57="","",VLOOKUP(AO57,'標準様式１シフト記号表（勤務時間帯）'!$D$6:$X$47,21,FALSE))</f>
        <v/>
      </c>
      <c r="AP58" s="1173" t="str">
        <f>IF(AP57="","",VLOOKUP(AP57,'標準様式１シフト記号表（勤務時間帯）'!$D$6:$X$47,21,FALSE))</f>
        <v/>
      </c>
      <c r="AQ58" s="1184" t="str">
        <f>IF(AQ57="","",VLOOKUP(AQ57,'標準様式１シフト記号表（勤務時間帯）'!$D$6:$X$47,21,FALSE))</f>
        <v/>
      </c>
      <c r="AR58" s="1184" t="str">
        <f>IF(AR57="","",VLOOKUP(AR57,'標準様式１シフト記号表（勤務時間帯）'!$D$6:$X$47,21,FALSE))</f>
        <v/>
      </c>
      <c r="AS58" s="1184" t="str">
        <f>IF(AS57="","",VLOOKUP(AS57,'標準様式１シフト記号表（勤務時間帯）'!$D$6:$X$47,21,FALSE))</f>
        <v/>
      </c>
      <c r="AT58" s="1184" t="str">
        <f>IF(AT57="","",VLOOKUP(AT57,'標準様式１シフト記号表（勤務時間帯）'!$D$6:$X$47,21,FALSE))</f>
        <v/>
      </c>
      <c r="AU58" s="1184" t="str">
        <f>IF(AU57="","",VLOOKUP(AU57,'標準様式１シフト記号表（勤務時間帯）'!$D$6:$X$47,21,FALSE))</f>
        <v/>
      </c>
      <c r="AV58" s="1198" t="str">
        <f>IF(AV57="","",VLOOKUP(AV57,'標準様式１シフト記号表（勤務時間帯）'!$D$6:$X$47,21,FALSE))</f>
        <v/>
      </c>
      <c r="AW58" s="1173" t="str">
        <f>IF(AW57="","",VLOOKUP(AW57,'標準様式１シフト記号表（勤務時間帯）'!$D$6:$X$47,21,FALSE))</f>
        <v/>
      </c>
      <c r="AX58" s="1184" t="str">
        <f>IF(AX57="","",VLOOKUP(AX57,'標準様式１シフト記号表（勤務時間帯）'!$D$6:$X$47,21,FALSE))</f>
        <v/>
      </c>
      <c r="AY58" s="1184" t="str">
        <f>IF(AY57="","",VLOOKUP(AY57,'標準様式１シフト記号表（勤務時間帯）'!$D$6:$X$47,21,FALSE))</f>
        <v/>
      </c>
      <c r="AZ58" s="1233">
        <f>IF($BC$3="４週",SUM(U58:AV58),IF($BC$3="暦月",SUM(U58:AY58),""))</f>
        <v>0</v>
      </c>
      <c r="BA58" s="1245"/>
      <c r="BB58" s="1259">
        <f>IF($BC$3="４週",AZ58/4,IF($BC$3="暦月",(AZ58/($BC$8/7)),""))</f>
        <v>0</v>
      </c>
      <c r="BC58" s="1245"/>
      <c r="BD58" s="1275"/>
      <c r="BE58" s="1279"/>
      <c r="BF58" s="1279"/>
      <c r="BG58" s="1279"/>
      <c r="BH58" s="1284"/>
    </row>
    <row r="59" spans="2:60" ht="20.25" customHeight="1">
      <c r="B59" s="1042"/>
      <c r="C59" s="1055"/>
      <c r="D59" s="1068"/>
      <c r="E59" s="1076"/>
      <c r="F59" s="1076"/>
      <c r="G59" s="1084">
        <f>C57</f>
        <v>0</v>
      </c>
      <c r="H59" s="1094"/>
      <c r="I59" s="1103"/>
      <c r="J59" s="1109"/>
      <c r="K59" s="1109"/>
      <c r="L59" s="1084"/>
      <c r="M59" s="1115"/>
      <c r="N59" s="1120"/>
      <c r="O59" s="1125"/>
      <c r="P59" s="1132" t="s">
        <v>29</v>
      </c>
      <c r="Q59" s="1140"/>
      <c r="R59" s="1140"/>
      <c r="S59" s="1148"/>
      <c r="T59" s="1162"/>
      <c r="U59" s="1174" t="str">
        <f>IF(U57="","",VLOOKUP(U57,'標準様式１シフト記号表（勤務時間帯）'!$D$6:$Z$47,23,FALSE))</f>
        <v/>
      </c>
      <c r="V59" s="1185" t="str">
        <f>IF(V57="","",VLOOKUP(V57,'標準様式１シフト記号表（勤務時間帯）'!$D$6:$Z$47,23,FALSE))</f>
        <v/>
      </c>
      <c r="W59" s="1185" t="str">
        <f>IF(W57="","",VLOOKUP(W57,'標準様式１シフト記号表（勤務時間帯）'!$D$6:$Z$47,23,FALSE))</f>
        <v/>
      </c>
      <c r="X59" s="1185" t="str">
        <f>IF(X57="","",VLOOKUP(X57,'標準様式１シフト記号表（勤務時間帯）'!$D$6:$Z$47,23,FALSE))</f>
        <v/>
      </c>
      <c r="Y59" s="1185" t="str">
        <f>IF(Y57="","",VLOOKUP(Y57,'標準様式１シフト記号表（勤務時間帯）'!$D$6:$Z$47,23,FALSE))</f>
        <v/>
      </c>
      <c r="Z59" s="1185" t="str">
        <f>IF(Z57="","",VLOOKUP(Z57,'標準様式１シフト記号表（勤務時間帯）'!$D$6:$Z$47,23,FALSE))</f>
        <v/>
      </c>
      <c r="AA59" s="1199" t="str">
        <f>IF(AA57="","",VLOOKUP(AA57,'標準様式１シフト記号表（勤務時間帯）'!$D$6:$Z$47,23,FALSE))</f>
        <v/>
      </c>
      <c r="AB59" s="1174" t="str">
        <f>IF(AB57="","",VLOOKUP(AB57,'標準様式１シフト記号表（勤務時間帯）'!$D$6:$Z$47,23,FALSE))</f>
        <v/>
      </c>
      <c r="AC59" s="1185" t="str">
        <f>IF(AC57="","",VLOOKUP(AC57,'標準様式１シフト記号表（勤務時間帯）'!$D$6:$Z$47,23,FALSE))</f>
        <v/>
      </c>
      <c r="AD59" s="1185" t="str">
        <f>IF(AD57="","",VLOOKUP(AD57,'標準様式１シフト記号表（勤務時間帯）'!$D$6:$Z$47,23,FALSE))</f>
        <v/>
      </c>
      <c r="AE59" s="1185" t="str">
        <f>IF(AE57="","",VLOOKUP(AE57,'標準様式１シフト記号表（勤務時間帯）'!$D$6:$Z$47,23,FALSE))</f>
        <v/>
      </c>
      <c r="AF59" s="1185" t="str">
        <f>IF(AF57="","",VLOOKUP(AF57,'標準様式１シフト記号表（勤務時間帯）'!$D$6:$Z$47,23,FALSE))</f>
        <v/>
      </c>
      <c r="AG59" s="1185" t="str">
        <f>IF(AG57="","",VLOOKUP(AG57,'標準様式１シフト記号表（勤務時間帯）'!$D$6:$Z$47,23,FALSE))</f>
        <v/>
      </c>
      <c r="AH59" s="1199" t="str">
        <f>IF(AH57="","",VLOOKUP(AH57,'標準様式１シフト記号表（勤務時間帯）'!$D$6:$Z$47,23,FALSE))</f>
        <v/>
      </c>
      <c r="AI59" s="1174" t="str">
        <f>IF(AI57="","",VLOOKUP(AI57,'標準様式１シフト記号表（勤務時間帯）'!$D$6:$Z$47,23,FALSE))</f>
        <v/>
      </c>
      <c r="AJ59" s="1185" t="str">
        <f>IF(AJ57="","",VLOOKUP(AJ57,'標準様式１シフト記号表（勤務時間帯）'!$D$6:$Z$47,23,FALSE))</f>
        <v/>
      </c>
      <c r="AK59" s="1185" t="str">
        <f>IF(AK57="","",VLOOKUP(AK57,'標準様式１シフト記号表（勤務時間帯）'!$D$6:$Z$47,23,FALSE))</f>
        <v/>
      </c>
      <c r="AL59" s="1185" t="str">
        <f>IF(AL57="","",VLOOKUP(AL57,'標準様式１シフト記号表（勤務時間帯）'!$D$6:$Z$47,23,FALSE))</f>
        <v/>
      </c>
      <c r="AM59" s="1185" t="str">
        <f>IF(AM57="","",VLOOKUP(AM57,'標準様式１シフト記号表（勤務時間帯）'!$D$6:$Z$47,23,FALSE))</f>
        <v/>
      </c>
      <c r="AN59" s="1185" t="str">
        <f>IF(AN57="","",VLOOKUP(AN57,'標準様式１シフト記号表（勤務時間帯）'!$D$6:$Z$47,23,FALSE))</f>
        <v/>
      </c>
      <c r="AO59" s="1199" t="str">
        <f>IF(AO57="","",VLOOKUP(AO57,'標準様式１シフト記号表（勤務時間帯）'!$D$6:$Z$47,23,FALSE))</f>
        <v/>
      </c>
      <c r="AP59" s="1174" t="str">
        <f>IF(AP57="","",VLOOKUP(AP57,'標準様式１シフト記号表（勤務時間帯）'!$D$6:$Z$47,23,FALSE))</f>
        <v/>
      </c>
      <c r="AQ59" s="1185" t="str">
        <f>IF(AQ57="","",VLOOKUP(AQ57,'標準様式１シフト記号表（勤務時間帯）'!$D$6:$Z$47,23,FALSE))</f>
        <v/>
      </c>
      <c r="AR59" s="1185" t="str">
        <f>IF(AR57="","",VLOOKUP(AR57,'標準様式１シフト記号表（勤務時間帯）'!$D$6:$Z$47,23,FALSE))</f>
        <v/>
      </c>
      <c r="AS59" s="1185" t="str">
        <f>IF(AS57="","",VLOOKUP(AS57,'標準様式１シフト記号表（勤務時間帯）'!$D$6:$Z$47,23,FALSE))</f>
        <v/>
      </c>
      <c r="AT59" s="1185" t="str">
        <f>IF(AT57="","",VLOOKUP(AT57,'標準様式１シフト記号表（勤務時間帯）'!$D$6:$Z$47,23,FALSE))</f>
        <v/>
      </c>
      <c r="AU59" s="1185" t="str">
        <f>IF(AU57="","",VLOOKUP(AU57,'標準様式１シフト記号表（勤務時間帯）'!$D$6:$Z$47,23,FALSE))</f>
        <v/>
      </c>
      <c r="AV59" s="1199" t="str">
        <f>IF(AV57="","",VLOOKUP(AV57,'標準様式１シフト記号表（勤務時間帯）'!$D$6:$Z$47,23,FALSE))</f>
        <v/>
      </c>
      <c r="AW59" s="1174" t="str">
        <f>IF(AW57="","",VLOOKUP(AW57,'標準様式１シフト記号表（勤務時間帯）'!$D$6:$Z$47,23,FALSE))</f>
        <v/>
      </c>
      <c r="AX59" s="1185" t="str">
        <f>IF(AX57="","",VLOOKUP(AX57,'標準様式１シフト記号表（勤務時間帯）'!$D$6:$Z$47,23,FALSE))</f>
        <v/>
      </c>
      <c r="AY59" s="1185" t="str">
        <f>IF(AY57="","",VLOOKUP(AY57,'標準様式１シフト記号表（勤務時間帯）'!$D$6:$Z$47,23,FALSE))</f>
        <v/>
      </c>
      <c r="AZ59" s="1234">
        <f>IF($BC$3="４週",SUM(U59:AV59),IF($BC$3="暦月",SUM(U59:AY59),""))</f>
        <v>0</v>
      </c>
      <c r="BA59" s="1246"/>
      <c r="BB59" s="1260">
        <f>IF($BC$3="４週",AZ59/4,IF($BC$3="暦月",(AZ59/($BC$8/7)),""))</f>
        <v>0</v>
      </c>
      <c r="BC59" s="1246"/>
      <c r="BD59" s="1276"/>
      <c r="BE59" s="1280"/>
      <c r="BF59" s="1280"/>
      <c r="BG59" s="1280"/>
      <c r="BH59" s="1285"/>
    </row>
    <row r="60" spans="2:60" ht="20.25" customHeight="1">
      <c r="B60" s="1043"/>
      <c r="C60" s="1056"/>
      <c r="D60" s="1069"/>
      <c r="E60" s="1077"/>
      <c r="F60" s="1075"/>
      <c r="G60" s="1083"/>
      <c r="H60" s="1096"/>
      <c r="I60" s="1104"/>
      <c r="J60" s="1110"/>
      <c r="K60" s="1110"/>
      <c r="L60" s="1085"/>
      <c r="M60" s="1116"/>
      <c r="N60" s="1121"/>
      <c r="O60" s="1126"/>
      <c r="P60" s="1131" t="s">
        <v>397</v>
      </c>
      <c r="Q60" s="1035"/>
      <c r="R60" s="1035"/>
      <c r="S60" s="1061"/>
      <c r="T60" s="1161"/>
      <c r="U60" s="1175"/>
      <c r="V60" s="1186"/>
      <c r="W60" s="1186"/>
      <c r="X60" s="1186"/>
      <c r="Y60" s="1186"/>
      <c r="Z60" s="1186"/>
      <c r="AA60" s="1200"/>
      <c r="AB60" s="1175"/>
      <c r="AC60" s="1186"/>
      <c r="AD60" s="1186"/>
      <c r="AE60" s="1186"/>
      <c r="AF60" s="1186"/>
      <c r="AG60" s="1186"/>
      <c r="AH60" s="1200"/>
      <c r="AI60" s="1175"/>
      <c r="AJ60" s="1186"/>
      <c r="AK60" s="1186"/>
      <c r="AL60" s="1186"/>
      <c r="AM60" s="1186"/>
      <c r="AN60" s="1186"/>
      <c r="AO60" s="1200"/>
      <c r="AP60" s="1175"/>
      <c r="AQ60" s="1186"/>
      <c r="AR60" s="1186"/>
      <c r="AS60" s="1186"/>
      <c r="AT60" s="1186"/>
      <c r="AU60" s="1186"/>
      <c r="AV60" s="1200"/>
      <c r="AW60" s="1175"/>
      <c r="AX60" s="1186"/>
      <c r="AY60" s="1186"/>
      <c r="AZ60" s="1235"/>
      <c r="BA60" s="1247"/>
      <c r="BB60" s="1261"/>
      <c r="BC60" s="1247"/>
      <c r="BD60" s="1277"/>
      <c r="BE60" s="1281"/>
      <c r="BF60" s="1281"/>
      <c r="BG60" s="1281"/>
      <c r="BH60" s="1286"/>
    </row>
    <row r="61" spans="2:60" ht="20.25" customHeight="1">
      <c r="B61" s="1041">
        <f>B58+1</f>
        <v>14</v>
      </c>
      <c r="C61" s="1054"/>
      <c r="D61" s="1067"/>
      <c r="E61" s="1075"/>
      <c r="F61" s="1075">
        <f>C60</f>
        <v>0</v>
      </c>
      <c r="G61" s="1083"/>
      <c r="H61" s="1093"/>
      <c r="I61" s="1102"/>
      <c r="J61" s="1108"/>
      <c r="K61" s="1108"/>
      <c r="L61" s="1083"/>
      <c r="M61" s="1114"/>
      <c r="N61" s="1119"/>
      <c r="O61" s="1124"/>
      <c r="P61" s="1129" t="s">
        <v>743</v>
      </c>
      <c r="Q61" s="1136"/>
      <c r="R61" s="1136"/>
      <c r="S61" s="1144"/>
      <c r="T61" s="1156"/>
      <c r="U61" s="1173" t="str">
        <f>IF(U60="","",VLOOKUP(U60,'標準様式１シフト記号表（勤務時間帯）'!$D$6:$X$47,21,FALSE))</f>
        <v/>
      </c>
      <c r="V61" s="1184" t="str">
        <f>IF(V60="","",VLOOKUP(V60,'標準様式１シフト記号表（勤務時間帯）'!$D$6:$X$47,21,FALSE))</f>
        <v/>
      </c>
      <c r="W61" s="1184" t="str">
        <f>IF(W60="","",VLOOKUP(W60,'標準様式１シフト記号表（勤務時間帯）'!$D$6:$X$47,21,FALSE))</f>
        <v/>
      </c>
      <c r="X61" s="1184" t="str">
        <f>IF(X60="","",VLOOKUP(X60,'標準様式１シフト記号表（勤務時間帯）'!$D$6:$X$47,21,FALSE))</f>
        <v/>
      </c>
      <c r="Y61" s="1184" t="str">
        <f>IF(Y60="","",VLOOKUP(Y60,'標準様式１シフト記号表（勤務時間帯）'!$D$6:$X$47,21,FALSE))</f>
        <v/>
      </c>
      <c r="Z61" s="1184" t="str">
        <f>IF(Z60="","",VLOOKUP(Z60,'標準様式１シフト記号表（勤務時間帯）'!$D$6:$X$47,21,FALSE))</f>
        <v/>
      </c>
      <c r="AA61" s="1198" t="str">
        <f>IF(AA60="","",VLOOKUP(AA60,'標準様式１シフト記号表（勤務時間帯）'!$D$6:$X$47,21,FALSE))</f>
        <v/>
      </c>
      <c r="AB61" s="1173" t="str">
        <f>IF(AB60="","",VLOOKUP(AB60,'標準様式１シフト記号表（勤務時間帯）'!$D$6:$X$47,21,FALSE))</f>
        <v/>
      </c>
      <c r="AC61" s="1184" t="str">
        <f>IF(AC60="","",VLOOKUP(AC60,'標準様式１シフト記号表（勤務時間帯）'!$D$6:$X$47,21,FALSE))</f>
        <v/>
      </c>
      <c r="AD61" s="1184" t="str">
        <f>IF(AD60="","",VLOOKUP(AD60,'標準様式１シフト記号表（勤務時間帯）'!$D$6:$X$47,21,FALSE))</f>
        <v/>
      </c>
      <c r="AE61" s="1184" t="str">
        <f>IF(AE60="","",VLOOKUP(AE60,'標準様式１シフト記号表（勤務時間帯）'!$D$6:$X$47,21,FALSE))</f>
        <v/>
      </c>
      <c r="AF61" s="1184" t="str">
        <f>IF(AF60="","",VLOOKUP(AF60,'標準様式１シフト記号表（勤務時間帯）'!$D$6:$X$47,21,FALSE))</f>
        <v/>
      </c>
      <c r="AG61" s="1184" t="str">
        <f>IF(AG60="","",VLOOKUP(AG60,'標準様式１シフト記号表（勤務時間帯）'!$D$6:$X$47,21,FALSE))</f>
        <v/>
      </c>
      <c r="AH61" s="1198" t="str">
        <f>IF(AH60="","",VLOOKUP(AH60,'標準様式１シフト記号表（勤務時間帯）'!$D$6:$X$47,21,FALSE))</f>
        <v/>
      </c>
      <c r="AI61" s="1173" t="str">
        <f>IF(AI60="","",VLOOKUP(AI60,'標準様式１シフト記号表（勤務時間帯）'!$D$6:$X$47,21,FALSE))</f>
        <v/>
      </c>
      <c r="AJ61" s="1184" t="str">
        <f>IF(AJ60="","",VLOOKUP(AJ60,'標準様式１シフト記号表（勤務時間帯）'!$D$6:$X$47,21,FALSE))</f>
        <v/>
      </c>
      <c r="AK61" s="1184" t="str">
        <f>IF(AK60="","",VLOOKUP(AK60,'標準様式１シフト記号表（勤務時間帯）'!$D$6:$X$47,21,FALSE))</f>
        <v/>
      </c>
      <c r="AL61" s="1184" t="str">
        <f>IF(AL60="","",VLOOKUP(AL60,'標準様式１シフト記号表（勤務時間帯）'!$D$6:$X$47,21,FALSE))</f>
        <v/>
      </c>
      <c r="AM61" s="1184" t="str">
        <f>IF(AM60="","",VLOOKUP(AM60,'標準様式１シフト記号表（勤務時間帯）'!$D$6:$X$47,21,FALSE))</f>
        <v/>
      </c>
      <c r="AN61" s="1184" t="str">
        <f>IF(AN60="","",VLOOKUP(AN60,'標準様式１シフト記号表（勤務時間帯）'!$D$6:$X$47,21,FALSE))</f>
        <v/>
      </c>
      <c r="AO61" s="1198" t="str">
        <f>IF(AO60="","",VLOOKUP(AO60,'標準様式１シフト記号表（勤務時間帯）'!$D$6:$X$47,21,FALSE))</f>
        <v/>
      </c>
      <c r="AP61" s="1173" t="str">
        <f>IF(AP60="","",VLOOKUP(AP60,'標準様式１シフト記号表（勤務時間帯）'!$D$6:$X$47,21,FALSE))</f>
        <v/>
      </c>
      <c r="AQ61" s="1184" t="str">
        <f>IF(AQ60="","",VLOOKUP(AQ60,'標準様式１シフト記号表（勤務時間帯）'!$D$6:$X$47,21,FALSE))</f>
        <v/>
      </c>
      <c r="AR61" s="1184" t="str">
        <f>IF(AR60="","",VLOOKUP(AR60,'標準様式１シフト記号表（勤務時間帯）'!$D$6:$X$47,21,FALSE))</f>
        <v/>
      </c>
      <c r="AS61" s="1184" t="str">
        <f>IF(AS60="","",VLOOKUP(AS60,'標準様式１シフト記号表（勤務時間帯）'!$D$6:$X$47,21,FALSE))</f>
        <v/>
      </c>
      <c r="AT61" s="1184" t="str">
        <f>IF(AT60="","",VLOOKUP(AT60,'標準様式１シフト記号表（勤務時間帯）'!$D$6:$X$47,21,FALSE))</f>
        <v/>
      </c>
      <c r="AU61" s="1184" t="str">
        <f>IF(AU60="","",VLOOKUP(AU60,'標準様式１シフト記号表（勤務時間帯）'!$D$6:$X$47,21,FALSE))</f>
        <v/>
      </c>
      <c r="AV61" s="1198" t="str">
        <f>IF(AV60="","",VLOOKUP(AV60,'標準様式１シフト記号表（勤務時間帯）'!$D$6:$X$47,21,FALSE))</f>
        <v/>
      </c>
      <c r="AW61" s="1173" t="str">
        <f>IF(AW60="","",VLOOKUP(AW60,'標準様式１シフト記号表（勤務時間帯）'!$D$6:$X$47,21,FALSE))</f>
        <v/>
      </c>
      <c r="AX61" s="1184" t="str">
        <f>IF(AX60="","",VLOOKUP(AX60,'標準様式１シフト記号表（勤務時間帯）'!$D$6:$X$47,21,FALSE))</f>
        <v/>
      </c>
      <c r="AY61" s="1184" t="str">
        <f>IF(AY60="","",VLOOKUP(AY60,'標準様式１シフト記号表（勤務時間帯）'!$D$6:$X$47,21,FALSE))</f>
        <v/>
      </c>
      <c r="AZ61" s="1233">
        <f>IF($BC$3="４週",SUM(U61:AV61),IF($BC$3="暦月",SUM(U61:AY61),""))</f>
        <v>0</v>
      </c>
      <c r="BA61" s="1245"/>
      <c r="BB61" s="1259">
        <f>IF($BC$3="４週",AZ61/4,IF($BC$3="暦月",(AZ61/($BC$8/7)),""))</f>
        <v>0</v>
      </c>
      <c r="BC61" s="1245"/>
      <c r="BD61" s="1275"/>
      <c r="BE61" s="1279"/>
      <c r="BF61" s="1279"/>
      <c r="BG61" s="1279"/>
      <c r="BH61" s="1284"/>
    </row>
    <row r="62" spans="2:60" ht="20.25" customHeight="1">
      <c r="B62" s="1042"/>
      <c r="C62" s="1055"/>
      <c r="D62" s="1068"/>
      <c r="E62" s="1076"/>
      <c r="F62" s="1076"/>
      <c r="G62" s="1084">
        <f>C60</f>
        <v>0</v>
      </c>
      <c r="H62" s="1094"/>
      <c r="I62" s="1103"/>
      <c r="J62" s="1109"/>
      <c r="K62" s="1109"/>
      <c r="L62" s="1084"/>
      <c r="M62" s="1115"/>
      <c r="N62" s="1120"/>
      <c r="O62" s="1125"/>
      <c r="P62" s="1132" t="s">
        <v>29</v>
      </c>
      <c r="Q62" s="1140"/>
      <c r="R62" s="1140"/>
      <c r="S62" s="1148"/>
      <c r="T62" s="1162"/>
      <c r="U62" s="1174" t="str">
        <f>IF(U60="","",VLOOKUP(U60,'標準様式１シフト記号表（勤務時間帯）'!$D$6:$Z$47,23,FALSE))</f>
        <v/>
      </c>
      <c r="V62" s="1185" t="str">
        <f>IF(V60="","",VLOOKUP(V60,'標準様式１シフト記号表（勤務時間帯）'!$D$6:$Z$47,23,FALSE))</f>
        <v/>
      </c>
      <c r="W62" s="1185" t="str">
        <f>IF(W60="","",VLOOKUP(W60,'標準様式１シフト記号表（勤務時間帯）'!$D$6:$Z$47,23,FALSE))</f>
        <v/>
      </c>
      <c r="X62" s="1185" t="str">
        <f>IF(X60="","",VLOOKUP(X60,'標準様式１シフト記号表（勤務時間帯）'!$D$6:$Z$47,23,FALSE))</f>
        <v/>
      </c>
      <c r="Y62" s="1185" t="str">
        <f>IF(Y60="","",VLOOKUP(Y60,'標準様式１シフト記号表（勤務時間帯）'!$D$6:$Z$47,23,FALSE))</f>
        <v/>
      </c>
      <c r="Z62" s="1185" t="str">
        <f>IF(Z60="","",VLOOKUP(Z60,'標準様式１シフト記号表（勤務時間帯）'!$D$6:$Z$47,23,FALSE))</f>
        <v/>
      </c>
      <c r="AA62" s="1199" t="str">
        <f>IF(AA60="","",VLOOKUP(AA60,'標準様式１シフト記号表（勤務時間帯）'!$D$6:$Z$47,23,FALSE))</f>
        <v/>
      </c>
      <c r="AB62" s="1174" t="str">
        <f>IF(AB60="","",VLOOKUP(AB60,'標準様式１シフト記号表（勤務時間帯）'!$D$6:$Z$47,23,FALSE))</f>
        <v/>
      </c>
      <c r="AC62" s="1185" t="str">
        <f>IF(AC60="","",VLOOKUP(AC60,'標準様式１シフト記号表（勤務時間帯）'!$D$6:$Z$47,23,FALSE))</f>
        <v/>
      </c>
      <c r="AD62" s="1185" t="str">
        <f>IF(AD60="","",VLOOKUP(AD60,'標準様式１シフト記号表（勤務時間帯）'!$D$6:$Z$47,23,FALSE))</f>
        <v/>
      </c>
      <c r="AE62" s="1185" t="str">
        <f>IF(AE60="","",VLOOKUP(AE60,'標準様式１シフト記号表（勤務時間帯）'!$D$6:$Z$47,23,FALSE))</f>
        <v/>
      </c>
      <c r="AF62" s="1185" t="str">
        <f>IF(AF60="","",VLOOKUP(AF60,'標準様式１シフト記号表（勤務時間帯）'!$D$6:$Z$47,23,FALSE))</f>
        <v/>
      </c>
      <c r="AG62" s="1185" t="str">
        <f>IF(AG60="","",VLOOKUP(AG60,'標準様式１シフト記号表（勤務時間帯）'!$D$6:$Z$47,23,FALSE))</f>
        <v/>
      </c>
      <c r="AH62" s="1199" t="str">
        <f>IF(AH60="","",VLOOKUP(AH60,'標準様式１シフト記号表（勤務時間帯）'!$D$6:$Z$47,23,FALSE))</f>
        <v/>
      </c>
      <c r="AI62" s="1174" t="str">
        <f>IF(AI60="","",VLOOKUP(AI60,'標準様式１シフト記号表（勤務時間帯）'!$D$6:$Z$47,23,FALSE))</f>
        <v/>
      </c>
      <c r="AJ62" s="1185" t="str">
        <f>IF(AJ60="","",VLOOKUP(AJ60,'標準様式１シフト記号表（勤務時間帯）'!$D$6:$Z$47,23,FALSE))</f>
        <v/>
      </c>
      <c r="AK62" s="1185" t="str">
        <f>IF(AK60="","",VLOOKUP(AK60,'標準様式１シフト記号表（勤務時間帯）'!$D$6:$Z$47,23,FALSE))</f>
        <v/>
      </c>
      <c r="AL62" s="1185" t="str">
        <f>IF(AL60="","",VLOOKUP(AL60,'標準様式１シフト記号表（勤務時間帯）'!$D$6:$Z$47,23,FALSE))</f>
        <v/>
      </c>
      <c r="AM62" s="1185" t="str">
        <f>IF(AM60="","",VLOOKUP(AM60,'標準様式１シフト記号表（勤務時間帯）'!$D$6:$Z$47,23,FALSE))</f>
        <v/>
      </c>
      <c r="AN62" s="1185" t="str">
        <f>IF(AN60="","",VLOOKUP(AN60,'標準様式１シフト記号表（勤務時間帯）'!$D$6:$Z$47,23,FALSE))</f>
        <v/>
      </c>
      <c r="AO62" s="1199" t="str">
        <f>IF(AO60="","",VLOOKUP(AO60,'標準様式１シフト記号表（勤務時間帯）'!$D$6:$Z$47,23,FALSE))</f>
        <v/>
      </c>
      <c r="AP62" s="1174" t="str">
        <f>IF(AP60="","",VLOOKUP(AP60,'標準様式１シフト記号表（勤務時間帯）'!$D$6:$Z$47,23,FALSE))</f>
        <v/>
      </c>
      <c r="AQ62" s="1185" t="str">
        <f>IF(AQ60="","",VLOOKUP(AQ60,'標準様式１シフト記号表（勤務時間帯）'!$D$6:$Z$47,23,FALSE))</f>
        <v/>
      </c>
      <c r="AR62" s="1185" t="str">
        <f>IF(AR60="","",VLOOKUP(AR60,'標準様式１シフト記号表（勤務時間帯）'!$D$6:$Z$47,23,FALSE))</f>
        <v/>
      </c>
      <c r="AS62" s="1185" t="str">
        <f>IF(AS60="","",VLOOKUP(AS60,'標準様式１シフト記号表（勤務時間帯）'!$D$6:$Z$47,23,FALSE))</f>
        <v/>
      </c>
      <c r="AT62" s="1185" t="str">
        <f>IF(AT60="","",VLOOKUP(AT60,'標準様式１シフト記号表（勤務時間帯）'!$D$6:$Z$47,23,FALSE))</f>
        <v/>
      </c>
      <c r="AU62" s="1185" t="str">
        <f>IF(AU60="","",VLOOKUP(AU60,'標準様式１シフト記号表（勤務時間帯）'!$D$6:$Z$47,23,FALSE))</f>
        <v/>
      </c>
      <c r="AV62" s="1199" t="str">
        <f>IF(AV60="","",VLOOKUP(AV60,'標準様式１シフト記号表（勤務時間帯）'!$D$6:$Z$47,23,FALSE))</f>
        <v/>
      </c>
      <c r="AW62" s="1174" t="str">
        <f>IF(AW60="","",VLOOKUP(AW60,'標準様式１シフト記号表（勤務時間帯）'!$D$6:$Z$47,23,FALSE))</f>
        <v/>
      </c>
      <c r="AX62" s="1185" t="str">
        <f>IF(AX60="","",VLOOKUP(AX60,'標準様式１シフト記号表（勤務時間帯）'!$D$6:$Z$47,23,FALSE))</f>
        <v/>
      </c>
      <c r="AY62" s="1185" t="str">
        <f>IF(AY60="","",VLOOKUP(AY60,'標準様式１シフト記号表（勤務時間帯）'!$D$6:$Z$47,23,FALSE))</f>
        <v/>
      </c>
      <c r="AZ62" s="1234">
        <f>IF($BC$3="４週",SUM(U62:AV62),IF($BC$3="暦月",SUM(U62:AY62),""))</f>
        <v>0</v>
      </c>
      <c r="BA62" s="1246"/>
      <c r="BB62" s="1260">
        <f>IF($BC$3="４週",AZ62/4,IF($BC$3="暦月",(AZ62/($BC$8/7)),""))</f>
        <v>0</v>
      </c>
      <c r="BC62" s="1246"/>
      <c r="BD62" s="1276"/>
      <c r="BE62" s="1280"/>
      <c r="BF62" s="1280"/>
      <c r="BG62" s="1280"/>
      <c r="BH62" s="1285"/>
    </row>
    <row r="63" spans="2:60" ht="20.25" customHeight="1">
      <c r="B63" s="1043"/>
      <c r="C63" s="1056"/>
      <c r="D63" s="1069"/>
      <c r="E63" s="1077"/>
      <c r="F63" s="1075"/>
      <c r="G63" s="1083"/>
      <c r="H63" s="1096"/>
      <c r="I63" s="1104"/>
      <c r="J63" s="1110"/>
      <c r="K63" s="1110"/>
      <c r="L63" s="1085"/>
      <c r="M63" s="1116"/>
      <c r="N63" s="1121"/>
      <c r="O63" s="1126"/>
      <c r="P63" s="1131" t="s">
        <v>397</v>
      </c>
      <c r="Q63" s="1035"/>
      <c r="R63" s="1035"/>
      <c r="S63" s="1061"/>
      <c r="T63" s="1161"/>
      <c r="U63" s="1175"/>
      <c r="V63" s="1186"/>
      <c r="W63" s="1186"/>
      <c r="X63" s="1186"/>
      <c r="Y63" s="1186"/>
      <c r="Z63" s="1186"/>
      <c r="AA63" s="1200"/>
      <c r="AB63" s="1175"/>
      <c r="AC63" s="1186"/>
      <c r="AD63" s="1186"/>
      <c r="AE63" s="1186"/>
      <c r="AF63" s="1186"/>
      <c r="AG63" s="1186"/>
      <c r="AH63" s="1200"/>
      <c r="AI63" s="1175"/>
      <c r="AJ63" s="1186"/>
      <c r="AK63" s="1186"/>
      <c r="AL63" s="1186"/>
      <c r="AM63" s="1186"/>
      <c r="AN63" s="1186"/>
      <c r="AO63" s="1200"/>
      <c r="AP63" s="1175"/>
      <c r="AQ63" s="1186"/>
      <c r="AR63" s="1186"/>
      <c r="AS63" s="1186"/>
      <c r="AT63" s="1186"/>
      <c r="AU63" s="1186"/>
      <c r="AV63" s="1200"/>
      <c r="AW63" s="1175"/>
      <c r="AX63" s="1186"/>
      <c r="AY63" s="1186"/>
      <c r="AZ63" s="1235"/>
      <c r="BA63" s="1247"/>
      <c r="BB63" s="1261"/>
      <c r="BC63" s="1247"/>
      <c r="BD63" s="1277"/>
      <c r="BE63" s="1281"/>
      <c r="BF63" s="1281"/>
      <c r="BG63" s="1281"/>
      <c r="BH63" s="1286"/>
    </row>
    <row r="64" spans="2:60" ht="20.25" customHeight="1">
      <c r="B64" s="1041">
        <f>B61+1</f>
        <v>15</v>
      </c>
      <c r="C64" s="1054"/>
      <c r="D64" s="1067"/>
      <c r="E64" s="1075"/>
      <c r="F64" s="1075">
        <f>C63</f>
        <v>0</v>
      </c>
      <c r="G64" s="1083"/>
      <c r="H64" s="1093"/>
      <c r="I64" s="1102"/>
      <c r="J64" s="1108"/>
      <c r="K64" s="1108"/>
      <c r="L64" s="1083"/>
      <c r="M64" s="1114"/>
      <c r="N64" s="1119"/>
      <c r="O64" s="1124"/>
      <c r="P64" s="1129" t="s">
        <v>743</v>
      </c>
      <c r="Q64" s="1136"/>
      <c r="R64" s="1136"/>
      <c r="S64" s="1144"/>
      <c r="T64" s="1156"/>
      <c r="U64" s="1173" t="str">
        <f>IF(U63="","",VLOOKUP(U63,'標準様式１シフト記号表（勤務時間帯）'!$D$6:$X$47,21,FALSE))</f>
        <v/>
      </c>
      <c r="V64" s="1184" t="str">
        <f>IF(V63="","",VLOOKUP(V63,'標準様式１シフト記号表（勤務時間帯）'!$D$6:$X$47,21,FALSE))</f>
        <v/>
      </c>
      <c r="W64" s="1184" t="str">
        <f>IF(W63="","",VLOOKUP(W63,'標準様式１シフト記号表（勤務時間帯）'!$D$6:$X$47,21,FALSE))</f>
        <v/>
      </c>
      <c r="X64" s="1184" t="str">
        <f>IF(X63="","",VLOOKUP(X63,'標準様式１シフト記号表（勤務時間帯）'!$D$6:$X$47,21,FALSE))</f>
        <v/>
      </c>
      <c r="Y64" s="1184" t="str">
        <f>IF(Y63="","",VLOOKUP(Y63,'標準様式１シフト記号表（勤務時間帯）'!$D$6:$X$47,21,FALSE))</f>
        <v/>
      </c>
      <c r="Z64" s="1184" t="str">
        <f>IF(Z63="","",VLOOKUP(Z63,'標準様式１シフト記号表（勤務時間帯）'!$D$6:$X$47,21,FALSE))</f>
        <v/>
      </c>
      <c r="AA64" s="1198" t="str">
        <f>IF(AA63="","",VLOOKUP(AA63,'標準様式１シフト記号表（勤務時間帯）'!$D$6:$X$47,21,FALSE))</f>
        <v/>
      </c>
      <c r="AB64" s="1173" t="str">
        <f>IF(AB63="","",VLOOKUP(AB63,'標準様式１シフト記号表（勤務時間帯）'!$D$6:$X$47,21,FALSE))</f>
        <v/>
      </c>
      <c r="AC64" s="1184" t="str">
        <f>IF(AC63="","",VLOOKUP(AC63,'標準様式１シフト記号表（勤務時間帯）'!$D$6:$X$47,21,FALSE))</f>
        <v/>
      </c>
      <c r="AD64" s="1184" t="str">
        <f>IF(AD63="","",VLOOKUP(AD63,'標準様式１シフト記号表（勤務時間帯）'!$D$6:$X$47,21,FALSE))</f>
        <v/>
      </c>
      <c r="AE64" s="1184" t="str">
        <f>IF(AE63="","",VLOOKUP(AE63,'標準様式１シフト記号表（勤務時間帯）'!$D$6:$X$47,21,FALSE))</f>
        <v/>
      </c>
      <c r="AF64" s="1184" t="str">
        <f>IF(AF63="","",VLOOKUP(AF63,'標準様式１シフト記号表（勤務時間帯）'!$D$6:$X$47,21,FALSE))</f>
        <v/>
      </c>
      <c r="AG64" s="1184" t="str">
        <f>IF(AG63="","",VLOOKUP(AG63,'標準様式１シフト記号表（勤務時間帯）'!$D$6:$X$47,21,FALSE))</f>
        <v/>
      </c>
      <c r="AH64" s="1198" t="str">
        <f>IF(AH63="","",VLOOKUP(AH63,'標準様式１シフト記号表（勤務時間帯）'!$D$6:$X$47,21,FALSE))</f>
        <v/>
      </c>
      <c r="AI64" s="1173" t="str">
        <f>IF(AI63="","",VLOOKUP(AI63,'標準様式１シフト記号表（勤務時間帯）'!$D$6:$X$47,21,FALSE))</f>
        <v/>
      </c>
      <c r="AJ64" s="1184" t="str">
        <f>IF(AJ63="","",VLOOKUP(AJ63,'標準様式１シフト記号表（勤務時間帯）'!$D$6:$X$47,21,FALSE))</f>
        <v/>
      </c>
      <c r="AK64" s="1184" t="str">
        <f>IF(AK63="","",VLOOKUP(AK63,'標準様式１シフト記号表（勤務時間帯）'!$D$6:$X$47,21,FALSE))</f>
        <v/>
      </c>
      <c r="AL64" s="1184" t="str">
        <f>IF(AL63="","",VLOOKUP(AL63,'標準様式１シフト記号表（勤務時間帯）'!$D$6:$X$47,21,FALSE))</f>
        <v/>
      </c>
      <c r="AM64" s="1184" t="str">
        <f>IF(AM63="","",VLOOKUP(AM63,'標準様式１シフト記号表（勤務時間帯）'!$D$6:$X$47,21,FALSE))</f>
        <v/>
      </c>
      <c r="AN64" s="1184" t="str">
        <f>IF(AN63="","",VLOOKUP(AN63,'標準様式１シフト記号表（勤務時間帯）'!$D$6:$X$47,21,FALSE))</f>
        <v/>
      </c>
      <c r="AO64" s="1198" t="str">
        <f>IF(AO63="","",VLOOKUP(AO63,'標準様式１シフト記号表（勤務時間帯）'!$D$6:$X$47,21,FALSE))</f>
        <v/>
      </c>
      <c r="AP64" s="1173" t="str">
        <f>IF(AP63="","",VLOOKUP(AP63,'標準様式１シフト記号表（勤務時間帯）'!$D$6:$X$47,21,FALSE))</f>
        <v/>
      </c>
      <c r="AQ64" s="1184" t="str">
        <f>IF(AQ63="","",VLOOKUP(AQ63,'標準様式１シフト記号表（勤務時間帯）'!$D$6:$X$47,21,FALSE))</f>
        <v/>
      </c>
      <c r="AR64" s="1184" t="str">
        <f>IF(AR63="","",VLOOKUP(AR63,'標準様式１シフト記号表（勤務時間帯）'!$D$6:$X$47,21,FALSE))</f>
        <v/>
      </c>
      <c r="AS64" s="1184" t="str">
        <f>IF(AS63="","",VLOOKUP(AS63,'標準様式１シフト記号表（勤務時間帯）'!$D$6:$X$47,21,FALSE))</f>
        <v/>
      </c>
      <c r="AT64" s="1184" t="str">
        <f>IF(AT63="","",VLOOKUP(AT63,'標準様式１シフト記号表（勤務時間帯）'!$D$6:$X$47,21,FALSE))</f>
        <v/>
      </c>
      <c r="AU64" s="1184" t="str">
        <f>IF(AU63="","",VLOOKUP(AU63,'標準様式１シフト記号表（勤務時間帯）'!$D$6:$X$47,21,FALSE))</f>
        <v/>
      </c>
      <c r="AV64" s="1198" t="str">
        <f>IF(AV63="","",VLOOKUP(AV63,'標準様式１シフト記号表（勤務時間帯）'!$D$6:$X$47,21,FALSE))</f>
        <v/>
      </c>
      <c r="AW64" s="1173" t="str">
        <f>IF(AW63="","",VLOOKUP(AW63,'標準様式１シフト記号表（勤務時間帯）'!$D$6:$X$47,21,FALSE))</f>
        <v/>
      </c>
      <c r="AX64" s="1184" t="str">
        <f>IF(AX63="","",VLOOKUP(AX63,'標準様式１シフト記号表（勤務時間帯）'!$D$6:$X$47,21,FALSE))</f>
        <v/>
      </c>
      <c r="AY64" s="1184" t="str">
        <f>IF(AY63="","",VLOOKUP(AY63,'標準様式１シフト記号表（勤務時間帯）'!$D$6:$X$47,21,FALSE))</f>
        <v/>
      </c>
      <c r="AZ64" s="1233">
        <f>IF($BC$3="４週",SUM(U64:AV64),IF($BC$3="暦月",SUM(U64:AY64),""))</f>
        <v>0</v>
      </c>
      <c r="BA64" s="1245"/>
      <c r="BB64" s="1259">
        <f>IF($BC$3="４週",AZ64/4,IF($BC$3="暦月",(AZ64/($BC$8/7)),""))</f>
        <v>0</v>
      </c>
      <c r="BC64" s="1245"/>
      <c r="BD64" s="1275"/>
      <c r="BE64" s="1279"/>
      <c r="BF64" s="1279"/>
      <c r="BG64" s="1279"/>
      <c r="BH64" s="1284"/>
    </row>
    <row r="65" spans="2:60" ht="20.25" customHeight="1">
      <c r="B65" s="1042"/>
      <c r="C65" s="1055"/>
      <c r="D65" s="1068"/>
      <c r="E65" s="1076"/>
      <c r="F65" s="1076"/>
      <c r="G65" s="1084">
        <f>C63</f>
        <v>0</v>
      </c>
      <c r="H65" s="1094"/>
      <c r="I65" s="1103"/>
      <c r="J65" s="1109"/>
      <c r="K65" s="1109"/>
      <c r="L65" s="1084"/>
      <c r="M65" s="1115"/>
      <c r="N65" s="1120"/>
      <c r="O65" s="1125"/>
      <c r="P65" s="1132" t="s">
        <v>29</v>
      </c>
      <c r="Q65" s="1140"/>
      <c r="R65" s="1140"/>
      <c r="S65" s="1148"/>
      <c r="T65" s="1162"/>
      <c r="U65" s="1174" t="str">
        <f>IF(U63="","",VLOOKUP(U63,'標準様式１シフト記号表（勤務時間帯）'!$D$6:$Z$47,23,FALSE))</f>
        <v/>
      </c>
      <c r="V65" s="1185" t="str">
        <f>IF(V63="","",VLOOKUP(V63,'標準様式１シフト記号表（勤務時間帯）'!$D$6:$Z$47,23,FALSE))</f>
        <v/>
      </c>
      <c r="W65" s="1185" t="str">
        <f>IF(W63="","",VLOOKUP(W63,'標準様式１シフト記号表（勤務時間帯）'!$D$6:$Z$47,23,FALSE))</f>
        <v/>
      </c>
      <c r="X65" s="1185" t="str">
        <f>IF(X63="","",VLOOKUP(X63,'標準様式１シフト記号表（勤務時間帯）'!$D$6:$Z$47,23,FALSE))</f>
        <v/>
      </c>
      <c r="Y65" s="1185" t="str">
        <f>IF(Y63="","",VLOOKUP(Y63,'標準様式１シフト記号表（勤務時間帯）'!$D$6:$Z$47,23,FALSE))</f>
        <v/>
      </c>
      <c r="Z65" s="1185" t="str">
        <f>IF(Z63="","",VLOOKUP(Z63,'標準様式１シフト記号表（勤務時間帯）'!$D$6:$Z$47,23,FALSE))</f>
        <v/>
      </c>
      <c r="AA65" s="1199" t="str">
        <f>IF(AA63="","",VLOOKUP(AA63,'標準様式１シフト記号表（勤務時間帯）'!$D$6:$Z$47,23,FALSE))</f>
        <v/>
      </c>
      <c r="AB65" s="1174" t="str">
        <f>IF(AB63="","",VLOOKUP(AB63,'標準様式１シフト記号表（勤務時間帯）'!$D$6:$Z$47,23,FALSE))</f>
        <v/>
      </c>
      <c r="AC65" s="1185" t="str">
        <f>IF(AC63="","",VLOOKUP(AC63,'標準様式１シフト記号表（勤務時間帯）'!$D$6:$Z$47,23,FALSE))</f>
        <v/>
      </c>
      <c r="AD65" s="1185" t="str">
        <f>IF(AD63="","",VLOOKUP(AD63,'標準様式１シフト記号表（勤務時間帯）'!$D$6:$Z$47,23,FALSE))</f>
        <v/>
      </c>
      <c r="AE65" s="1185" t="str">
        <f>IF(AE63="","",VLOOKUP(AE63,'標準様式１シフト記号表（勤務時間帯）'!$D$6:$Z$47,23,FALSE))</f>
        <v/>
      </c>
      <c r="AF65" s="1185" t="str">
        <f>IF(AF63="","",VLOOKUP(AF63,'標準様式１シフト記号表（勤務時間帯）'!$D$6:$Z$47,23,FALSE))</f>
        <v/>
      </c>
      <c r="AG65" s="1185" t="str">
        <f>IF(AG63="","",VLOOKUP(AG63,'標準様式１シフト記号表（勤務時間帯）'!$D$6:$Z$47,23,FALSE))</f>
        <v/>
      </c>
      <c r="AH65" s="1199" t="str">
        <f>IF(AH63="","",VLOOKUP(AH63,'標準様式１シフト記号表（勤務時間帯）'!$D$6:$Z$47,23,FALSE))</f>
        <v/>
      </c>
      <c r="AI65" s="1174" t="str">
        <f>IF(AI63="","",VLOOKUP(AI63,'標準様式１シフト記号表（勤務時間帯）'!$D$6:$Z$47,23,FALSE))</f>
        <v/>
      </c>
      <c r="AJ65" s="1185" t="str">
        <f>IF(AJ63="","",VLOOKUP(AJ63,'標準様式１シフト記号表（勤務時間帯）'!$D$6:$Z$47,23,FALSE))</f>
        <v/>
      </c>
      <c r="AK65" s="1185" t="str">
        <f>IF(AK63="","",VLOOKUP(AK63,'標準様式１シフト記号表（勤務時間帯）'!$D$6:$Z$47,23,FALSE))</f>
        <v/>
      </c>
      <c r="AL65" s="1185" t="str">
        <f>IF(AL63="","",VLOOKUP(AL63,'標準様式１シフト記号表（勤務時間帯）'!$D$6:$Z$47,23,FALSE))</f>
        <v/>
      </c>
      <c r="AM65" s="1185" t="str">
        <f>IF(AM63="","",VLOOKUP(AM63,'標準様式１シフト記号表（勤務時間帯）'!$D$6:$Z$47,23,FALSE))</f>
        <v/>
      </c>
      <c r="AN65" s="1185" t="str">
        <f>IF(AN63="","",VLOOKUP(AN63,'標準様式１シフト記号表（勤務時間帯）'!$D$6:$Z$47,23,FALSE))</f>
        <v/>
      </c>
      <c r="AO65" s="1199" t="str">
        <f>IF(AO63="","",VLOOKUP(AO63,'標準様式１シフト記号表（勤務時間帯）'!$D$6:$Z$47,23,FALSE))</f>
        <v/>
      </c>
      <c r="AP65" s="1174" t="str">
        <f>IF(AP63="","",VLOOKUP(AP63,'標準様式１シフト記号表（勤務時間帯）'!$D$6:$Z$47,23,FALSE))</f>
        <v/>
      </c>
      <c r="AQ65" s="1185" t="str">
        <f>IF(AQ63="","",VLOOKUP(AQ63,'標準様式１シフト記号表（勤務時間帯）'!$D$6:$Z$47,23,FALSE))</f>
        <v/>
      </c>
      <c r="AR65" s="1185" t="str">
        <f>IF(AR63="","",VLOOKUP(AR63,'標準様式１シフト記号表（勤務時間帯）'!$D$6:$Z$47,23,FALSE))</f>
        <v/>
      </c>
      <c r="AS65" s="1185" t="str">
        <f>IF(AS63="","",VLOOKUP(AS63,'標準様式１シフト記号表（勤務時間帯）'!$D$6:$Z$47,23,FALSE))</f>
        <v/>
      </c>
      <c r="AT65" s="1185" t="str">
        <f>IF(AT63="","",VLOOKUP(AT63,'標準様式１シフト記号表（勤務時間帯）'!$D$6:$Z$47,23,FALSE))</f>
        <v/>
      </c>
      <c r="AU65" s="1185" t="str">
        <f>IF(AU63="","",VLOOKUP(AU63,'標準様式１シフト記号表（勤務時間帯）'!$D$6:$Z$47,23,FALSE))</f>
        <v/>
      </c>
      <c r="AV65" s="1199" t="str">
        <f>IF(AV63="","",VLOOKUP(AV63,'標準様式１シフト記号表（勤務時間帯）'!$D$6:$Z$47,23,FALSE))</f>
        <v/>
      </c>
      <c r="AW65" s="1174" t="str">
        <f>IF(AW63="","",VLOOKUP(AW63,'標準様式１シフト記号表（勤務時間帯）'!$D$6:$Z$47,23,FALSE))</f>
        <v/>
      </c>
      <c r="AX65" s="1185" t="str">
        <f>IF(AX63="","",VLOOKUP(AX63,'標準様式１シフト記号表（勤務時間帯）'!$D$6:$Z$47,23,FALSE))</f>
        <v/>
      </c>
      <c r="AY65" s="1185" t="str">
        <f>IF(AY63="","",VLOOKUP(AY63,'標準様式１シフト記号表（勤務時間帯）'!$D$6:$Z$47,23,FALSE))</f>
        <v/>
      </c>
      <c r="AZ65" s="1234">
        <f>IF($BC$3="４週",SUM(U65:AV65),IF($BC$3="暦月",SUM(U65:AY65),""))</f>
        <v>0</v>
      </c>
      <c r="BA65" s="1246"/>
      <c r="BB65" s="1260">
        <f>IF($BC$3="４週",AZ65/4,IF($BC$3="暦月",(AZ65/($BC$8/7)),""))</f>
        <v>0</v>
      </c>
      <c r="BC65" s="1246"/>
      <c r="BD65" s="1276"/>
      <c r="BE65" s="1280"/>
      <c r="BF65" s="1280"/>
      <c r="BG65" s="1280"/>
      <c r="BH65" s="1285"/>
    </row>
    <row r="66" spans="2:60" ht="20.25" customHeight="1">
      <c r="B66" s="1043"/>
      <c r="C66" s="1056"/>
      <c r="D66" s="1069"/>
      <c r="E66" s="1077"/>
      <c r="F66" s="1077"/>
      <c r="G66" s="1085"/>
      <c r="H66" s="1095"/>
      <c r="I66" s="1104"/>
      <c r="J66" s="1110"/>
      <c r="K66" s="1110"/>
      <c r="L66" s="1085"/>
      <c r="M66" s="1116"/>
      <c r="N66" s="1121"/>
      <c r="O66" s="1126"/>
      <c r="P66" s="1133" t="s">
        <v>397</v>
      </c>
      <c r="Q66" s="1141"/>
      <c r="R66" s="1141"/>
      <c r="S66" s="1149"/>
      <c r="T66" s="1163"/>
      <c r="U66" s="1175"/>
      <c r="V66" s="1186"/>
      <c r="W66" s="1186"/>
      <c r="X66" s="1186"/>
      <c r="Y66" s="1186"/>
      <c r="Z66" s="1186"/>
      <c r="AA66" s="1200"/>
      <c r="AB66" s="1175"/>
      <c r="AC66" s="1186"/>
      <c r="AD66" s="1186"/>
      <c r="AE66" s="1186"/>
      <c r="AF66" s="1186"/>
      <c r="AG66" s="1186"/>
      <c r="AH66" s="1200"/>
      <c r="AI66" s="1175"/>
      <c r="AJ66" s="1186"/>
      <c r="AK66" s="1186"/>
      <c r="AL66" s="1186"/>
      <c r="AM66" s="1186"/>
      <c r="AN66" s="1186"/>
      <c r="AO66" s="1200"/>
      <c r="AP66" s="1175"/>
      <c r="AQ66" s="1186"/>
      <c r="AR66" s="1186"/>
      <c r="AS66" s="1186"/>
      <c r="AT66" s="1186"/>
      <c r="AU66" s="1186"/>
      <c r="AV66" s="1200"/>
      <c r="AW66" s="1175"/>
      <c r="AX66" s="1186"/>
      <c r="AY66" s="1186"/>
      <c r="AZ66" s="1235"/>
      <c r="BA66" s="1247"/>
      <c r="BB66" s="1261"/>
      <c r="BC66" s="1247"/>
      <c r="BD66" s="1277"/>
      <c r="BE66" s="1281"/>
      <c r="BF66" s="1281"/>
      <c r="BG66" s="1281"/>
      <c r="BH66" s="1286"/>
    </row>
    <row r="67" spans="2:60" ht="20.25" customHeight="1">
      <c r="B67" s="1041">
        <f>B64+1</f>
        <v>16</v>
      </c>
      <c r="C67" s="1054"/>
      <c r="D67" s="1067"/>
      <c r="E67" s="1075"/>
      <c r="F67" s="1075">
        <f>C66</f>
        <v>0</v>
      </c>
      <c r="G67" s="1083"/>
      <c r="H67" s="1093"/>
      <c r="I67" s="1102"/>
      <c r="J67" s="1108"/>
      <c r="K67" s="1108"/>
      <c r="L67" s="1083"/>
      <c r="M67" s="1114"/>
      <c r="N67" s="1119"/>
      <c r="O67" s="1124"/>
      <c r="P67" s="1129" t="s">
        <v>743</v>
      </c>
      <c r="Q67" s="1136"/>
      <c r="R67" s="1136"/>
      <c r="S67" s="1144"/>
      <c r="T67" s="1156"/>
      <c r="U67" s="1173" t="str">
        <f>IF(U66="","",VLOOKUP(U66,'標準様式１シフト記号表（勤務時間帯）'!$D$6:$X$47,21,FALSE))</f>
        <v/>
      </c>
      <c r="V67" s="1184" t="str">
        <f>IF(V66="","",VLOOKUP(V66,'標準様式１シフト記号表（勤務時間帯）'!$D$6:$X$47,21,FALSE))</f>
        <v/>
      </c>
      <c r="W67" s="1184" t="str">
        <f>IF(W66="","",VLOOKUP(W66,'標準様式１シフト記号表（勤務時間帯）'!$D$6:$X$47,21,FALSE))</f>
        <v/>
      </c>
      <c r="X67" s="1184" t="str">
        <f>IF(X66="","",VLOOKUP(X66,'標準様式１シフト記号表（勤務時間帯）'!$D$6:$X$47,21,FALSE))</f>
        <v/>
      </c>
      <c r="Y67" s="1184" t="str">
        <f>IF(Y66="","",VLOOKUP(Y66,'標準様式１シフト記号表（勤務時間帯）'!$D$6:$X$47,21,FALSE))</f>
        <v/>
      </c>
      <c r="Z67" s="1184" t="str">
        <f>IF(Z66="","",VLOOKUP(Z66,'標準様式１シフト記号表（勤務時間帯）'!$D$6:$X$47,21,FALSE))</f>
        <v/>
      </c>
      <c r="AA67" s="1198" t="str">
        <f>IF(AA66="","",VLOOKUP(AA66,'標準様式１シフト記号表（勤務時間帯）'!$D$6:$X$47,21,FALSE))</f>
        <v/>
      </c>
      <c r="AB67" s="1173" t="str">
        <f>IF(AB66="","",VLOOKUP(AB66,'標準様式１シフト記号表（勤務時間帯）'!$D$6:$X$47,21,FALSE))</f>
        <v/>
      </c>
      <c r="AC67" s="1184" t="str">
        <f>IF(AC66="","",VLOOKUP(AC66,'標準様式１シフト記号表（勤務時間帯）'!$D$6:$X$47,21,FALSE))</f>
        <v/>
      </c>
      <c r="AD67" s="1184" t="str">
        <f>IF(AD66="","",VLOOKUP(AD66,'標準様式１シフト記号表（勤務時間帯）'!$D$6:$X$47,21,FALSE))</f>
        <v/>
      </c>
      <c r="AE67" s="1184" t="str">
        <f>IF(AE66="","",VLOOKUP(AE66,'標準様式１シフト記号表（勤務時間帯）'!$D$6:$X$47,21,FALSE))</f>
        <v/>
      </c>
      <c r="AF67" s="1184" t="str">
        <f>IF(AF66="","",VLOOKUP(AF66,'標準様式１シフト記号表（勤務時間帯）'!$D$6:$X$47,21,FALSE))</f>
        <v/>
      </c>
      <c r="AG67" s="1184" t="str">
        <f>IF(AG66="","",VLOOKUP(AG66,'標準様式１シフト記号表（勤務時間帯）'!$D$6:$X$47,21,FALSE))</f>
        <v/>
      </c>
      <c r="AH67" s="1198" t="str">
        <f>IF(AH66="","",VLOOKUP(AH66,'標準様式１シフト記号表（勤務時間帯）'!$D$6:$X$47,21,FALSE))</f>
        <v/>
      </c>
      <c r="AI67" s="1173" t="str">
        <f>IF(AI66="","",VLOOKUP(AI66,'標準様式１シフト記号表（勤務時間帯）'!$D$6:$X$47,21,FALSE))</f>
        <v/>
      </c>
      <c r="AJ67" s="1184" t="str">
        <f>IF(AJ66="","",VLOOKUP(AJ66,'標準様式１シフト記号表（勤務時間帯）'!$D$6:$X$47,21,FALSE))</f>
        <v/>
      </c>
      <c r="AK67" s="1184" t="str">
        <f>IF(AK66="","",VLOOKUP(AK66,'標準様式１シフト記号表（勤務時間帯）'!$D$6:$X$47,21,FALSE))</f>
        <v/>
      </c>
      <c r="AL67" s="1184" t="str">
        <f>IF(AL66="","",VLOOKUP(AL66,'標準様式１シフト記号表（勤務時間帯）'!$D$6:$X$47,21,FALSE))</f>
        <v/>
      </c>
      <c r="AM67" s="1184" t="str">
        <f>IF(AM66="","",VLOOKUP(AM66,'標準様式１シフト記号表（勤務時間帯）'!$D$6:$X$47,21,FALSE))</f>
        <v/>
      </c>
      <c r="AN67" s="1184" t="str">
        <f>IF(AN66="","",VLOOKUP(AN66,'標準様式１シフト記号表（勤務時間帯）'!$D$6:$X$47,21,FALSE))</f>
        <v/>
      </c>
      <c r="AO67" s="1198" t="str">
        <f>IF(AO66="","",VLOOKUP(AO66,'標準様式１シフト記号表（勤務時間帯）'!$D$6:$X$47,21,FALSE))</f>
        <v/>
      </c>
      <c r="AP67" s="1173" t="str">
        <f>IF(AP66="","",VLOOKUP(AP66,'標準様式１シフト記号表（勤務時間帯）'!$D$6:$X$47,21,FALSE))</f>
        <v/>
      </c>
      <c r="AQ67" s="1184" t="str">
        <f>IF(AQ66="","",VLOOKUP(AQ66,'標準様式１シフト記号表（勤務時間帯）'!$D$6:$X$47,21,FALSE))</f>
        <v/>
      </c>
      <c r="AR67" s="1184" t="str">
        <f>IF(AR66="","",VLOOKUP(AR66,'標準様式１シフト記号表（勤務時間帯）'!$D$6:$X$47,21,FALSE))</f>
        <v/>
      </c>
      <c r="AS67" s="1184" t="str">
        <f>IF(AS66="","",VLOOKUP(AS66,'標準様式１シフト記号表（勤務時間帯）'!$D$6:$X$47,21,FALSE))</f>
        <v/>
      </c>
      <c r="AT67" s="1184" t="str">
        <f>IF(AT66="","",VLOOKUP(AT66,'標準様式１シフト記号表（勤務時間帯）'!$D$6:$X$47,21,FALSE))</f>
        <v/>
      </c>
      <c r="AU67" s="1184" t="str">
        <f>IF(AU66="","",VLOOKUP(AU66,'標準様式１シフト記号表（勤務時間帯）'!$D$6:$X$47,21,FALSE))</f>
        <v/>
      </c>
      <c r="AV67" s="1198" t="str">
        <f>IF(AV66="","",VLOOKUP(AV66,'標準様式１シフト記号表（勤務時間帯）'!$D$6:$X$47,21,FALSE))</f>
        <v/>
      </c>
      <c r="AW67" s="1173" t="str">
        <f>IF(AW66="","",VLOOKUP(AW66,'標準様式１シフト記号表（勤務時間帯）'!$D$6:$X$47,21,FALSE))</f>
        <v/>
      </c>
      <c r="AX67" s="1184" t="str">
        <f>IF(AX66="","",VLOOKUP(AX66,'標準様式１シフト記号表（勤務時間帯）'!$D$6:$X$47,21,FALSE))</f>
        <v/>
      </c>
      <c r="AY67" s="1184" t="str">
        <f>IF(AY66="","",VLOOKUP(AY66,'標準様式１シフト記号表（勤務時間帯）'!$D$6:$X$47,21,FALSE))</f>
        <v/>
      </c>
      <c r="AZ67" s="1233">
        <f>IF($BC$3="４週",SUM(U67:AV67),IF($BC$3="暦月",SUM(U67:AY67),""))</f>
        <v>0</v>
      </c>
      <c r="BA67" s="1245"/>
      <c r="BB67" s="1259">
        <f>IF($BC$3="４週",AZ67/4,IF($BC$3="暦月",(AZ67/($BC$8/7)),""))</f>
        <v>0</v>
      </c>
      <c r="BC67" s="1245"/>
      <c r="BD67" s="1275"/>
      <c r="BE67" s="1279"/>
      <c r="BF67" s="1279"/>
      <c r="BG67" s="1279"/>
      <c r="BH67" s="1284"/>
    </row>
    <row r="68" spans="2:60" ht="20.25" customHeight="1">
      <c r="B68" s="1042"/>
      <c r="C68" s="1055"/>
      <c r="D68" s="1068"/>
      <c r="E68" s="1076"/>
      <c r="F68" s="1076"/>
      <c r="G68" s="1084">
        <f>C66</f>
        <v>0</v>
      </c>
      <c r="H68" s="1094"/>
      <c r="I68" s="1103"/>
      <c r="J68" s="1109"/>
      <c r="K68" s="1109"/>
      <c r="L68" s="1084"/>
      <c r="M68" s="1115"/>
      <c r="N68" s="1120"/>
      <c r="O68" s="1125"/>
      <c r="P68" s="1291" t="s">
        <v>29</v>
      </c>
      <c r="Q68" s="1137"/>
      <c r="R68" s="1137"/>
      <c r="S68" s="1147"/>
      <c r="T68" s="1160"/>
      <c r="U68" s="1174" t="str">
        <f>IF(U66="","",VLOOKUP(U66,'標準様式１シフト記号表（勤務時間帯）'!$D$6:$Z$47,23,FALSE))</f>
        <v/>
      </c>
      <c r="V68" s="1185" t="str">
        <f>IF(V66="","",VLOOKUP(V66,'標準様式１シフト記号表（勤務時間帯）'!$D$6:$Z$47,23,FALSE))</f>
        <v/>
      </c>
      <c r="W68" s="1185" t="str">
        <f>IF(W66="","",VLOOKUP(W66,'標準様式１シフト記号表（勤務時間帯）'!$D$6:$Z$47,23,FALSE))</f>
        <v/>
      </c>
      <c r="X68" s="1185" t="str">
        <f>IF(X66="","",VLOOKUP(X66,'標準様式１シフト記号表（勤務時間帯）'!$D$6:$Z$47,23,FALSE))</f>
        <v/>
      </c>
      <c r="Y68" s="1185" t="str">
        <f>IF(Y66="","",VLOOKUP(Y66,'標準様式１シフト記号表（勤務時間帯）'!$D$6:$Z$47,23,FALSE))</f>
        <v/>
      </c>
      <c r="Z68" s="1185" t="str">
        <f>IF(Z66="","",VLOOKUP(Z66,'標準様式１シフト記号表（勤務時間帯）'!$D$6:$Z$47,23,FALSE))</f>
        <v/>
      </c>
      <c r="AA68" s="1199" t="str">
        <f>IF(AA66="","",VLOOKUP(AA66,'標準様式１シフト記号表（勤務時間帯）'!$D$6:$Z$47,23,FALSE))</f>
        <v/>
      </c>
      <c r="AB68" s="1174" t="str">
        <f>IF(AB66="","",VLOOKUP(AB66,'標準様式１シフト記号表（勤務時間帯）'!$D$6:$Z$47,23,FALSE))</f>
        <v/>
      </c>
      <c r="AC68" s="1185" t="str">
        <f>IF(AC66="","",VLOOKUP(AC66,'標準様式１シフト記号表（勤務時間帯）'!$D$6:$Z$47,23,FALSE))</f>
        <v/>
      </c>
      <c r="AD68" s="1185" t="str">
        <f>IF(AD66="","",VLOOKUP(AD66,'標準様式１シフト記号表（勤務時間帯）'!$D$6:$Z$47,23,FALSE))</f>
        <v/>
      </c>
      <c r="AE68" s="1185" t="str">
        <f>IF(AE66="","",VLOOKUP(AE66,'標準様式１シフト記号表（勤務時間帯）'!$D$6:$Z$47,23,FALSE))</f>
        <v/>
      </c>
      <c r="AF68" s="1185" t="str">
        <f>IF(AF66="","",VLOOKUP(AF66,'標準様式１シフト記号表（勤務時間帯）'!$D$6:$Z$47,23,FALSE))</f>
        <v/>
      </c>
      <c r="AG68" s="1185" t="str">
        <f>IF(AG66="","",VLOOKUP(AG66,'標準様式１シフト記号表（勤務時間帯）'!$D$6:$Z$47,23,FALSE))</f>
        <v/>
      </c>
      <c r="AH68" s="1199" t="str">
        <f>IF(AH66="","",VLOOKUP(AH66,'標準様式１シフト記号表（勤務時間帯）'!$D$6:$Z$47,23,FALSE))</f>
        <v/>
      </c>
      <c r="AI68" s="1174" t="str">
        <f>IF(AI66="","",VLOOKUP(AI66,'標準様式１シフト記号表（勤務時間帯）'!$D$6:$Z$47,23,FALSE))</f>
        <v/>
      </c>
      <c r="AJ68" s="1185" t="str">
        <f>IF(AJ66="","",VLOOKUP(AJ66,'標準様式１シフト記号表（勤務時間帯）'!$D$6:$Z$47,23,FALSE))</f>
        <v/>
      </c>
      <c r="AK68" s="1185" t="str">
        <f>IF(AK66="","",VLOOKUP(AK66,'標準様式１シフト記号表（勤務時間帯）'!$D$6:$Z$47,23,FALSE))</f>
        <v/>
      </c>
      <c r="AL68" s="1185" t="str">
        <f>IF(AL66="","",VLOOKUP(AL66,'標準様式１シフト記号表（勤務時間帯）'!$D$6:$Z$47,23,FALSE))</f>
        <v/>
      </c>
      <c r="AM68" s="1185" t="str">
        <f>IF(AM66="","",VLOOKUP(AM66,'標準様式１シフト記号表（勤務時間帯）'!$D$6:$Z$47,23,FALSE))</f>
        <v/>
      </c>
      <c r="AN68" s="1185" t="str">
        <f>IF(AN66="","",VLOOKUP(AN66,'標準様式１シフト記号表（勤務時間帯）'!$D$6:$Z$47,23,FALSE))</f>
        <v/>
      </c>
      <c r="AO68" s="1199" t="str">
        <f>IF(AO66="","",VLOOKUP(AO66,'標準様式１シフト記号表（勤務時間帯）'!$D$6:$Z$47,23,FALSE))</f>
        <v/>
      </c>
      <c r="AP68" s="1174" t="str">
        <f>IF(AP66="","",VLOOKUP(AP66,'標準様式１シフト記号表（勤務時間帯）'!$D$6:$Z$47,23,FALSE))</f>
        <v/>
      </c>
      <c r="AQ68" s="1185" t="str">
        <f>IF(AQ66="","",VLOOKUP(AQ66,'標準様式１シフト記号表（勤務時間帯）'!$D$6:$Z$47,23,FALSE))</f>
        <v/>
      </c>
      <c r="AR68" s="1185" t="str">
        <f>IF(AR66="","",VLOOKUP(AR66,'標準様式１シフト記号表（勤務時間帯）'!$D$6:$Z$47,23,FALSE))</f>
        <v/>
      </c>
      <c r="AS68" s="1185" t="str">
        <f>IF(AS66="","",VLOOKUP(AS66,'標準様式１シフト記号表（勤務時間帯）'!$D$6:$Z$47,23,FALSE))</f>
        <v/>
      </c>
      <c r="AT68" s="1185" t="str">
        <f>IF(AT66="","",VLOOKUP(AT66,'標準様式１シフト記号表（勤務時間帯）'!$D$6:$Z$47,23,FALSE))</f>
        <v/>
      </c>
      <c r="AU68" s="1185" t="str">
        <f>IF(AU66="","",VLOOKUP(AU66,'標準様式１シフト記号表（勤務時間帯）'!$D$6:$Z$47,23,FALSE))</f>
        <v/>
      </c>
      <c r="AV68" s="1199" t="str">
        <f>IF(AV66="","",VLOOKUP(AV66,'標準様式１シフト記号表（勤務時間帯）'!$D$6:$Z$47,23,FALSE))</f>
        <v/>
      </c>
      <c r="AW68" s="1174" t="str">
        <f>IF(AW66="","",VLOOKUP(AW66,'標準様式１シフト記号表（勤務時間帯）'!$D$6:$Z$47,23,FALSE))</f>
        <v/>
      </c>
      <c r="AX68" s="1185" t="str">
        <f>IF(AX66="","",VLOOKUP(AX66,'標準様式１シフト記号表（勤務時間帯）'!$D$6:$Z$47,23,FALSE))</f>
        <v/>
      </c>
      <c r="AY68" s="1185" t="str">
        <f>IF(AY66="","",VLOOKUP(AY66,'標準様式１シフト記号表（勤務時間帯）'!$D$6:$Z$47,23,FALSE))</f>
        <v/>
      </c>
      <c r="AZ68" s="1234">
        <f>IF($BC$3="４週",SUM(U68:AV68),IF($BC$3="暦月",SUM(U68:AY68),""))</f>
        <v>0</v>
      </c>
      <c r="BA68" s="1246"/>
      <c r="BB68" s="1260">
        <f>IF($BC$3="４週",AZ68/4,IF($BC$3="暦月",(AZ68/($BC$8/7)),""))</f>
        <v>0</v>
      </c>
      <c r="BC68" s="1246"/>
      <c r="BD68" s="1276"/>
      <c r="BE68" s="1280"/>
      <c r="BF68" s="1280"/>
      <c r="BG68" s="1280"/>
      <c r="BH68" s="1285"/>
    </row>
    <row r="69" spans="2:60" ht="20.25" customHeight="1">
      <c r="B69" s="1043"/>
      <c r="C69" s="1056"/>
      <c r="D69" s="1069"/>
      <c r="E69" s="1077"/>
      <c r="F69" s="1077"/>
      <c r="G69" s="1085"/>
      <c r="H69" s="1095"/>
      <c r="I69" s="1104"/>
      <c r="J69" s="1110"/>
      <c r="K69" s="1110"/>
      <c r="L69" s="1085"/>
      <c r="M69" s="1116"/>
      <c r="N69" s="1121"/>
      <c r="O69" s="1126"/>
      <c r="P69" s="1133" t="s">
        <v>397</v>
      </c>
      <c r="Q69" s="1141"/>
      <c r="R69" s="1141"/>
      <c r="S69" s="1149"/>
      <c r="T69" s="1163"/>
      <c r="U69" s="1175"/>
      <c r="V69" s="1186"/>
      <c r="W69" s="1186"/>
      <c r="X69" s="1186"/>
      <c r="Y69" s="1186"/>
      <c r="Z69" s="1186"/>
      <c r="AA69" s="1200"/>
      <c r="AB69" s="1175"/>
      <c r="AC69" s="1186"/>
      <c r="AD69" s="1186"/>
      <c r="AE69" s="1186"/>
      <c r="AF69" s="1186"/>
      <c r="AG69" s="1186"/>
      <c r="AH69" s="1200"/>
      <c r="AI69" s="1175"/>
      <c r="AJ69" s="1186"/>
      <c r="AK69" s="1186"/>
      <c r="AL69" s="1186"/>
      <c r="AM69" s="1186"/>
      <c r="AN69" s="1186"/>
      <c r="AO69" s="1200"/>
      <c r="AP69" s="1175"/>
      <c r="AQ69" s="1186"/>
      <c r="AR69" s="1186"/>
      <c r="AS69" s="1186"/>
      <c r="AT69" s="1186"/>
      <c r="AU69" s="1186"/>
      <c r="AV69" s="1200"/>
      <c r="AW69" s="1175"/>
      <c r="AX69" s="1186"/>
      <c r="AY69" s="1186"/>
      <c r="AZ69" s="1235"/>
      <c r="BA69" s="1247"/>
      <c r="BB69" s="1261"/>
      <c r="BC69" s="1247"/>
      <c r="BD69" s="1277"/>
      <c r="BE69" s="1281"/>
      <c r="BF69" s="1281"/>
      <c r="BG69" s="1281"/>
      <c r="BH69" s="1286"/>
    </row>
    <row r="70" spans="2:60" ht="20.25" customHeight="1">
      <c r="B70" s="1041">
        <f>B67+1</f>
        <v>17</v>
      </c>
      <c r="C70" s="1054"/>
      <c r="D70" s="1067"/>
      <c r="E70" s="1075"/>
      <c r="F70" s="1075">
        <f>C69</f>
        <v>0</v>
      </c>
      <c r="G70" s="1083"/>
      <c r="H70" s="1093"/>
      <c r="I70" s="1102"/>
      <c r="J70" s="1108"/>
      <c r="K70" s="1108"/>
      <c r="L70" s="1083"/>
      <c r="M70" s="1114"/>
      <c r="N70" s="1119"/>
      <c r="O70" s="1124"/>
      <c r="P70" s="1129" t="s">
        <v>743</v>
      </c>
      <c r="Q70" s="1136"/>
      <c r="R70" s="1136"/>
      <c r="S70" s="1144"/>
      <c r="T70" s="1156"/>
      <c r="U70" s="1173" t="str">
        <f>IF(U69="","",VLOOKUP(U69,'標準様式１シフト記号表（勤務時間帯）'!$D$6:$X$47,21,FALSE))</f>
        <v/>
      </c>
      <c r="V70" s="1184" t="str">
        <f>IF(V69="","",VLOOKUP(V69,'標準様式１シフト記号表（勤務時間帯）'!$D$6:$X$47,21,FALSE))</f>
        <v/>
      </c>
      <c r="W70" s="1184" t="str">
        <f>IF(W69="","",VLOOKUP(W69,'標準様式１シフト記号表（勤務時間帯）'!$D$6:$X$47,21,FALSE))</f>
        <v/>
      </c>
      <c r="X70" s="1184" t="str">
        <f>IF(X69="","",VLOOKUP(X69,'標準様式１シフト記号表（勤務時間帯）'!$D$6:$X$47,21,FALSE))</f>
        <v/>
      </c>
      <c r="Y70" s="1184" t="str">
        <f>IF(Y69="","",VLOOKUP(Y69,'標準様式１シフト記号表（勤務時間帯）'!$D$6:$X$47,21,FALSE))</f>
        <v/>
      </c>
      <c r="Z70" s="1184" t="str">
        <f>IF(Z69="","",VLOOKUP(Z69,'標準様式１シフト記号表（勤務時間帯）'!$D$6:$X$47,21,FALSE))</f>
        <v/>
      </c>
      <c r="AA70" s="1198" t="str">
        <f>IF(AA69="","",VLOOKUP(AA69,'標準様式１シフト記号表（勤務時間帯）'!$D$6:$X$47,21,FALSE))</f>
        <v/>
      </c>
      <c r="AB70" s="1173" t="str">
        <f>IF(AB69="","",VLOOKUP(AB69,'標準様式１シフト記号表（勤務時間帯）'!$D$6:$X$47,21,FALSE))</f>
        <v/>
      </c>
      <c r="AC70" s="1184" t="str">
        <f>IF(AC69="","",VLOOKUP(AC69,'標準様式１シフト記号表（勤務時間帯）'!$D$6:$X$47,21,FALSE))</f>
        <v/>
      </c>
      <c r="AD70" s="1184" t="str">
        <f>IF(AD69="","",VLOOKUP(AD69,'標準様式１シフト記号表（勤務時間帯）'!$D$6:$X$47,21,FALSE))</f>
        <v/>
      </c>
      <c r="AE70" s="1184" t="str">
        <f>IF(AE69="","",VLOOKUP(AE69,'標準様式１シフト記号表（勤務時間帯）'!$D$6:$X$47,21,FALSE))</f>
        <v/>
      </c>
      <c r="AF70" s="1184" t="str">
        <f>IF(AF69="","",VLOOKUP(AF69,'標準様式１シフト記号表（勤務時間帯）'!$D$6:$X$47,21,FALSE))</f>
        <v/>
      </c>
      <c r="AG70" s="1184" t="str">
        <f>IF(AG69="","",VLOOKUP(AG69,'標準様式１シフト記号表（勤務時間帯）'!$D$6:$X$47,21,FALSE))</f>
        <v/>
      </c>
      <c r="AH70" s="1198" t="str">
        <f>IF(AH69="","",VLOOKUP(AH69,'標準様式１シフト記号表（勤務時間帯）'!$D$6:$X$47,21,FALSE))</f>
        <v/>
      </c>
      <c r="AI70" s="1173" t="str">
        <f>IF(AI69="","",VLOOKUP(AI69,'標準様式１シフト記号表（勤務時間帯）'!$D$6:$X$47,21,FALSE))</f>
        <v/>
      </c>
      <c r="AJ70" s="1184" t="str">
        <f>IF(AJ69="","",VLOOKUP(AJ69,'標準様式１シフト記号表（勤務時間帯）'!$D$6:$X$47,21,FALSE))</f>
        <v/>
      </c>
      <c r="AK70" s="1184" t="str">
        <f>IF(AK69="","",VLOOKUP(AK69,'標準様式１シフト記号表（勤務時間帯）'!$D$6:$X$47,21,FALSE))</f>
        <v/>
      </c>
      <c r="AL70" s="1184" t="str">
        <f>IF(AL69="","",VLOOKUP(AL69,'標準様式１シフト記号表（勤務時間帯）'!$D$6:$X$47,21,FALSE))</f>
        <v/>
      </c>
      <c r="AM70" s="1184" t="str">
        <f>IF(AM69="","",VLOOKUP(AM69,'標準様式１シフト記号表（勤務時間帯）'!$D$6:$X$47,21,FALSE))</f>
        <v/>
      </c>
      <c r="AN70" s="1184" t="str">
        <f>IF(AN69="","",VLOOKUP(AN69,'標準様式１シフト記号表（勤務時間帯）'!$D$6:$X$47,21,FALSE))</f>
        <v/>
      </c>
      <c r="AO70" s="1198" t="str">
        <f>IF(AO69="","",VLOOKUP(AO69,'標準様式１シフト記号表（勤務時間帯）'!$D$6:$X$47,21,FALSE))</f>
        <v/>
      </c>
      <c r="AP70" s="1173" t="str">
        <f>IF(AP69="","",VLOOKUP(AP69,'標準様式１シフト記号表（勤務時間帯）'!$D$6:$X$47,21,FALSE))</f>
        <v/>
      </c>
      <c r="AQ70" s="1184" t="str">
        <f>IF(AQ69="","",VLOOKUP(AQ69,'標準様式１シフト記号表（勤務時間帯）'!$D$6:$X$47,21,FALSE))</f>
        <v/>
      </c>
      <c r="AR70" s="1184" t="str">
        <f>IF(AR69="","",VLOOKUP(AR69,'標準様式１シフト記号表（勤務時間帯）'!$D$6:$X$47,21,FALSE))</f>
        <v/>
      </c>
      <c r="AS70" s="1184" t="str">
        <f>IF(AS69="","",VLOOKUP(AS69,'標準様式１シフト記号表（勤務時間帯）'!$D$6:$X$47,21,FALSE))</f>
        <v/>
      </c>
      <c r="AT70" s="1184" t="str">
        <f>IF(AT69="","",VLOOKUP(AT69,'標準様式１シフト記号表（勤務時間帯）'!$D$6:$X$47,21,FALSE))</f>
        <v/>
      </c>
      <c r="AU70" s="1184" t="str">
        <f>IF(AU69="","",VLOOKUP(AU69,'標準様式１シフト記号表（勤務時間帯）'!$D$6:$X$47,21,FALSE))</f>
        <v/>
      </c>
      <c r="AV70" s="1198" t="str">
        <f>IF(AV69="","",VLOOKUP(AV69,'標準様式１シフト記号表（勤務時間帯）'!$D$6:$X$47,21,FALSE))</f>
        <v/>
      </c>
      <c r="AW70" s="1173" t="str">
        <f>IF(AW69="","",VLOOKUP(AW69,'標準様式１シフト記号表（勤務時間帯）'!$D$6:$X$47,21,FALSE))</f>
        <v/>
      </c>
      <c r="AX70" s="1184" t="str">
        <f>IF(AX69="","",VLOOKUP(AX69,'標準様式１シフト記号表（勤務時間帯）'!$D$6:$X$47,21,FALSE))</f>
        <v/>
      </c>
      <c r="AY70" s="1184" t="str">
        <f>IF(AY69="","",VLOOKUP(AY69,'標準様式１シフト記号表（勤務時間帯）'!$D$6:$X$47,21,FALSE))</f>
        <v/>
      </c>
      <c r="AZ70" s="1233">
        <f>IF($BC$3="４週",SUM(U70:AV70),IF($BC$3="暦月",SUM(U70:AY70),""))</f>
        <v>0</v>
      </c>
      <c r="BA70" s="1245"/>
      <c r="BB70" s="1259">
        <f>IF($BC$3="４週",AZ70/4,IF($BC$3="暦月",(AZ70/($BC$8/7)),""))</f>
        <v>0</v>
      </c>
      <c r="BC70" s="1245"/>
      <c r="BD70" s="1275"/>
      <c r="BE70" s="1279"/>
      <c r="BF70" s="1279"/>
      <c r="BG70" s="1279"/>
      <c r="BH70" s="1284"/>
    </row>
    <row r="71" spans="2:60" ht="20.25" customHeight="1">
      <c r="B71" s="1042"/>
      <c r="C71" s="1055"/>
      <c r="D71" s="1068"/>
      <c r="E71" s="1076"/>
      <c r="F71" s="1076"/>
      <c r="G71" s="1084">
        <f>C69</f>
        <v>0</v>
      </c>
      <c r="H71" s="1094"/>
      <c r="I71" s="1103"/>
      <c r="J71" s="1109"/>
      <c r="K71" s="1109"/>
      <c r="L71" s="1084"/>
      <c r="M71" s="1115"/>
      <c r="N71" s="1120"/>
      <c r="O71" s="1125"/>
      <c r="P71" s="1291" t="s">
        <v>29</v>
      </c>
      <c r="Q71" s="1137"/>
      <c r="R71" s="1137"/>
      <c r="S71" s="1147"/>
      <c r="T71" s="1160"/>
      <c r="U71" s="1174" t="str">
        <f>IF(U69="","",VLOOKUP(U69,'標準様式１シフト記号表（勤務時間帯）'!$D$6:$Z$47,23,FALSE))</f>
        <v/>
      </c>
      <c r="V71" s="1185" t="str">
        <f>IF(V69="","",VLOOKUP(V69,'標準様式１シフト記号表（勤務時間帯）'!$D$6:$Z$47,23,FALSE))</f>
        <v/>
      </c>
      <c r="W71" s="1185" t="str">
        <f>IF(W69="","",VLOOKUP(W69,'標準様式１シフト記号表（勤務時間帯）'!$D$6:$Z$47,23,FALSE))</f>
        <v/>
      </c>
      <c r="X71" s="1185" t="str">
        <f>IF(X69="","",VLOOKUP(X69,'標準様式１シフト記号表（勤務時間帯）'!$D$6:$Z$47,23,FALSE))</f>
        <v/>
      </c>
      <c r="Y71" s="1185" t="str">
        <f>IF(Y69="","",VLOOKUP(Y69,'標準様式１シフト記号表（勤務時間帯）'!$D$6:$Z$47,23,FALSE))</f>
        <v/>
      </c>
      <c r="Z71" s="1185" t="str">
        <f>IF(Z69="","",VLOOKUP(Z69,'標準様式１シフト記号表（勤務時間帯）'!$D$6:$Z$47,23,FALSE))</f>
        <v/>
      </c>
      <c r="AA71" s="1199" t="str">
        <f>IF(AA69="","",VLOOKUP(AA69,'標準様式１シフト記号表（勤務時間帯）'!$D$6:$Z$47,23,FALSE))</f>
        <v/>
      </c>
      <c r="AB71" s="1174" t="str">
        <f>IF(AB69="","",VLOOKUP(AB69,'標準様式１シフト記号表（勤務時間帯）'!$D$6:$Z$47,23,FALSE))</f>
        <v/>
      </c>
      <c r="AC71" s="1185" t="str">
        <f>IF(AC69="","",VLOOKUP(AC69,'標準様式１シフト記号表（勤務時間帯）'!$D$6:$Z$47,23,FALSE))</f>
        <v/>
      </c>
      <c r="AD71" s="1185" t="str">
        <f>IF(AD69="","",VLOOKUP(AD69,'標準様式１シフト記号表（勤務時間帯）'!$D$6:$Z$47,23,FALSE))</f>
        <v/>
      </c>
      <c r="AE71" s="1185" t="str">
        <f>IF(AE69="","",VLOOKUP(AE69,'標準様式１シフト記号表（勤務時間帯）'!$D$6:$Z$47,23,FALSE))</f>
        <v/>
      </c>
      <c r="AF71" s="1185" t="str">
        <f>IF(AF69="","",VLOOKUP(AF69,'標準様式１シフト記号表（勤務時間帯）'!$D$6:$Z$47,23,FALSE))</f>
        <v/>
      </c>
      <c r="AG71" s="1185" t="str">
        <f>IF(AG69="","",VLOOKUP(AG69,'標準様式１シフト記号表（勤務時間帯）'!$D$6:$Z$47,23,FALSE))</f>
        <v/>
      </c>
      <c r="AH71" s="1199" t="str">
        <f>IF(AH69="","",VLOOKUP(AH69,'標準様式１シフト記号表（勤務時間帯）'!$D$6:$Z$47,23,FALSE))</f>
        <v/>
      </c>
      <c r="AI71" s="1174" t="str">
        <f>IF(AI69="","",VLOOKUP(AI69,'標準様式１シフト記号表（勤務時間帯）'!$D$6:$Z$47,23,FALSE))</f>
        <v/>
      </c>
      <c r="AJ71" s="1185" t="str">
        <f>IF(AJ69="","",VLOOKUP(AJ69,'標準様式１シフト記号表（勤務時間帯）'!$D$6:$Z$47,23,FALSE))</f>
        <v/>
      </c>
      <c r="AK71" s="1185" t="str">
        <f>IF(AK69="","",VLOOKUP(AK69,'標準様式１シフト記号表（勤務時間帯）'!$D$6:$Z$47,23,FALSE))</f>
        <v/>
      </c>
      <c r="AL71" s="1185" t="str">
        <f>IF(AL69="","",VLOOKUP(AL69,'標準様式１シフト記号表（勤務時間帯）'!$D$6:$Z$47,23,FALSE))</f>
        <v/>
      </c>
      <c r="AM71" s="1185" t="str">
        <f>IF(AM69="","",VLOOKUP(AM69,'標準様式１シフト記号表（勤務時間帯）'!$D$6:$Z$47,23,FALSE))</f>
        <v/>
      </c>
      <c r="AN71" s="1185" t="str">
        <f>IF(AN69="","",VLOOKUP(AN69,'標準様式１シフト記号表（勤務時間帯）'!$D$6:$Z$47,23,FALSE))</f>
        <v/>
      </c>
      <c r="AO71" s="1199" t="str">
        <f>IF(AO69="","",VLOOKUP(AO69,'標準様式１シフト記号表（勤務時間帯）'!$D$6:$Z$47,23,FALSE))</f>
        <v/>
      </c>
      <c r="AP71" s="1174" t="str">
        <f>IF(AP69="","",VLOOKUP(AP69,'標準様式１シフト記号表（勤務時間帯）'!$D$6:$Z$47,23,FALSE))</f>
        <v/>
      </c>
      <c r="AQ71" s="1185" t="str">
        <f>IF(AQ69="","",VLOOKUP(AQ69,'標準様式１シフト記号表（勤務時間帯）'!$D$6:$Z$47,23,FALSE))</f>
        <v/>
      </c>
      <c r="AR71" s="1185" t="str">
        <f>IF(AR69="","",VLOOKUP(AR69,'標準様式１シフト記号表（勤務時間帯）'!$D$6:$Z$47,23,FALSE))</f>
        <v/>
      </c>
      <c r="AS71" s="1185" t="str">
        <f>IF(AS69="","",VLOOKUP(AS69,'標準様式１シフト記号表（勤務時間帯）'!$D$6:$Z$47,23,FALSE))</f>
        <v/>
      </c>
      <c r="AT71" s="1185" t="str">
        <f>IF(AT69="","",VLOOKUP(AT69,'標準様式１シフト記号表（勤務時間帯）'!$D$6:$Z$47,23,FALSE))</f>
        <v/>
      </c>
      <c r="AU71" s="1185" t="str">
        <f>IF(AU69="","",VLOOKUP(AU69,'標準様式１シフト記号表（勤務時間帯）'!$D$6:$Z$47,23,FALSE))</f>
        <v/>
      </c>
      <c r="AV71" s="1199" t="str">
        <f>IF(AV69="","",VLOOKUP(AV69,'標準様式１シフト記号表（勤務時間帯）'!$D$6:$Z$47,23,FALSE))</f>
        <v/>
      </c>
      <c r="AW71" s="1174" t="str">
        <f>IF(AW69="","",VLOOKUP(AW69,'標準様式１シフト記号表（勤務時間帯）'!$D$6:$Z$47,23,FALSE))</f>
        <v/>
      </c>
      <c r="AX71" s="1185" t="str">
        <f>IF(AX69="","",VLOOKUP(AX69,'標準様式１シフト記号表（勤務時間帯）'!$D$6:$Z$47,23,FALSE))</f>
        <v/>
      </c>
      <c r="AY71" s="1185" t="str">
        <f>IF(AY69="","",VLOOKUP(AY69,'標準様式１シフト記号表（勤務時間帯）'!$D$6:$Z$47,23,FALSE))</f>
        <v/>
      </c>
      <c r="AZ71" s="1234">
        <f>IF($BC$3="４週",SUM(U71:AV71),IF($BC$3="暦月",SUM(U71:AY71),""))</f>
        <v>0</v>
      </c>
      <c r="BA71" s="1246"/>
      <c r="BB71" s="1260">
        <f>IF($BC$3="４週",AZ71/4,IF($BC$3="暦月",(AZ71/($BC$8/7)),""))</f>
        <v>0</v>
      </c>
      <c r="BC71" s="1246"/>
      <c r="BD71" s="1276"/>
      <c r="BE71" s="1280"/>
      <c r="BF71" s="1280"/>
      <c r="BG71" s="1280"/>
      <c r="BH71" s="1285"/>
    </row>
    <row r="72" spans="2:60" ht="20.25" customHeight="1">
      <c r="B72" s="1043"/>
      <c r="C72" s="1056"/>
      <c r="D72" s="1069"/>
      <c r="E72" s="1077"/>
      <c r="F72" s="1077"/>
      <c r="G72" s="1085"/>
      <c r="H72" s="1095"/>
      <c r="I72" s="1104"/>
      <c r="J72" s="1110"/>
      <c r="K72" s="1110"/>
      <c r="L72" s="1085"/>
      <c r="M72" s="1116"/>
      <c r="N72" s="1121"/>
      <c r="O72" s="1126"/>
      <c r="P72" s="1133" t="s">
        <v>397</v>
      </c>
      <c r="Q72" s="1141"/>
      <c r="R72" s="1141"/>
      <c r="S72" s="1149"/>
      <c r="T72" s="1163"/>
      <c r="U72" s="1175"/>
      <c r="V72" s="1186"/>
      <c r="W72" s="1186"/>
      <c r="X72" s="1186"/>
      <c r="Y72" s="1186"/>
      <c r="Z72" s="1186"/>
      <c r="AA72" s="1200"/>
      <c r="AB72" s="1175"/>
      <c r="AC72" s="1186"/>
      <c r="AD72" s="1186"/>
      <c r="AE72" s="1186"/>
      <c r="AF72" s="1186"/>
      <c r="AG72" s="1186"/>
      <c r="AH72" s="1200"/>
      <c r="AI72" s="1175"/>
      <c r="AJ72" s="1186"/>
      <c r="AK72" s="1186"/>
      <c r="AL72" s="1186"/>
      <c r="AM72" s="1186"/>
      <c r="AN72" s="1186"/>
      <c r="AO72" s="1200"/>
      <c r="AP72" s="1175"/>
      <c r="AQ72" s="1186"/>
      <c r="AR72" s="1186"/>
      <c r="AS72" s="1186"/>
      <c r="AT72" s="1186"/>
      <c r="AU72" s="1186"/>
      <c r="AV72" s="1200"/>
      <c r="AW72" s="1175"/>
      <c r="AX72" s="1186"/>
      <c r="AY72" s="1186"/>
      <c r="AZ72" s="1235"/>
      <c r="BA72" s="1247"/>
      <c r="BB72" s="1261"/>
      <c r="BC72" s="1247"/>
      <c r="BD72" s="1277"/>
      <c r="BE72" s="1281"/>
      <c r="BF72" s="1281"/>
      <c r="BG72" s="1281"/>
      <c r="BH72" s="1286"/>
    </row>
    <row r="73" spans="2:60" ht="20.25" customHeight="1">
      <c r="B73" s="1041">
        <f>B70+1</f>
        <v>18</v>
      </c>
      <c r="C73" s="1054"/>
      <c r="D73" s="1067"/>
      <c r="E73" s="1075"/>
      <c r="F73" s="1075">
        <f>C72</f>
        <v>0</v>
      </c>
      <c r="G73" s="1083"/>
      <c r="H73" s="1093"/>
      <c r="I73" s="1102"/>
      <c r="J73" s="1108"/>
      <c r="K73" s="1108"/>
      <c r="L73" s="1083"/>
      <c r="M73" s="1114"/>
      <c r="N73" s="1119"/>
      <c r="O73" s="1124"/>
      <c r="P73" s="1129" t="s">
        <v>743</v>
      </c>
      <c r="Q73" s="1136"/>
      <c r="R73" s="1136"/>
      <c r="S73" s="1144"/>
      <c r="T73" s="1156"/>
      <c r="U73" s="1173" t="str">
        <f>IF(U72="","",VLOOKUP(U72,'標準様式１シフト記号表（勤務時間帯）'!$D$6:$X$47,21,FALSE))</f>
        <v/>
      </c>
      <c r="V73" s="1184" t="str">
        <f>IF(V72="","",VLOOKUP(V72,'標準様式１シフト記号表（勤務時間帯）'!$D$6:$X$47,21,FALSE))</f>
        <v/>
      </c>
      <c r="W73" s="1184" t="str">
        <f>IF(W72="","",VLOOKUP(W72,'標準様式１シフト記号表（勤務時間帯）'!$D$6:$X$47,21,FALSE))</f>
        <v/>
      </c>
      <c r="X73" s="1184" t="str">
        <f>IF(X72="","",VLOOKUP(X72,'標準様式１シフト記号表（勤務時間帯）'!$D$6:$X$47,21,FALSE))</f>
        <v/>
      </c>
      <c r="Y73" s="1184" t="str">
        <f>IF(Y72="","",VLOOKUP(Y72,'標準様式１シフト記号表（勤務時間帯）'!$D$6:$X$47,21,FALSE))</f>
        <v/>
      </c>
      <c r="Z73" s="1184" t="str">
        <f>IF(Z72="","",VLOOKUP(Z72,'標準様式１シフト記号表（勤務時間帯）'!$D$6:$X$47,21,FALSE))</f>
        <v/>
      </c>
      <c r="AA73" s="1198" t="str">
        <f>IF(AA72="","",VLOOKUP(AA72,'標準様式１シフト記号表（勤務時間帯）'!$D$6:$X$47,21,FALSE))</f>
        <v/>
      </c>
      <c r="AB73" s="1173" t="str">
        <f>IF(AB72="","",VLOOKUP(AB72,'標準様式１シフト記号表（勤務時間帯）'!$D$6:$X$47,21,FALSE))</f>
        <v/>
      </c>
      <c r="AC73" s="1184" t="str">
        <f>IF(AC72="","",VLOOKUP(AC72,'標準様式１シフト記号表（勤務時間帯）'!$D$6:$X$47,21,FALSE))</f>
        <v/>
      </c>
      <c r="AD73" s="1184" t="str">
        <f>IF(AD72="","",VLOOKUP(AD72,'標準様式１シフト記号表（勤務時間帯）'!$D$6:$X$47,21,FALSE))</f>
        <v/>
      </c>
      <c r="AE73" s="1184" t="str">
        <f>IF(AE72="","",VLOOKUP(AE72,'標準様式１シフト記号表（勤務時間帯）'!$D$6:$X$47,21,FALSE))</f>
        <v/>
      </c>
      <c r="AF73" s="1184" t="str">
        <f>IF(AF72="","",VLOOKUP(AF72,'標準様式１シフト記号表（勤務時間帯）'!$D$6:$X$47,21,FALSE))</f>
        <v/>
      </c>
      <c r="AG73" s="1184" t="str">
        <f>IF(AG72="","",VLOOKUP(AG72,'標準様式１シフト記号表（勤務時間帯）'!$D$6:$X$47,21,FALSE))</f>
        <v/>
      </c>
      <c r="AH73" s="1198" t="str">
        <f>IF(AH72="","",VLOOKUP(AH72,'標準様式１シフト記号表（勤務時間帯）'!$D$6:$X$47,21,FALSE))</f>
        <v/>
      </c>
      <c r="AI73" s="1173" t="str">
        <f>IF(AI72="","",VLOOKUP(AI72,'標準様式１シフト記号表（勤務時間帯）'!$D$6:$X$47,21,FALSE))</f>
        <v/>
      </c>
      <c r="AJ73" s="1184" t="str">
        <f>IF(AJ72="","",VLOOKUP(AJ72,'標準様式１シフト記号表（勤務時間帯）'!$D$6:$X$47,21,FALSE))</f>
        <v/>
      </c>
      <c r="AK73" s="1184" t="str">
        <f>IF(AK72="","",VLOOKUP(AK72,'標準様式１シフト記号表（勤務時間帯）'!$D$6:$X$47,21,FALSE))</f>
        <v/>
      </c>
      <c r="AL73" s="1184" t="str">
        <f>IF(AL72="","",VLOOKUP(AL72,'標準様式１シフト記号表（勤務時間帯）'!$D$6:$X$47,21,FALSE))</f>
        <v/>
      </c>
      <c r="AM73" s="1184" t="str">
        <f>IF(AM72="","",VLOOKUP(AM72,'標準様式１シフト記号表（勤務時間帯）'!$D$6:$X$47,21,FALSE))</f>
        <v/>
      </c>
      <c r="AN73" s="1184" t="str">
        <f>IF(AN72="","",VLOOKUP(AN72,'標準様式１シフト記号表（勤務時間帯）'!$D$6:$X$47,21,FALSE))</f>
        <v/>
      </c>
      <c r="AO73" s="1198" t="str">
        <f>IF(AO72="","",VLOOKUP(AO72,'標準様式１シフト記号表（勤務時間帯）'!$D$6:$X$47,21,FALSE))</f>
        <v/>
      </c>
      <c r="AP73" s="1173" t="str">
        <f>IF(AP72="","",VLOOKUP(AP72,'標準様式１シフト記号表（勤務時間帯）'!$D$6:$X$47,21,FALSE))</f>
        <v/>
      </c>
      <c r="AQ73" s="1184" t="str">
        <f>IF(AQ72="","",VLOOKUP(AQ72,'標準様式１シフト記号表（勤務時間帯）'!$D$6:$X$47,21,FALSE))</f>
        <v/>
      </c>
      <c r="AR73" s="1184" t="str">
        <f>IF(AR72="","",VLOOKUP(AR72,'標準様式１シフト記号表（勤務時間帯）'!$D$6:$X$47,21,FALSE))</f>
        <v/>
      </c>
      <c r="AS73" s="1184" t="str">
        <f>IF(AS72="","",VLOOKUP(AS72,'標準様式１シフト記号表（勤務時間帯）'!$D$6:$X$47,21,FALSE))</f>
        <v/>
      </c>
      <c r="AT73" s="1184" t="str">
        <f>IF(AT72="","",VLOOKUP(AT72,'標準様式１シフト記号表（勤務時間帯）'!$D$6:$X$47,21,FALSE))</f>
        <v/>
      </c>
      <c r="AU73" s="1184" t="str">
        <f>IF(AU72="","",VLOOKUP(AU72,'標準様式１シフト記号表（勤務時間帯）'!$D$6:$X$47,21,FALSE))</f>
        <v/>
      </c>
      <c r="AV73" s="1198" t="str">
        <f>IF(AV72="","",VLOOKUP(AV72,'標準様式１シフト記号表（勤務時間帯）'!$D$6:$X$47,21,FALSE))</f>
        <v/>
      </c>
      <c r="AW73" s="1173" t="str">
        <f>IF(AW72="","",VLOOKUP(AW72,'標準様式１シフト記号表（勤務時間帯）'!$D$6:$X$47,21,FALSE))</f>
        <v/>
      </c>
      <c r="AX73" s="1184" t="str">
        <f>IF(AX72="","",VLOOKUP(AX72,'標準様式１シフト記号表（勤務時間帯）'!$D$6:$X$47,21,FALSE))</f>
        <v/>
      </c>
      <c r="AY73" s="1184" t="str">
        <f>IF(AY72="","",VLOOKUP(AY72,'標準様式１シフト記号表（勤務時間帯）'!$D$6:$X$47,21,FALSE))</f>
        <v/>
      </c>
      <c r="AZ73" s="1233">
        <f>IF($BC$3="４週",SUM(U73:AV73),IF($BC$3="暦月",SUM(U73:AY73),""))</f>
        <v>0</v>
      </c>
      <c r="BA73" s="1245"/>
      <c r="BB73" s="1259">
        <f>IF($BC$3="４週",AZ73/4,IF($BC$3="暦月",(AZ73/($BC$8/7)),""))</f>
        <v>0</v>
      </c>
      <c r="BC73" s="1245"/>
      <c r="BD73" s="1275"/>
      <c r="BE73" s="1279"/>
      <c r="BF73" s="1279"/>
      <c r="BG73" s="1279"/>
      <c r="BH73" s="1284"/>
    </row>
    <row r="74" spans="2:60" ht="20.25" customHeight="1">
      <c r="B74" s="1042"/>
      <c r="C74" s="1055"/>
      <c r="D74" s="1068"/>
      <c r="E74" s="1076"/>
      <c r="F74" s="1076"/>
      <c r="G74" s="1084">
        <f>C72</f>
        <v>0</v>
      </c>
      <c r="H74" s="1094"/>
      <c r="I74" s="1103"/>
      <c r="J74" s="1109"/>
      <c r="K74" s="1109"/>
      <c r="L74" s="1084"/>
      <c r="M74" s="1115"/>
      <c r="N74" s="1120"/>
      <c r="O74" s="1125"/>
      <c r="P74" s="1291" t="s">
        <v>29</v>
      </c>
      <c r="Q74" s="1137"/>
      <c r="R74" s="1137"/>
      <c r="S74" s="1147"/>
      <c r="T74" s="1160"/>
      <c r="U74" s="1174" t="str">
        <f>IF(U72="","",VLOOKUP(U72,'標準様式１シフト記号表（勤務時間帯）'!$D$6:$Z$47,23,FALSE))</f>
        <v/>
      </c>
      <c r="V74" s="1185" t="str">
        <f>IF(V72="","",VLOOKUP(V72,'標準様式１シフト記号表（勤務時間帯）'!$D$6:$Z$47,23,FALSE))</f>
        <v/>
      </c>
      <c r="W74" s="1185" t="str">
        <f>IF(W72="","",VLOOKUP(W72,'標準様式１シフト記号表（勤務時間帯）'!$D$6:$Z$47,23,FALSE))</f>
        <v/>
      </c>
      <c r="X74" s="1185" t="str">
        <f>IF(X72="","",VLOOKUP(X72,'標準様式１シフト記号表（勤務時間帯）'!$D$6:$Z$47,23,FALSE))</f>
        <v/>
      </c>
      <c r="Y74" s="1185" t="str">
        <f>IF(Y72="","",VLOOKUP(Y72,'標準様式１シフト記号表（勤務時間帯）'!$D$6:$Z$47,23,FALSE))</f>
        <v/>
      </c>
      <c r="Z74" s="1185" t="str">
        <f>IF(Z72="","",VLOOKUP(Z72,'標準様式１シフト記号表（勤務時間帯）'!$D$6:$Z$47,23,FALSE))</f>
        <v/>
      </c>
      <c r="AA74" s="1199" t="str">
        <f>IF(AA72="","",VLOOKUP(AA72,'標準様式１シフト記号表（勤務時間帯）'!$D$6:$Z$47,23,FALSE))</f>
        <v/>
      </c>
      <c r="AB74" s="1174" t="str">
        <f>IF(AB72="","",VLOOKUP(AB72,'標準様式１シフト記号表（勤務時間帯）'!$D$6:$Z$47,23,FALSE))</f>
        <v/>
      </c>
      <c r="AC74" s="1185" t="str">
        <f>IF(AC72="","",VLOOKUP(AC72,'標準様式１シフト記号表（勤務時間帯）'!$D$6:$Z$47,23,FALSE))</f>
        <v/>
      </c>
      <c r="AD74" s="1185" t="str">
        <f>IF(AD72="","",VLOOKUP(AD72,'標準様式１シフト記号表（勤務時間帯）'!$D$6:$Z$47,23,FALSE))</f>
        <v/>
      </c>
      <c r="AE74" s="1185" t="str">
        <f>IF(AE72="","",VLOOKUP(AE72,'標準様式１シフト記号表（勤務時間帯）'!$D$6:$Z$47,23,FALSE))</f>
        <v/>
      </c>
      <c r="AF74" s="1185" t="str">
        <f>IF(AF72="","",VLOOKUP(AF72,'標準様式１シフト記号表（勤務時間帯）'!$D$6:$Z$47,23,FALSE))</f>
        <v/>
      </c>
      <c r="AG74" s="1185" t="str">
        <f>IF(AG72="","",VLOOKUP(AG72,'標準様式１シフト記号表（勤務時間帯）'!$D$6:$Z$47,23,FALSE))</f>
        <v/>
      </c>
      <c r="AH74" s="1199" t="str">
        <f>IF(AH72="","",VLOOKUP(AH72,'標準様式１シフト記号表（勤務時間帯）'!$D$6:$Z$47,23,FALSE))</f>
        <v/>
      </c>
      <c r="AI74" s="1174" t="str">
        <f>IF(AI72="","",VLOOKUP(AI72,'標準様式１シフト記号表（勤務時間帯）'!$D$6:$Z$47,23,FALSE))</f>
        <v/>
      </c>
      <c r="AJ74" s="1185" t="str">
        <f>IF(AJ72="","",VLOOKUP(AJ72,'標準様式１シフト記号表（勤務時間帯）'!$D$6:$Z$47,23,FALSE))</f>
        <v/>
      </c>
      <c r="AK74" s="1185" t="str">
        <f>IF(AK72="","",VLOOKUP(AK72,'標準様式１シフト記号表（勤務時間帯）'!$D$6:$Z$47,23,FALSE))</f>
        <v/>
      </c>
      <c r="AL74" s="1185" t="str">
        <f>IF(AL72="","",VLOOKUP(AL72,'標準様式１シフト記号表（勤務時間帯）'!$D$6:$Z$47,23,FALSE))</f>
        <v/>
      </c>
      <c r="AM74" s="1185" t="str">
        <f>IF(AM72="","",VLOOKUP(AM72,'標準様式１シフト記号表（勤務時間帯）'!$D$6:$Z$47,23,FALSE))</f>
        <v/>
      </c>
      <c r="AN74" s="1185" t="str">
        <f>IF(AN72="","",VLOOKUP(AN72,'標準様式１シフト記号表（勤務時間帯）'!$D$6:$Z$47,23,FALSE))</f>
        <v/>
      </c>
      <c r="AO74" s="1199" t="str">
        <f>IF(AO72="","",VLOOKUP(AO72,'標準様式１シフト記号表（勤務時間帯）'!$D$6:$Z$47,23,FALSE))</f>
        <v/>
      </c>
      <c r="AP74" s="1174" t="str">
        <f>IF(AP72="","",VLOOKUP(AP72,'標準様式１シフト記号表（勤務時間帯）'!$D$6:$Z$47,23,FALSE))</f>
        <v/>
      </c>
      <c r="AQ74" s="1185" t="str">
        <f>IF(AQ72="","",VLOOKUP(AQ72,'標準様式１シフト記号表（勤務時間帯）'!$D$6:$Z$47,23,FALSE))</f>
        <v/>
      </c>
      <c r="AR74" s="1185" t="str">
        <f>IF(AR72="","",VLOOKUP(AR72,'標準様式１シフト記号表（勤務時間帯）'!$D$6:$Z$47,23,FALSE))</f>
        <v/>
      </c>
      <c r="AS74" s="1185" t="str">
        <f>IF(AS72="","",VLOOKUP(AS72,'標準様式１シフト記号表（勤務時間帯）'!$D$6:$Z$47,23,FALSE))</f>
        <v/>
      </c>
      <c r="AT74" s="1185" t="str">
        <f>IF(AT72="","",VLOOKUP(AT72,'標準様式１シフト記号表（勤務時間帯）'!$D$6:$Z$47,23,FALSE))</f>
        <v/>
      </c>
      <c r="AU74" s="1185" t="str">
        <f>IF(AU72="","",VLOOKUP(AU72,'標準様式１シフト記号表（勤務時間帯）'!$D$6:$Z$47,23,FALSE))</f>
        <v/>
      </c>
      <c r="AV74" s="1199" t="str">
        <f>IF(AV72="","",VLOOKUP(AV72,'標準様式１シフト記号表（勤務時間帯）'!$D$6:$Z$47,23,FALSE))</f>
        <v/>
      </c>
      <c r="AW74" s="1174" t="str">
        <f>IF(AW72="","",VLOOKUP(AW72,'標準様式１シフト記号表（勤務時間帯）'!$D$6:$Z$47,23,FALSE))</f>
        <v/>
      </c>
      <c r="AX74" s="1185" t="str">
        <f>IF(AX72="","",VLOOKUP(AX72,'標準様式１シフト記号表（勤務時間帯）'!$D$6:$Z$47,23,FALSE))</f>
        <v/>
      </c>
      <c r="AY74" s="1185" t="str">
        <f>IF(AY72="","",VLOOKUP(AY72,'標準様式１シフト記号表（勤務時間帯）'!$D$6:$Z$47,23,FALSE))</f>
        <v/>
      </c>
      <c r="AZ74" s="1234">
        <f>IF($BC$3="４週",SUM(U74:AV74),IF($BC$3="暦月",SUM(U74:AY74),""))</f>
        <v>0</v>
      </c>
      <c r="BA74" s="1246"/>
      <c r="BB74" s="1260">
        <f>IF($BC$3="４週",AZ74/4,IF($BC$3="暦月",(AZ74/($BC$8/7)),""))</f>
        <v>0</v>
      </c>
      <c r="BC74" s="1246"/>
      <c r="BD74" s="1276"/>
      <c r="BE74" s="1280"/>
      <c r="BF74" s="1280"/>
      <c r="BG74" s="1280"/>
      <c r="BH74" s="1285"/>
    </row>
    <row r="75" spans="2:60" ht="20.25" customHeight="1">
      <c r="B75" s="1043"/>
      <c r="C75" s="1056"/>
      <c r="D75" s="1069"/>
      <c r="E75" s="1077"/>
      <c r="F75" s="1077"/>
      <c r="G75" s="1085"/>
      <c r="H75" s="1095"/>
      <c r="I75" s="1104"/>
      <c r="J75" s="1110"/>
      <c r="K75" s="1110"/>
      <c r="L75" s="1085"/>
      <c r="M75" s="1116"/>
      <c r="N75" s="1121"/>
      <c r="O75" s="1126"/>
      <c r="P75" s="1133" t="s">
        <v>397</v>
      </c>
      <c r="Q75" s="1141"/>
      <c r="R75" s="1141"/>
      <c r="S75" s="1149"/>
      <c r="T75" s="1163"/>
      <c r="U75" s="1175"/>
      <c r="V75" s="1186"/>
      <c r="W75" s="1186"/>
      <c r="X75" s="1186"/>
      <c r="Y75" s="1186"/>
      <c r="Z75" s="1186"/>
      <c r="AA75" s="1200"/>
      <c r="AB75" s="1175"/>
      <c r="AC75" s="1186"/>
      <c r="AD75" s="1186"/>
      <c r="AE75" s="1186"/>
      <c r="AF75" s="1186"/>
      <c r="AG75" s="1186"/>
      <c r="AH75" s="1200"/>
      <c r="AI75" s="1175"/>
      <c r="AJ75" s="1186"/>
      <c r="AK75" s="1186"/>
      <c r="AL75" s="1186"/>
      <c r="AM75" s="1186"/>
      <c r="AN75" s="1186"/>
      <c r="AO75" s="1200"/>
      <c r="AP75" s="1175"/>
      <c r="AQ75" s="1186"/>
      <c r="AR75" s="1186"/>
      <c r="AS75" s="1186"/>
      <c r="AT75" s="1186"/>
      <c r="AU75" s="1186"/>
      <c r="AV75" s="1200"/>
      <c r="AW75" s="1175"/>
      <c r="AX75" s="1186"/>
      <c r="AY75" s="1186"/>
      <c r="AZ75" s="1235"/>
      <c r="BA75" s="1247"/>
      <c r="BB75" s="1261"/>
      <c r="BC75" s="1247"/>
      <c r="BD75" s="1277"/>
      <c r="BE75" s="1281"/>
      <c r="BF75" s="1281"/>
      <c r="BG75" s="1281"/>
      <c r="BH75" s="1286"/>
    </row>
    <row r="76" spans="2:60" ht="20.25" customHeight="1">
      <c r="B76" s="1041">
        <f>B73+1</f>
        <v>19</v>
      </c>
      <c r="C76" s="1054"/>
      <c r="D76" s="1067"/>
      <c r="E76" s="1075"/>
      <c r="F76" s="1075">
        <f>C75</f>
        <v>0</v>
      </c>
      <c r="G76" s="1083"/>
      <c r="H76" s="1093"/>
      <c r="I76" s="1102"/>
      <c r="J76" s="1108"/>
      <c r="K76" s="1108"/>
      <c r="L76" s="1083"/>
      <c r="M76" s="1114"/>
      <c r="N76" s="1119"/>
      <c r="O76" s="1124"/>
      <c r="P76" s="1129" t="s">
        <v>743</v>
      </c>
      <c r="Q76" s="1136"/>
      <c r="R76" s="1136"/>
      <c r="S76" s="1144"/>
      <c r="T76" s="1156"/>
      <c r="U76" s="1173" t="str">
        <f>IF(U75="","",VLOOKUP(U75,'標準様式１シフト記号表（勤務時間帯）'!$D$6:$X$47,21,FALSE))</f>
        <v/>
      </c>
      <c r="V76" s="1184" t="str">
        <f>IF(V75="","",VLOOKUP(V75,'標準様式１シフト記号表（勤務時間帯）'!$D$6:$X$47,21,FALSE))</f>
        <v/>
      </c>
      <c r="W76" s="1184" t="str">
        <f>IF(W75="","",VLOOKUP(W75,'標準様式１シフト記号表（勤務時間帯）'!$D$6:$X$47,21,FALSE))</f>
        <v/>
      </c>
      <c r="X76" s="1184" t="str">
        <f>IF(X75="","",VLOOKUP(X75,'標準様式１シフト記号表（勤務時間帯）'!$D$6:$X$47,21,FALSE))</f>
        <v/>
      </c>
      <c r="Y76" s="1184" t="str">
        <f>IF(Y75="","",VLOOKUP(Y75,'標準様式１シフト記号表（勤務時間帯）'!$D$6:$X$47,21,FALSE))</f>
        <v/>
      </c>
      <c r="Z76" s="1184" t="str">
        <f>IF(Z75="","",VLOOKUP(Z75,'標準様式１シフト記号表（勤務時間帯）'!$D$6:$X$47,21,FALSE))</f>
        <v/>
      </c>
      <c r="AA76" s="1198" t="str">
        <f>IF(AA75="","",VLOOKUP(AA75,'標準様式１シフト記号表（勤務時間帯）'!$D$6:$X$47,21,FALSE))</f>
        <v/>
      </c>
      <c r="AB76" s="1173" t="str">
        <f>IF(AB75="","",VLOOKUP(AB75,'標準様式１シフト記号表（勤務時間帯）'!$D$6:$X$47,21,FALSE))</f>
        <v/>
      </c>
      <c r="AC76" s="1184" t="str">
        <f>IF(AC75="","",VLOOKUP(AC75,'標準様式１シフト記号表（勤務時間帯）'!$D$6:$X$47,21,FALSE))</f>
        <v/>
      </c>
      <c r="AD76" s="1184" t="str">
        <f>IF(AD75="","",VLOOKUP(AD75,'標準様式１シフト記号表（勤務時間帯）'!$D$6:$X$47,21,FALSE))</f>
        <v/>
      </c>
      <c r="AE76" s="1184" t="str">
        <f>IF(AE75="","",VLOOKUP(AE75,'標準様式１シフト記号表（勤務時間帯）'!$D$6:$X$47,21,FALSE))</f>
        <v/>
      </c>
      <c r="AF76" s="1184" t="str">
        <f>IF(AF75="","",VLOOKUP(AF75,'標準様式１シフト記号表（勤務時間帯）'!$D$6:$X$47,21,FALSE))</f>
        <v/>
      </c>
      <c r="AG76" s="1184" t="str">
        <f>IF(AG75="","",VLOOKUP(AG75,'標準様式１シフト記号表（勤務時間帯）'!$D$6:$X$47,21,FALSE))</f>
        <v/>
      </c>
      <c r="AH76" s="1198" t="str">
        <f>IF(AH75="","",VLOOKUP(AH75,'標準様式１シフト記号表（勤務時間帯）'!$D$6:$X$47,21,FALSE))</f>
        <v/>
      </c>
      <c r="AI76" s="1173" t="str">
        <f>IF(AI75="","",VLOOKUP(AI75,'標準様式１シフト記号表（勤務時間帯）'!$D$6:$X$47,21,FALSE))</f>
        <v/>
      </c>
      <c r="AJ76" s="1184" t="str">
        <f>IF(AJ75="","",VLOOKUP(AJ75,'標準様式１シフト記号表（勤務時間帯）'!$D$6:$X$47,21,FALSE))</f>
        <v/>
      </c>
      <c r="AK76" s="1184" t="str">
        <f>IF(AK75="","",VLOOKUP(AK75,'標準様式１シフト記号表（勤務時間帯）'!$D$6:$X$47,21,FALSE))</f>
        <v/>
      </c>
      <c r="AL76" s="1184" t="str">
        <f>IF(AL75="","",VLOOKUP(AL75,'標準様式１シフト記号表（勤務時間帯）'!$D$6:$X$47,21,FALSE))</f>
        <v/>
      </c>
      <c r="AM76" s="1184" t="str">
        <f>IF(AM75="","",VLOOKUP(AM75,'標準様式１シフト記号表（勤務時間帯）'!$D$6:$X$47,21,FALSE))</f>
        <v/>
      </c>
      <c r="AN76" s="1184" t="str">
        <f>IF(AN75="","",VLOOKUP(AN75,'標準様式１シフト記号表（勤務時間帯）'!$D$6:$X$47,21,FALSE))</f>
        <v/>
      </c>
      <c r="AO76" s="1198" t="str">
        <f>IF(AO75="","",VLOOKUP(AO75,'標準様式１シフト記号表（勤務時間帯）'!$D$6:$X$47,21,FALSE))</f>
        <v/>
      </c>
      <c r="AP76" s="1173" t="str">
        <f>IF(AP75="","",VLOOKUP(AP75,'標準様式１シフト記号表（勤務時間帯）'!$D$6:$X$47,21,FALSE))</f>
        <v/>
      </c>
      <c r="AQ76" s="1184" t="str">
        <f>IF(AQ75="","",VLOOKUP(AQ75,'標準様式１シフト記号表（勤務時間帯）'!$D$6:$X$47,21,FALSE))</f>
        <v/>
      </c>
      <c r="AR76" s="1184" t="str">
        <f>IF(AR75="","",VLOOKUP(AR75,'標準様式１シフト記号表（勤務時間帯）'!$D$6:$X$47,21,FALSE))</f>
        <v/>
      </c>
      <c r="AS76" s="1184" t="str">
        <f>IF(AS75="","",VLOOKUP(AS75,'標準様式１シフト記号表（勤務時間帯）'!$D$6:$X$47,21,FALSE))</f>
        <v/>
      </c>
      <c r="AT76" s="1184" t="str">
        <f>IF(AT75="","",VLOOKUP(AT75,'標準様式１シフト記号表（勤務時間帯）'!$D$6:$X$47,21,FALSE))</f>
        <v/>
      </c>
      <c r="AU76" s="1184" t="str">
        <f>IF(AU75="","",VLOOKUP(AU75,'標準様式１シフト記号表（勤務時間帯）'!$D$6:$X$47,21,FALSE))</f>
        <v/>
      </c>
      <c r="AV76" s="1198" t="str">
        <f>IF(AV75="","",VLOOKUP(AV75,'標準様式１シフト記号表（勤務時間帯）'!$D$6:$X$47,21,FALSE))</f>
        <v/>
      </c>
      <c r="AW76" s="1173" t="str">
        <f>IF(AW75="","",VLOOKUP(AW75,'標準様式１シフト記号表（勤務時間帯）'!$D$6:$X$47,21,FALSE))</f>
        <v/>
      </c>
      <c r="AX76" s="1184" t="str">
        <f>IF(AX75="","",VLOOKUP(AX75,'標準様式１シフト記号表（勤務時間帯）'!$D$6:$X$47,21,FALSE))</f>
        <v/>
      </c>
      <c r="AY76" s="1184" t="str">
        <f>IF(AY75="","",VLOOKUP(AY75,'標準様式１シフト記号表（勤務時間帯）'!$D$6:$X$47,21,FALSE))</f>
        <v/>
      </c>
      <c r="AZ76" s="1233">
        <f>IF($BC$3="４週",SUM(U76:AV76),IF($BC$3="暦月",SUM(U76:AY76),""))</f>
        <v>0</v>
      </c>
      <c r="BA76" s="1245"/>
      <c r="BB76" s="1259">
        <f>IF($BC$3="４週",AZ76/4,IF($BC$3="暦月",(AZ76/($BC$8/7)),""))</f>
        <v>0</v>
      </c>
      <c r="BC76" s="1245"/>
      <c r="BD76" s="1275"/>
      <c r="BE76" s="1279"/>
      <c r="BF76" s="1279"/>
      <c r="BG76" s="1279"/>
      <c r="BH76" s="1284"/>
    </row>
    <row r="77" spans="2:60" ht="20.25" customHeight="1">
      <c r="B77" s="1042"/>
      <c r="C77" s="1055"/>
      <c r="D77" s="1068"/>
      <c r="E77" s="1076"/>
      <c r="F77" s="1076"/>
      <c r="G77" s="1084">
        <f>C75</f>
        <v>0</v>
      </c>
      <c r="H77" s="1094"/>
      <c r="I77" s="1103"/>
      <c r="J77" s="1109"/>
      <c r="K77" s="1109"/>
      <c r="L77" s="1084"/>
      <c r="M77" s="1115"/>
      <c r="N77" s="1120"/>
      <c r="O77" s="1125"/>
      <c r="P77" s="1291" t="s">
        <v>29</v>
      </c>
      <c r="Q77" s="1137"/>
      <c r="R77" s="1137"/>
      <c r="S77" s="1147"/>
      <c r="T77" s="1160"/>
      <c r="U77" s="1174" t="str">
        <f>IF(U75="","",VLOOKUP(U75,'標準様式１シフト記号表（勤務時間帯）'!$D$6:$Z$47,23,FALSE))</f>
        <v/>
      </c>
      <c r="V77" s="1185" t="str">
        <f>IF(V75="","",VLOOKUP(V75,'標準様式１シフト記号表（勤務時間帯）'!$D$6:$Z$47,23,FALSE))</f>
        <v/>
      </c>
      <c r="W77" s="1185" t="str">
        <f>IF(W75="","",VLOOKUP(W75,'標準様式１シフト記号表（勤務時間帯）'!$D$6:$Z$47,23,FALSE))</f>
        <v/>
      </c>
      <c r="X77" s="1185" t="str">
        <f>IF(X75="","",VLOOKUP(X75,'標準様式１シフト記号表（勤務時間帯）'!$D$6:$Z$47,23,FALSE))</f>
        <v/>
      </c>
      <c r="Y77" s="1185" t="str">
        <f>IF(Y75="","",VLOOKUP(Y75,'標準様式１シフト記号表（勤務時間帯）'!$D$6:$Z$47,23,FALSE))</f>
        <v/>
      </c>
      <c r="Z77" s="1185" t="str">
        <f>IF(Z75="","",VLOOKUP(Z75,'標準様式１シフト記号表（勤務時間帯）'!$D$6:$Z$47,23,FALSE))</f>
        <v/>
      </c>
      <c r="AA77" s="1199" t="str">
        <f>IF(AA75="","",VLOOKUP(AA75,'標準様式１シフト記号表（勤務時間帯）'!$D$6:$Z$47,23,FALSE))</f>
        <v/>
      </c>
      <c r="AB77" s="1174" t="str">
        <f>IF(AB75="","",VLOOKUP(AB75,'標準様式１シフト記号表（勤務時間帯）'!$D$6:$Z$47,23,FALSE))</f>
        <v/>
      </c>
      <c r="AC77" s="1185" t="str">
        <f>IF(AC75="","",VLOOKUP(AC75,'標準様式１シフト記号表（勤務時間帯）'!$D$6:$Z$47,23,FALSE))</f>
        <v/>
      </c>
      <c r="AD77" s="1185" t="str">
        <f>IF(AD75="","",VLOOKUP(AD75,'標準様式１シフト記号表（勤務時間帯）'!$D$6:$Z$47,23,FALSE))</f>
        <v/>
      </c>
      <c r="AE77" s="1185" t="str">
        <f>IF(AE75="","",VLOOKUP(AE75,'標準様式１シフト記号表（勤務時間帯）'!$D$6:$Z$47,23,FALSE))</f>
        <v/>
      </c>
      <c r="AF77" s="1185" t="str">
        <f>IF(AF75="","",VLOOKUP(AF75,'標準様式１シフト記号表（勤務時間帯）'!$D$6:$Z$47,23,FALSE))</f>
        <v/>
      </c>
      <c r="AG77" s="1185" t="str">
        <f>IF(AG75="","",VLOOKUP(AG75,'標準様式１シフト記号表（勤務時間帯）'!$D$6:$Z$47,23,FALSE))</f>
        <v/>
      </c>
      <c r="AH77" s="1199" t="str">
        <f>IF(AH75="","",VLOOKUP(AH75,'標準様式１シフト記号表（勤務時間帯）'!$D$6:$Z$47,23,FALSE))</f>
        <v/>
      </c>
      <c r="AI77" s="1174" t="str">
        <f>IF(AI75="","",VLOOKUP(AI75,'標準様式１シフト記号表（勤務時間帯）'!$D$6:$Z$47,23,FALSE))</f>
        <v/>
      </c>
      <c r="AJ77" s="1185" t="str">
        <f>IF(AJ75="","",VLOOKUP(AJ75,'標準様式１シフト記号表（勤務時間帯）'!$D$6:$Z$47,23,FALSE))</f>
        <v/>
      </c>
      <c r="AK77" s="1185" t="str">
        <f>IF(AK75="","",VLOOKUP(AK75,'標準様式１シフト記号表（勤務時間帯）'!$D$6:$Z$47,23,FALSE))</f>
        <v/>
      </c>
      <c r="AL77" s="1185" t="str">
        <f>IF(AL75="","",VLOOKUP(AL75,'標準様式１シフト記号表（勤務時間帯）'!$D$6:$Z$47,23,FALSE))</f>
        <v/>
      </c>
      <c r="AM77" s="1185" t="str">
        <f>IF(AM75="","",VLOOKUP(AM75,'標準様式１シフト記号表（勤務時間帯）'!$D$6:$Z$47,23,FALSE))</f>
        <v/>
      </c>
      <c r="AN77" s="1185" t="str">
        <f>IF(AN75="","",VLOOKUP(AN75,'標準様式１シフト記号表（勤務時間帯）'!$D$6:$Z$47,23,FALSE))</f>
        <v/>
      </c>
      <c r="AO77" s="1199" t="str">
        <f>IF(AO75="","",VLOOKUP(AO75,'標準様式１シフト記号表（勤務時間帯）'!$D$6:$Z$47,23,FALSE))</f>
        <v/>
      </c>
      <c r="AP77" s="1174" t="str">
        <f>IF(AP75="","",VLOOKUP(AP75,'標準様式１シフト記号表（勤務時間帯）'!$D$6:$Z$47,23,FALSE))</f>
        <v/>
      </c>
      <c r="AQ77" s="1185" t="str">
        <f>IF(AQ75="","",VLOOKUP(AQ75,'標準様式１シフト記号表（勤務時間帯）'!$D$6:$Z$47,23,FALSE))</f>
        <v/>
      </c>
      <c r="AR77" s="1185" t="str">
        <f>IF(AR75="","",VLOOKUP(AR75,'標準様式１シフト記号表（勤務時間帯）'!$D$6:$Z$47,23,FALSE))</f>
        <v/>
      </c>
      <c r="AS77" s="1185" t="str">
        <f>IF(AS75="","",VLOOKUP(AS75,'標準様式１シフト記号表（勤務時間帯）'!$D$6:$Z$47,23,FALSE))</f>
        <v/>
      </c>
      <c r="AT77" s="1185" t="str">
        <f>IF(AT75="","",VLOOKUP(AT75,'標準様式１シフト記号表（勤務時間帯）'!$D$6:$Z$47,23,FALSE))</f>
        <v/>
      </c>
      <c r="AU77" s="1185" t="str">
        <f>IF(AU75="","",VLOOKUP(AU75,'標準様式１シフト記号表（勤務時間帯）'!$D$6:$Z$47,23,FALSE))</f>
        <v/>
      </c>
      <c r="AV77" s="1199" t="str">
        <f>IF(AV75="","",VLOOKUP(AV75,'標準様式１シフト記号表（勤務時間帯）'!$D$6:$Z$47,23,FALSE))</f>
        <v/>
      </c>
      <c r="AW77" s="1174" t="str">
        <f>IF(AW75="","",VLOOKUP(AW75,'標準様式１シフト記号表（勤務時間帯）'!$D$6:$Z$47,23,FALSE))</f>
        <v/>
      </c>
      <c r="AX77" s="1185" t="str">
        <f>IF(AX75="","",VLOOKUP(AX75,'標準様式１シフト記号表（勤務時間帯）'!$D$6:$Z$47,23,FALSE))</f>
        <v/>
      </c>
      <c r="AY77" s="1185" t="str">
        <f>IF(AY75="","",VLOOKUP(AY75,'標準様式１シフト記号表（勤務時間帯）'!$D$6:$Z$47,23,FALSE))</f>
        <v/>
      </c>
      <c r="AZ77" s="1234">
        <f>IF($BC$3="４週",SUM(U77:AV77),IF($BC$3="暦月",SUM(U77:AY77),""))</f>
        <v>0</v>
      </c>
      <c r="BA77" s="1246"/>
      <c r="BB77" s="1260">
        <f>IF($BC$3="４週",AZ77/4,IF($BC$3="暦月",(AZ77/($BC$8/7)),""))</f>
        <v>0</v>
      </c>
      <c r="BC77" s="1246"/>
      <c r="BD77" s="1276"/>
      <c r="BE77" s="1280"/>
      <c r="BF77" s="1280"/>
      <c r="BG77" s="1280"/>
      <c r="BH77" s="1285"/>
    </row>
    <row r="78" spans="2:60" ht="20.25" customHeight="1">
      <c r="B78" s="1043"/>
      <c r="C78" s="1056"/>
      <c r="D78" s="1069"/>
      <c r="E78" s="1077"/>
      <c r="F78" s="1077"/>
      <c r="G78" s="1085"/>
      <c r="H78" s="1095"/>
      <c r="I78" s="1104"/>
      <c r="J78" s="1110"/>
      <c r="K78" s="1110"/>
      <c r="L78" s="1085"/>
      <c r="M78" s="1116"/>
      <c r="N78" s="1121"/>
      <c r="O78" s="1126"/>
      <c r="P78" s="1133" t="s">
        <v>397</v>
      </c>
      <c r="Q78" s="1141"/>
      <c r="R78" s="1141"/>
      <c r="S78" s="1149"/>
      <c r="T78" s="1163"/>
      <c r="U78" s="1175"/>
      <c r="V78" s="1186"/>
      <c r="W78" s="1186"/>
      <c r="X78" s="1186"/>
      <c r="Y78" s="1186"/>
      <c r="Z78" s="1186"/>
      <c r="AA78" s="1200"/>
      <c r="AB78" s="1175"/>
      <c r="AC78" s="1186"/>
      <c r="AD78" s="1186"/>
      <c r="AE78" s="1186"/>
      <c r="AF78" s="1186"/>
      <c r="AG78" s="1186"/>
      <c r="AH78" s="1200"/>
      <c r="AI78" s="1175"/>
      <c r="AJ78" s="1186"/>
      <c r="AK78" s="1186"/>
      <c r="AL78" s="1186"/>
      <c r="AM78" s="1186"/>
      <c r="AN78" s="1186"/>
      <c r="AO78" s="1200"/>
      <c r="AP78" s="1175"/>
      <c r="AQ78" s="1186"/>
      <c r="AR78" s="1186"/>
      <c r="AS78" s="1186"/>
      <c r="AT78" s="1186"/>
      <c r="AU78" s="1186"/>
      <c r="AV78" s="1200"/>
      <c r="AW78" s="1175"/>
      <c r="AX78" s="1186"/>
      <c r="AY78" s="1186"/>
      <c r="AZ78" s="1235"/>
      <c r="BA78" s="1247"/>
      <c r="BB78" s="1261"/>
      <c r="BC78" s="1247"/>
      <c r="BD78" s="1277"/>
      <c r="BE78" s="1281"/>
      <c r="BF78" s="1281"/>
      <c r="BG78" s="1281"/>
      <c r="BH78" s="1286"/>
    </row>
    <row r="79" spans="2:60" ht="20.25" customHeight="1">
      <c r="B79" s="1041">
        <f>B76+1</f>
        <v>20</v>
      </c>
      <c r="C79" s="1054"/>
      <c r="D79" s="1067"/>
      <c r="E79" s="1075"/>
      <c r="F79" s="1075">
        <f>C78</f>
        <v>0</v>
      </c>
      <c r="G79" s="1083"/>
      <c r="H79" s="1093"/>
      <c r="I79" s="1102"/>
      <c r="J79" s="1108"/>
      <c r="K79" s="1108"/>
      <c r="L79" s="1083"/>
      <c r="M79" s="1114"/>
      <c r="N79" s="1119"/>
      <c r="O79" s="1124"/>
      <c r="P79" s="1129" t="s">
        <v>743</v>
      </c>
      <c r="Q79" s="1136"/>
      <c r="R79" s="1136"/>
      <c r="S79" s="1144"/>
      <c r="T79" s="1156"/>
      <c r="U79" s="1173" t="str">
        <f>IF(U78="","",VLOOKUP(U78,'標準様式１シフト記号表（勤務時間帯）'!$D$6:$X$47,21,FALSE))</f>
        <v/>
      </c>
      <c r="V79" s="1184" t="str">
        <f>IF(V78="","",VLOOKUP(V78,'標準様式１シフト記号表（勤務時間帯）'!$D$6:$X$47,21,FALSE))</f>
        <v/>
      </c>
      <c r="W79" s="1184" t="str">
        <f>IF(W78="","",VLOOKUP(W78,'標準様式１シフト記号表（勤務時間帯）'!$D$6:$X$47,21,FALSE))</f>
        <v/>
      </c>
      <c r="X79" s="1184" t="str">
        <f>IF(X78="","",VLOOKUP(X78,'標準様式１シフト記号表（勤務時間帯）'!$D$6:$X$47,21,FALSE))</f>
        <v/>
      </c>
      <c r="Y79" s="1184" t="str">
        <f>IF(Y78="","",VLOOKUP(Y78,'標準様式１シフト記号表（勤務時間帯）'!$D$6:$X$47,21,FALSE))</f>
        <v/>
      </c>
      <c r="Z79" s="1184" t="str">
        <f>IF(Z78="","",VLOOKUP(Z78,'標準様式１シフト記号表（勤務時間帯）'!$D$6:$X$47,21,FALSE))</f>
        <v/>
      </c>
      <c r="AA79" s="1198" t="str">
        <f>IF(AA78="","",VLOOKUP(AA78,'標準様式１シフト記号表（勤務時間帯）'!$D$6:$X$47,21,FALSE))</f>
        <v/>
      </c>
      <c r="AB79" s="1173" t="str">
        <f>IF(AB78="","",VLOOKUP(AB78,'標準様式１シフト記号表（勤務時間帯）'!$D$6:$X$47,21,FALSE))</f>
        <v/>
      </c>
      <c r="AC79" s="1184" t="str">
        <f>IF(AC78="","",VLOOKUP(AC78,'標準様式１シフト記号表（勤務時間帯）'!$D$6:$X$47,21,FALSE))</f>
        <v/>
      </c>
      <c r="AD79" s="1184" t="str">
        <f>IF(AD78="","",VLOOKUP(AD78,'標準様式１シフト記号表（勤務時間帯）'!$D$6:$X$47,21,FALSE))</f>
        <v/>
      </c>
      <c r="AE79" s="1184" t="str">
        <f>IF(AE78="","",VLOOKUP(AE78,'標準様式１シフト記号表（勤務時間帯）'!$D$6:$X$47,21,FALSE))</f>
        <v/>
      </c>
      <c r="AF79" s="1184" t="str">
        <f>IF(AF78="","",VLOOKUP(AF78,'標準様式１シフト記号表（勤務時間帯）'!$D$6:$X$47,21,FALSE))</f>
        <v/>
      </c>
      <c r="AG79" s="1184" t="str">
        <f>IF(AG78="","",VLOOKUP(AG78,'標準様式１シフト記号表（勤務時間帯）'!$D$6:$X$47,21,FALSE))</f>
        <v/>
      </c>
      <c r="AH79" s="1198" t="str">
        <f>IF(AH78="","",VLOOKUP(AH78,'標準様式１シフト記号表（勤務時間帯）'!$D$6:$X$47,21,FALSE))</f>
        <v/>
      </c>
      <c r="AI79" s="1173" t="str">
        <f>IF(AI78="","",VLOOKUP(AI78,'標準様式１シフト記号表（勤務時間帯）'!$D$6:$X$47,21,FALSE))</f>
        <v/>
      </c>
      <c r="AJ79" s="1184" t="str">
        <f>IF(AJ78="","",VLOOKUP(AJ78,'標準様式１シフト記号表（勤務時間帯）'!$D$6:$X$47,21,FALSE))</f>
        <v/>
      </c>
      <c r="AK79" s="1184" t="str">
        <f>IF(AK78="","",VLOOKUP(AK78,'標準様式１シフト記号表（勤務時間帯）'!$D$6:$X$47,21,FALSE))</f>
        <v/>
      </c>
      <c r="AL79" s="1184" t="str">
        <f>IF(AL78="","",VLOOKUP(AL78,'標準様式１シフト記号表（勤務時間帯）'!$D$6:$X$47,21,FALSE))</f>
        <v/>
      </c>
      <c r="AM79" s="1184" t="str">
        <f>IF(AM78="","",VLOOKUP(AM78,'標準様式１シフト記号表（勤務時間帯）'!$D$6:$X$47,21,FALSE))</f>
        <v/>
      </c>
      <c r="AN79" s="1184" t="str">
        <f>IF(AN78="","",VLOOKUP(AN78,'標準様式１シフト記号表（勤務時間帯）'!$D$6:$X$47,21,FALSE))</f>
        <v/>
      </c>
      <c r="AO79" s="1198" t="str">
        <f>IF(AO78="","",VLOOKUP(AO78,'標準様式１シフト記号表（勤務時間帯）'!$D$6:$X$47,21,FALSE))</f>
        <v/>
      </c>
      <c r="AP79" s="1173" t="str">
        <f>IF(AP78="","",VLOOKUP(AP78,'標準様式１シフト記号表（勤務時間帯）'!$D$6:$X$47,21,FALSE))</f>
        <v/>
      </c>
      <c r="AQ79" s="1184" t="str">
        <f>IF(AQ78="","",VLOOKUP(AQ78,'標準様式１シフト記号表（勤務時間帯）'!$D$6:$X$47,21,FALSE))</f>
        <v/>
      </c>
      <c r="AR79" s="1184" t="str">
        <f>IF(AR78="","",VLOOKUP(AR78,'標準様式１シフト記号表（勤務時間帯）'!$D$6:$X$47,21,FALSE))</f>
        <v/>
      </c>
      <c r="AS79" s="1184" t="str">
        <f>IF(AS78="","",VLOOKUP(AS78,'標準様式１シフト記号表（勤務時間帯）'!$D$6:$X$47,21,FALSE))</f>
        <v/>
      </c>
      <c r="AT79" s="1184" t="str">
        <f>IF(AT78="","",VLOOKUP(AT78,'標準様式１シフト記号表（勤務時間帯）'!$D$6:$X$47,21,FALSE))</f>
        <v/>
      </c>
      <c r="AU79" s="1184" t="str">
        <f>IF(AU78="","",VLOOKUP(AU78,'標準様式１シフト記号表（勤務時間帯）'!$D$6:$X$47,21,FALSE))</f>
        <v/>
      </c>
      <c r="AV79" s="1198" t="str">
        <f>IF(AV78="","",VLOOKUP(AV78,'標準様式１シフト記号表（勤務時間帯）'!$D$6:$X$47,21,FALSE))</f>
        <v/>
      </c>
      <c r="AW79" s="1173" t="str">
        <f>IF(AW78="","",VLOOKUP(AW78,'標準様式１シフト記号表（勤務時間帯）'!$D$6:$X$47,21,FALSE))</f>
        <v/>
      </c>
      <c r="AX79" s="1184" t="str">
        <f>IF(AX78="","",VLOOKUP(AX78,'標準様式１シフト記号表（勤務時間帯）'!$D$6:$X$47,21,FALSE))</f>
        <v/>
      </c>
      <c r="AY79" s="1184" t="str">
        <f>IF(AY78="","",VLOOKUP(AY78,'標準様式１シフト記号表（勤務時間帯）'!$D$6:$X$47,21,FALSE))</f>
        <v/>
      </c>
      <c r="AZ79" s="1233">
        <f>IF($BC$3="４週",SUM(U79:AV79),IF($BC$3="暦月",SUM(U79:AY79),""))</f>
        <v>0</v>
      </c>
      <c r="BA79" s="1245"/>
      <c r="BB79" s="1259">
        <f>IF($BC$3="４週",AZ79/4,IF($BC$3="暦月",(AZ79/($BC$8/7)),""))</f>
        <v>0</v>
      </c>
      <c r="BC79" s="1245"/>
      <c r="BD79" s="1275"/>
      <c r="BE79" s="1279"/>
      <c r="BF79" s="1279"/>
      <c r="BG79" s="1279"/>
      <c r="BH79" s="1284"/>
    </row>
    <row r="80" spans="2:60" ht="20.25" customHeight="1">
      <c r="B80" s="1042"/>
      <c r="C80" s="1055"/>
      <c r="D80" s="1068"/>
      <c r="E80" s="1076"/>
      <c r="F80" s="1076"/>
      <c r="G80" s="1084">
        <f>C78</f>
        <v>0</v>
      </c>
      <c r="H80" s="1094"/>
      <c r="I80" s="1103"/>
      <c r="J80" s="1109"/>
      <c r="K80" s="1109"/>
      <c r="L80" s="1084"/>
      <c r="M80" s="1115"/>
      <c r="N80" s="1120"/>
      <c r="O80" s="1125"/>
      <c r="P80" s="1291" t="s">
        <v>29</v>
      </c>
      <c r="Q80" s="1137"/>
      <c r="R80" s="1137"/>
      <c r="S80" s="1147"/>
      <c r="T80" s="1160"/>
      <c r="U80" s="1174" t="str">
        <f>IF(U78="","",VLOOKUP(U78,'標準様式１シフト記号表（勤務時間帯）'!$D$6:$Z$47,23,FALSE))</f>
        <v/>
      </c>
      <c r="V80" s="1185" t="str">
        <f>IF(V78="","",VLOOKUP(V78,'標準様式１シフト記号表（勤務時間帯）'!$D$6:$Z$47,23,FALSE))</f>
        <v/>
      </c>
      <c r="W80" s="1185" t="str">
        <f>IF(W78="","",VLOOKUP(W78,'標準様式１シフト記号表（勤務時間帯）'!$D$6:$Z$47,23,FALSE))</f>
        <v/>
      </c>
      <c r="X80" s="1185" t="str">
        <f>IF(X78="","",VLOOKUP(X78,'標準様式１シフト記号表（勤務時間帯）'!$D$6:$Z$47,23,FALSE))</f>
        <v/>
      </c>
      <c r="Y80" s="1185" t="str">
        <f>IF(Y78="","",VLOOKUP(Y78,'標準様式１シフト記号表（勤務時間帯）'!$D$6:$Z$47,23,FALSE))</f>
        <v/>
      </c>
      <c r="Z80" s="1185" t="str">
        <f>IF(Z78="","",VLOOKUP(Z78,'標準様式１シフト記号表（勤務時間帯）'!$D$6:$Z$47,23,FALSE))</f>
        <v/>
      </c>
      <c r="AA80" s="1199" t="str">
        <f>IF(AA78="","",VLOOKUP(AA78,'標準様式１シフト記号表（勤務時間帯）'!$D$6:$Z$47,23,FALSE))</f>
        <v/>
      </c>
      <c r="AB80" s="1174" t="str">
        <f>IF(AB78="","",VLOOKUP(AB78,'標準様式１シフト記号表（勤務時間帯）'!$D$6:$Z$47,23,FALSE))</f>
        <v/>
      </c>
      <c r="AC80" s="1185" t="str">
        <f>IF(AC78="","",VLOOKUP(AC78,'標準様式１シフト記号表（勤務時間帯）'!$D$6:$Z$47,23,FALSE))</f>
        <v/>
      </c>
      <c r="AD80" s="1185" t="str">
        <f>IF(AD78="","",VLOOKUP(AD78,'標準様式１シフト記号表（勤務時間帯）'!$D$6:$Z$47,23,FALSE))</f>
        <v/>
      </c>
      <c r="AE80" s="1185" t="str">
        <f>IF(AE78="","",VLOOKUP(AE78,'標準様式１シフト記号表（勤務時間帯）'!$D$6:$Z$47,23,FALSE))</f>
        <v/>
      </c>
      <c r="AF80" s="1185" t="str">
        <f>IF(AF78="","",VLOOKUP(AF78,'標準様式１シフト記号表（勤務時間帯）'!$D$6:$Z$47,23,FALSE))</f>
        <v/>
      </c>
      <c r="AG80" s="1185" t="str">
        <f>IF(AG78="","",VLOOKUP(AG78,'標準様式１シフト記号表（勤務時間帯）'!$D$6:$Z$47,23,FALSE))</f>
        <v/>
      </c>
      <c r="AH80" s="1199" t="str">
        <f>IF(AH78="","",VLOOKUP(AH78,'標準様式１シフト記号表（勤務時間帯）'!$D$6:$Z$47,23,FALSE))</f>
        <v/>
      </c>
      <c r="AI80" s="1174" t="str">
        <f>IF(AI78="","",VLOOKUP(AI78,'標準様式１シフト記号表（勤務時間帯）'!$D$6:$Z$47,23,FALSE))</f>
        <v/>
      </c>
      <c r="AJ80" s="1185" t="str">
        <f>IF(AJ78="","",VLOOKUP(AJ78,'標準様式１シフト記号表（勤務時間帯）'!$D$6:$Z$47,23,FALSE))</f>
        <v/>
      </c>
      <c r="AK80" s="1185" t="str">
        <f>IF(AK78="","",VLOOKUP(AK78,'標準様式１シフト記号表（勤務時間帯）'!$D$6:$Z$47,23,FALSE))</f>
        <v/>
      </c>
      <c r="AL80" s="1185" t="str">
        <f>IF(AL78="","",VLOOKUP(AL78,'標準様式１シフト記号表（勤務時間帯）'!$D$6:$Z$47,23,FALSE))</f>
        <v/>
      </c>
      <c r="AM80" s="1185" t="str">
        <f>IF(AM78="","",VLOOKUP(AM78,'標準様式１シフト記号表（勤務時間帯）'!$D$6:$Z$47,23,FALSE))</f>
        <v/>
      </c>
      <c r="AN80" s="1185" t="str">
        <f>IF(AN78="","",VLOOKUP(AN78,'標準様式１シフト記号表（勤務時間帯）'!$D$6:$Z$47,23,FALSE))</f>
        <v/>
      </c>
      <c r="AO80" s="1199" t="str">
        <f>IF(AO78="","",VLOOKUP(AO78,'標準様式１シフト記号表（勤務時間帯）'!$D$6:$Z$47,23,FALSE))</f>
        <v/>
      </c>
      <c r="AP80" s="1174" t="str">
        <f>IF(AP78="","",VLOOKUP(AP78,'標準様式１シフト記号表（勤務時間帯）'!$D$6:$Z$47,23,FALSE))</f>
        <v/>
      </c>
      <c r="AQ80" s="1185" t="str">
        <f>IF(AQ78="","",VLOOKUP(AQ78,'標準様式１シフト記号表（勤務時間帯）'!$D$6:$Z$47,23,FALSE))</f>
        <v/>
      </c>
      <c r="AR80" s="1185" t="str">
        <f>IF(AR78="","",VLOOKUP(AR78,'標準様式１シフト記号表（勤務時間帯）'!$D$6:$Z$47,23,FALSE))</f>
        <v/>
      </c>
      <c r="AS80" s="1185" t="str">
        <f>IF(AS78="","",VLOOKUP(AS78,'標準様式１シフト記号表（勤務時間帯）'!$D$6:$Z$47,23,FALSE))</f>
        <v/>
      </c>
      <c r="AT80" s="1185" t="str">
        <f>IF(AT78="","",VLOOKUP(AT78,'標準様式１シフト記号表（勤務時間帯）'!$D$6:$Z$47,23,FALSE))</f>
        <v/>
      </c>
      <c r="AU80" s="1185" t="str">
        <f>IF(AU78="","",VLOOKUP(AU78,'標準様式１シフト記号表（勤務時間帯）'!$D$6:$Z$47,23,FALSE))</f>
        <v/>
      </c>
      <c r="AV80" s="1199" t="str">
        <f>IF(AV78="","",VLOOKUP(AV78,'標準様式１シフト記号表（勤務時間帯）'!$D$6:$Z$47,23,FALSE))</f>
        <v/>
      </c>
      <c r="AW80" s="1174" t="str">
        <f>IF(AW78="","",VLOOKUP(AW78,'標準様式１シフト記号表（勤務時間帯）'!$D$6:$Z$47,23,FALSE))</f>
        <v/>
      </c>
      <c r="AX80" s="1185" t="str">
        <f>IF(AX78="","",VLOOKUP(AX78,'標準様式１シフト記号表（勤務時間帯）'!$D$6:$Z$47,23,FALSE))</f>
        <v/>
      </c>
      <c r="AY80" s="1185" t="str">
        <f>IF(AY78="","",VLOOKUP(AY78,'標準様式１シフト記号表（勤務時間帯）'!$D$6:$Z$47,23,FALSE))</f>
        <v/>
      </c>
      <c r="AZ80" s="1234">
        <f>IF($BC$3="４週",SUM(U80:AV80),IF($BC$3="暦月",SUM(U80:AY80),""))</f>
        <v>0</v>
      </c>
      <c r="BA80" s="1246"/>
      <c r="BB80" s="1260">
        <f>IF($BC$3="４週",AZ80/4,IF($BC$3="暦月",(AZ80/($BC$8/7)),""))</f>
        <v>0</v>
      </c>
      <c r="BC80" s="1246"/>
      <c r="BD80" s="1276"/>
      <c r="BE80" s="1280"/>
      <c r="BF80" s="1280"/>
      <c r="BG80" s="1280"/>
      <c r="BH80" s="1285"/>
    </row>
    <row r="81" spans="2:60" ht="20.25" customHeight="1">
      <c r="B81" s="1043"/>
      <c r="C81" s="1056"/>
      <c r="D81" s="1069"/>
      <c r="E81" s="1077"/>
      <c r="F81" s="1077"/>
      <c r="G81" s="1085"/>
      <c r="H81" s="1095"/>
      <c r="I81" s="1104"/>
      <c r="J81" s="1110"/>
      <c r="K81" s="1110"/>
      <c r="L81" s="1085"/>
      <c r="M81" s="1116"/>
      <c r="N81" s="1121"/>
      <c r="O81" s="1126"/>
      <c r="P81" s="1133" t="s">
        <v>397</v>
      </c>
      <c r="Q81" s="1141"/>
      <c r="R81" s="1141"/>
      <c r="S81" s="1149"/>
      <c r="T81" s="1163"/>
      <c r="U81" s="1175"/>
      <c r="V81" s="1186"/>
      <c r="W81" s="1186"/>
      <c r="X81" s="1186"/>
      <c r="Y81" s="1186"/>
      <c r="Z81" s="1186"/>
      <c r="AA81" s="1200"/>
      <c r="AB81" s="1175"/>
      <c r="AC81" s="1186"/>
      <c r="AD81" s="1186"/>
      <c r="AE81" s="1186"/>
      <c r="AF81" s="1186"/>
      <c r="AG81" s="1186"/>
      <c r="AH81" s="1200"/>
      <c r="AI81" s="1175"/>
      <c r="AJ81" s="1186"/>
      <c r="AK81" s="1186"/>
      <c r="AL81" s="1186"/>
      <c r="AM81" s="1186"/>
      <c r="AN81" s="1186"/>
      <c r="AO81" s="1200"/>
      <c r="AP81" s="1175"/>
      <c r="AQ81" s="1186"/>
      <c r="AR81" s="1186"/>
      <c r="AS81" s="1186"/>
      <c r="AT81" s="1186"/>
      <c r="AU81" s="1186"/>
      <c r="AV81" s="1200"/>
      <c r="AW81" s="1175"/>
      <c r="AX81" s="1186"/>
      <c r="AY81" s="1186"/>
      <c r="AZ81" s="1235"/>
      <c r="BA81" s="1247"/>
      <c r="BB81" s="1261"/>
      <c r="BC81" s="1247"/>
      <c r="BD81" s="1277"/>
      <c r="BE81" s="1281"/>
      <c r="BF81" s="1281"/>
      <c r="BG81" s="1281"/>
      <c r="BH81" s="1286"/>
    </row>
    <row r="82" spans="2:60" ht="20.25" customHeight="1">
      <c r="B82" s="1041">
        <f>B79+1</f>
        <v>21</v>
      </c>
      <c r="C82" s="1054"/>
      <c r="D82" s="1067"/>
      <c r="E82" s="1075"/>
      <c r="F82" s="1075">
        <f>C81</f>
        <v>0</v>
      </c>
      <c r="G82" s="1083"/>
      <c r="H82" s="1093"/>
      <c r="I82" s="1102"/>
      <c r="J82" s="1108"/>
      <c r="K82" s="1108"/>
      <c r="L82" s="1083"/>
      <c r="M82" s="1114"/>
      <c r="N82" s="1119"/>
      <c r="O82" s="1124"/>
      <c r="P82" s="1129" t="s">
        <v>743</v>
      </c>
      <c r="Q82" s="1136"/>
      <c r="R82" s="1136"/>
      <c r="S82" s="1144"/>
      <c r="T82" s="1156"/>
      <c r="U82" s="1173" t="str">
        <f>IF(U81="","",VLOOKUP(U81,'標準様式１シフト記号表（勤務時間帯）'!$D$6:$X$47,21,FALSE))</f>
        <v/>
      </c>
      <c r="V82" s="1184" t="str">
        <f>IF(V81="","",VLOOKUP(V81,'標準様式１シフト記号表（勤務時間帯）'!$D$6:$X$47,21,FALSE))</f>
        <v/>
      </c>
      <c r="W82" s="1184" t="str">
        <f>IF(W81="","",VLOOKUP(W81,'標準様式１シフト記号表（勤務時間帯）'!$D$6:$X$47,21,FALSE))</f>
        <v/>
      </c>
      <c r="X82" s="1184" t="str">
        <f>IF(X81="","",VLOOKUP(X81,'標準様式１シフト記号表（勤務時間帯）'!$D$6:$X$47,21,FALSE))</f>
        <v/>
      </c>
      <c r="Y82" s="1184" t="str">
        <f>IF(Y81="","",VLOOKUP(Y81,'標準様式１シフト記号表（勤務時間帯）'!$D$6:$X$47,21,FALSE))</f>
        <v/>
      </c>
      <c r="Z82" s="1184" t="str">
        <f>IF(Z81="","",VLOOKUP(Z81,'標準様式１シフト記号表（勤務時間帯）'!$D$6:$X$47,21,FALSE))</f>
        <v/>
      </c>
      <c r="AA82" s="1198" t="str">
        <f>IF(AA81="","",VLOOKUP(AA81,'標準様式１シフト記号表（勤務時間帯）'!$D$6:$X$47,21,FALSE))</f>
        <v/>
      </c>
      <c r="AB82" s="1173" t="str">
        <f>IF(AB81="","",VLOOKUP(AB81,'標準様式１シフト記号表（勤務時間帯）'!$D$6:$X$47,21,FALSE))</f>
        <v/>
      </c>
      <c r="AC82" s="1184" t="str">
        <f>IF(AC81="","",VLOOKUP(AC81,'標準様式１シフト記号表（勤務時間帯）'!$D$6:$X$47,21,FALSE))</f>
        <v/>
      </c>
      <c r="AD82" s="1184" t="str">
        <f>IF(AD81="","",VLOOKUP(AD81,'標準様式１シフト記号表（勤務時間帯）'!$D$6:$X$47,21,FALSE))</f>
        <v/>
      </c>
      <c r="AE82" s="1184" t="str">
        <f>IF(AE81="","",VLOOKUP(AE81,'標準様式１シフト記号表（勤務時間帯）'!$D$6:$X$47,21,FALSE))</f>
        <v/>
      </c>
      <c r="AF82" s="1184" t="str">
        <f>IF(AF81="","",VLOOKUP(AF81,'標準様式１シフト記号表（勤務時間帯）'!$D$6:$X$47,21,FALSE))</f>
        <v/>
      </c>
      <c r="AG82" s="1184" t="str">
        <f>IF(AG81="","",VLOOKUP(AG81,'標準様式１シフト記号表（勤務時間帯）'!$D$6:$X$47,21,FALSE))</f>
        <v/>
      </c>
      <c r="AH82" s="1198" t="str">
        <f>IF(AH81="","",VLOOKUP(AH81,'標準様式１シフト記号表（勤務時間帯）'!$D$6:$X$47,21,FALSE))</f>
        <v/>
      </c>
      <c r="AI82" s="1173" t="str">
        <f>IF(AI81="","",VLOOKUP(AI81,'標準様式１シフト記号表（勤務時間帯）'!$D$6:$X$47,21,FALSE))</f>
        <v/>
      </c>
      <c r="AJ82" s="1184" t="str">
        <f>IF(AJ81="","",VLOOKUP(AJ81,'標準様式１シフト記号表（勤務時間帯）'!$D$6:$X$47,21,FALSE))</f>
        <v/>
      </c>
      <c r="AK82" s="1184" t="str">
        <f>IF(AK81="","",VLOOKUP(AK81,'標準様式１シフト記号表（勤務時間帯）'!$D$6:$X$47,21,FALSE))</f>
        <v/>
      </c>
      <c r="AL82" s="1184" t="str">
        <f>IF(AL81="","",VLOOKUP(AL81,'標準様式１シフト記号表（勤務時間帯）'!$D$6:$X$47,21,FALSE))</f>
        <v/>
      </c>
      <c r="AM82" s="1184" t="str">
        <f>IF(AM81="","",VLOOKUP(AM81,'標準様式１シフト記号表（勤務時間帯）'!$D$6:$X$47,21,FALSE))</f>
        <v/>
      </c>
      <c r="AN82" s="1184" t="str">
        <f>IF(AN81="","",VLOOKUP(AN81,'標準様式１シフト記号表（勤務時間帯）'!$D$6:$X$47,21,FALSE))</f>
        <v/>
      </c>
      <c r="AO82" s="1198" t="str">
        <f>IF(AO81="","",VLOOKUP(AO81,'標準様式１シフト記号表（勤務時間帯）'!$D$6:$X$47,21,FALSE))</f>
        <v/>
      </c>
      <c r="AP82" s="1173" t="str">
        <f>IF(AP81="","",VLOOKUP(AP81,'標準様式１シフト記号表（勤務時間帯）'!$D$6:$X$47,21,FALSE))</f>
        <v/>
      </c>
      <c r="AQ82" s="1184" t="str">
        <f>IF(AQ81="","",VLOOKUP(AQ81,'標準様式１シフト記号表（勤務時間帯）'!$D$6:$X$47,21,FALSE))</f>
        <v/>
      </c>
      <c r="AR82" s="1184" t="str">
        <f>IF(AR81="","",VLOOKUP(AR81,'標準様式１シフト記号表（勤務時間帯）'!$D$6:$X$47,21,FALSE))</f>
        <v/>
      </c>
      <c r="AS82" s="1184" t="str">
        <f>IF(AS81="","",VLOOKUP(AS81,'標準様式１シフト記号表（勤務時間帯）'!$D$6:$X$47,21,FALSE))</f>
        <v/>
      </c>
      <c r="AT82" s="1184" t="str">
        <f>IF(AT81="","",VLOOKUP(AT81,'標準様式１シフト記号表（勤務時間帯）'!$D$6:$X$47,21,FALSE))</f>
        <v/>
      </c>
      <c r="AU82" s="1184" t="str">
        <f>IF(AU81="","",VLOOKUP(AU81,'標準様式１シフト記号表（勤務時間帯）'!$D$6:$X$47,21,FALSE))</f>
        <v/>
      </c>
      <c r="AV82" s="1198" t="str">
        <f>IF(AV81="","",VLOOKUP(AV81,'標準様式１シフト記号表（勤務時間帯）'!$D$6:$X$47,21,FALSE))</f>
        <v/>
      </c>
      <c r="AW82" s="1173" t="str">
        <f>IF(AW81="","",VLOOKUP(AW81,'標準様式１シフト記号表（勤務時間帯）'!$D$6:$X$47,21,FALSE))</f>
        <v/>
      </c>
      <c r="AX82" s="1184" t="str">
        <f>IF(AX81="","",VLOOKUP(AX81,'標準様式１シフト記号表（勤務時間帯）'!$D$6:$X$47,21,FALSE))</f>
        <v/>
      </c>
      <c r="AY82" s="1184" t="str">
        <f>IF(AY81="","",VLOOKUP(AY81,'標準様式１シフト記号表（勤務時間帯）'!$D$6:$X$47,21,FALSE))</f>
        <v/>
      </c>
      <c r="AZ82" s="1233">
        <f>IF($BC$3="４週",SUM(U82:AV82),IF($BC$3="暦月",SUM(U82:AY82),""))</f>
        <v>0</v>
      </c>
      <c r="BA82" s="1245"/>
      <c r="BB82" s="1259">
        <f>IF($BC$3="４週",AZ82/4,IF($BC$3="暦月",(AZ82/($BC$8/7)),""))</f>
        <v>0</v>
      </c>
      <c r="BC82" s="1245"/>
      <c r="BD82" s="1275"/>
      <c r="BE82" s="1279"/>
      <c r="BF82" s="1279"/>
      <c r="BG82" s="1279"/>
      <c r="BH82" s="1284"/>
    </row>
    <row r="83" spans="2:60" ht="20.25" customHeight="1">
      <c r="B83" s="1042"/>
      <c r="C83" s="1055"/>
      <c r="D83" s="1068"/>
      <c r="E83" s="1076"/>
      <c r="F83" s="1076"/>
      <c r="G83" s="1084">
        <f>C81</f>
        <v>0</v>
      </c>
      <c r="H83" s="1094"/>
      <c r="I83" s="1103"/>
      <c r="J83" s="1109"/>
      <c r="K83" s="1109"/>
      <c r="L83" s="1084"/>
      <c r="M83" s="1115"/>
      <c r="N83" s="1120"/>
      <c r="O83" s="1125"/>
      <c r="P83" s="1291" t="s">
        <v>29</v>
      </c>
      <c r="Q83" s="1137"/>
      <c r="R83" s="1137"/>
      <c r="S83" s="1147"/>
      <c r="T83" s="1160"/>
      <c r="U83" s="1174" t="str">
        <f>IF(U81="","",VLOOKUP(U81,'標準様式１シフト記号表（勤務時間帯）'!$D$6:$Z$47,23,FALSE))</f>
        <v/>
      </c>
      <c r="V83" s="1185" t="str">
        <f>IF(V81="","",VLOOKUP(V81,'標準様式１シフト記号表（勤務時間帯）'!$D$6:$Z$47,23,FALSE))</f>
        <v/>
      </c>
      <c r="W83" s="1185" t="str">
        <f>IF(W81="","",VLOOKUP(W81,'標準様式１シフト記号表（勤務時間帯）'!$D$6:$Z$47,23,FALSE))</f>
        <v/>
      </c>
      <c r="X83" s="1185" t="str">
        <f>IF(X81="","",VLOOKUP(X81,'標準様式１シフト記号表（勤務時間帯）'!$D$6:$Z$47,23,FALSE))</f>
        <v/>
      </c>
      <c r="Y83" s="1185" t="str">
        <f>IF(Y81="","",VLOOKUP(Y81,'標準様式１シフト記号表（勤務時間帯）'!$D$6:$Z$47,23,FALSE))</f>
        <v/>
      </c>
      <c r="Z83" s="1185" t="str">
        <f>IF(Z81="","",VLOOKUP(Z81,'標準様式１シフト記号表（勤務時間帯）'!$D$6:$Z$47,23,FALSE))</f>
        <v/>
      </c>
      <c r="AA83" s="1199" t="str">
        <f>IF(AA81="","",VLOOKUP(AA81,'標準様式１シフト記号表（勤務時間帯）'!$D$6:$Z$47,23,FALSE))</f>
        <v/>
      </c>
      <c r="AB83" s="1174" t="str">
        <f>IF(AB81="","",VLOOKUP(AB81,'標準様式１シフト記号表（勤務時間帯）'!$D$6:$Z$47,23,FALSE))</f>
        <v/>
      </c>
      <c r="AC83" s="1185" t="str">
        <f>IF(AC81="","",VLOOKUP(AC81,'標準様式１シフト記号表（勤務時間帯）'!$D$6:$Z$47,23,FALSE))</f>
        <v/>
      </c>
      <c r="AD83" s="1185" t="str">
        <f>IF(AD81="","",VLOOKUP(AD81,'標準様式１シフト記号表（勤務時間帯）'!$D$6:$Z$47,23,FALSE))</f>
        <v/>
      </c>
      <c r="AE83" s="1185" t="str">
        <f>IF(AE81="","",VLOOKUP(AE81,'標準様式１シフト記号表（勤務時間帯）'!$D$6:$Z$47,23,FALSE))</f>
        <v/>
      </c>
      <c r="AF83" s="1185" t="str">
        <f>IF(AF81="","",VLOOKUP(AF81,'標準様式１シフト記号表（勤務時間帯）'!$D$6:$Z$47,23,FALSE))</f>
        <v/>
      </c>
      <c r="AG83" s="1185" t="str">
        <f>IF(AG81="","",VLOOKUP(AG81,'標準様式１シフト記号表（勤務時間帯）'!$D$6:$Z$47,23,FALSE))</f>
        <v/>
      </c>
      <c r="AH83" s="1199" t="str">
        <f>IF(AH81="","",VLOOKUP(AH81,'標準様式１シフト記号表（勤務時間帯）'!$D$6:$Z$47,23,FALSE))</f>
        <v/>
      </c>
      <c r="AI83" s="1174" t="str">
        <f>IF(AI81="","",VLOOKUP(AI81,'標準様式１シフト記号表（勤務時間帯）'!$D$6:$Z$47,23,FALSE))</f>
        <v/>
      </c>
      <c r="AJ83" s="1185" t="str">
        <f>IF(AJ81="","",VLOOKUP(AJ81,'標準様式１シフト記号表（勤務時間帯）'!$D$6:$Z$47,23,FALSE))</f>
        <v/>
      </c>
      <c r="AK83" s="1185" t="str">
        <f>IF(AK81="","",VLOOKUP(AK81,'標準様式１シフト記号表（勤務時間帯）'!$D$6:$Z$47,23,FALSE))</f>
        <v/>
      </c>
      <c r="AL83" s="1185" t="str">
        <f>IF(AL81="","",VLOOKUP(AL81,'標準様式１シフト記号表（勤務時間帯）'!$D$6:$Z$47,23,FALSE))</f>
        <v/>
      </c>
      <c r="AM83" s="1185" t="str">
        <f>IF(AM81="","",VLOOKUP(AM81,'標準様式１シフト記号表（勤務時間帯）'!$D$6:$Z$47,23,FALSE))</f>
        <v/>
      </c>
      <c r="AN83" s="1185" t="str">
        <f>IF(AN81="","",VLOOKUP(AN81,'標準様式１シフト記号表（勤務時間帯）'!$D$6:$Z$47,23,FALSE))</f>
        <v/>
      </c>
      <c r="AO83" s="1199" t="str">
        <f>IF(AO81="","",VLOOKUP(AO81,'標準様式１シフト記号表（勤務時間帯）'!$D$6:$Z$47,23,FALSE))</f>
        <v/>
      </c>
      <c r="AP83" s="1174" t="str">
        <f>IF(AP81="","",VLOOKUP(AP81,'標準様式１シフト記号表（勤務時間帯）'!$D$6:$Z$47,23,FALSE))</f>
        <v/>
      </c>
      <c r="AQ83" s="1185" t="str">
        <f>IF(AQ81="","",VLOOKUP(AQ81,'標準様式１シフト記号表（勤務時間帯）'!$D$6:$Z$47,23,FALSE))</f>
        <v/>
      </c>
      <c r="AR83" s="1185" t="str">
        <f>IF(AR81="","",VLOOKUP(AR81,'標準様式１シフト記号表（勤務時間帯）'!$D$6:$Z$47,23,FALSE))</f>
        <v/>
      </c>
      <c r="AS83" s="1185" t="str">
        <f>IF(AS81="","",VLOOKUP(AS81,'標準様式１シフト記号表（勤務時間帯）'!$D$6:$Z$47,23,FALSE))</f>
        <v/>
      </c>
      <c r="AT83" s="1185" t="str">
        <f>IF(AT81="","",VLOOKUP(AT81,'標準様式１シフト記号表（勤務時間帯）'!$D$6:$Z$47,23,FALSE))</f>
        <v/>
      </c>
      <c r="AU83" s="1185" t="str">
        <f>IF(AU81="","",VLOOKUP(AU81,'標準様式１シフト記号表（勤務時間帯）'!$D$6:$Z$47,23,FALSE))</f>
        <v/>
      </c>
      <c r="AV83" s="1199" t="str">
        <f>IF(AV81="","",VLOOKUP(AV81,'標準様式１シフト記号表（勤務時間帯）'!$D$6:$Z$47,23,FALSE))</f>
        <v/>
      </c>
      <c r="AW83" s="1174" t="str">
        <f>IF(AW81="","",VLOOKUP(AW81,'標準様式１シフト記号表（勤務時間帯）'!$D$6:$Z$47,23,FALSE))</f>
        <v/>
      </c>
      <c r="AX83" s="1185" t="str">
        <f>IF(AX81="","",VLOOKUP(AX81,'標準様式１シフト記号表（勤務時間帯）'!$D$6:$Z$47,23,FALSE))</f>
        <v/>
      </c>
      <c r="AY83" s="1185" t="str">
        <f>IF(AY81="","",VLOOKUP(AY81,'標準様式１シフト記号表（勤務時間帯）'!$D$6:$Z$47,23,FALSE))</f>
        <v/>
      </c>
      <c r="AZ83" s="1234">
        <f>IF($BC$3="４週",SUM(U83:AV83),IF($BC$3="暦月",SUM(U83:AY83),""))</f>
        <v>0</v>
      </c>
      <c r="BA83" s="1246"/>
      <c r="BB83" s="1260">
        <f>IF($BC$3="４週",AZ83/4,IF($BC$3="暦月",(AZ83/($BC$8/7)),""))</f>
        <v>0</v>
      </c>
      <c r="BC83" s="1246"/>
      <c r="BD83" s="1276"/>
      <c r="BE83" s="1280"/>
      <c r="BF83" s="1280"/>
      <c r="BG83" s="1280"/>
      <c r="BH83" s="1285"/>
    </row>
    <row r="84" spans="2:60" ht="20.25" customHeight="1">
      <c r="B84" s="1043"/>
      <c r="C84" s="1056"/>
      <c r="D84" s="1069"/>
      <c r="E84" s="1077"/>
      <c r="F84" s="1077"/>
      <c r="G84" s="1085"/>
      <c r="H84" s="1095"/>
      <c r="I84" s="1104"/>
      <c r="J84" s="1110"/>
      <c r="K84" s="1110"/>
      <c r="L84" s="1085"/>
      <c r="M84" s="1116"/>
      <c r="N84" s="1121"/>
      <c r="O84" s="1126"/>
      <c r="P84" s="1133" t="s">
        <v>397</v>
      </c>
      <c r="Q84" s="1141"/>
      <c r="R84" s="1141"/>
      <c r="S84" s="1149"/>
      <c r="T84" s="1163"/>
      <c r="U84" s="1175"/>
      <c r="V84" s="1186"/>
      <c r="W84" s="1186"/>
      <c r="X84" s="1186"/>
      <c r="Y84" s="1186"/>
      <c r="Z84" s="1186"/>
      <c r="AA84" s="1200"/>
      <c r="AB84" s="1175"/>
      <c r="AC84" s="1186"/>
      <c r="AD84" s="1186"/>
      <c r="AE84" s="1186"/>
      <c r="AF84" s="1186"/>
      <c r="AG84" s="1186"/>
      <c r="AH84" s="1200"/>
      <c r="AI84" s="1175"/>
      <c r="AJ84" s="1186"/>
      <c r="AK84" s="1186"/>
      <c r="AL84" s="1186"/>
      <c r="AM84" s="1186"/>
      <c r="AN84" s="1186"/>
      <c r="AO84" s="1200"/>
      <c r="AP84" s="1175"/>
      <c r="AQ84" s="1186"/>
      <c r="AR84" s="1186"/>
      <c r="AS84" s="1186"/>
      <c r="AT84" s="1186"/>
      <c r="AU84" s="1186"/>
      <c r="AV84" s="1200"/>
      <c r="AW84" s="1175"/>
      <c r="AX84" s="1186"/>
      <c r="AY84" s="1186"/>
      <c r="AZ84" s="1235"/>
      <c r="BA84" s="1247"/>
      <c r="BB84" s="1261"/>
      <c r="BC84" s="1247"/>
      <c r="BD84" s="1277"/>
      <c r="BE84" s="1281"/>
      <c r="BF84" s="1281"/>
      <c r="BG84" s="1281"/>
      <c r="BH84" s="1286"/>
    </row>
    <row r="85" spans="2:60" ht="20.25" customHeight="1">
      <c r="B85" s="1041">
        <f>B82+1</f>
        <v>22</v>
      </c>
      <c r="C85" s="1054"/>
      <c r="D85" s="1067"/>
      <c r="E85" s="1075"/>
      <c r="F85" s="1075">
        <f>C84</f>
        <v>0</v>
      </c>
      <c r="G85" s="1083"/>
      <c r="H85" s="1093"/>
      <c r="I85" s="1102"/>
      <c r="J85" s="1108"/>
      <c r="K85" s="1108"/>
      <c r="L85" s="1083"/>
      <c r="M85" s="1114"/>
      <c r="N85" s="1119"/>
      <c r="O85" s="1124"/>
      <c r="P85" s="1129" t="s">
        <v>743</v>
      </c>
      <c r="Q85" s="1136"/>
      <c r="R85" s="1136"/>
      <c r="S85" s="1144"/>
      <c r="T85" s="1156"/>
      <c r="U85" s="1173" t="str">
        <f>IF(U84="","",VLOOKUP(U84,'標準様式１シフト記号表（勤務時間帯）'!$D$6:$X$47,21,FALSE))</f>
        <v/>
      </c>
      <c r="V85" s="1184" t="str">
        <f>IF(V84="","",VLOOKUP(V84,'標準様式１シフト記号表（勤務時間帯）'!$D$6:$X$47,21,FALSE))</f>
        <v/>
      </c>
      <c r="W85" s="1184" t="str">
        <f>IF(W84="","",VLOOKUP(W84,'標準様式１シフト記号表（勤務時間帯）'!$D$6:$X$47,21,FALSE))</f>
        <v/>
      </c>
      <c r="X85" s="1184" t="str">
        <f>IF(X84="","",VLOOKUP(X84,'標準様式１シフト記号表（勤務時間帯）'!$D$6:$X$47,21,FALSE))</f>
        <v/>
      </c>
      <c r="Y85" s="1184" t="str">
        <f>IF(Y84="","",VLOOKUP(Y84,'標準様式１シフト記号表（勤務時間帯）'!$D$6:$X$47,21,FALSE))</f>
        <v/>
      </c>
      <c r="Z85" s="1184" t="str">
        <f>IF(Z84="","",VLOOKUP(Z84,'標準様式１シフト記号表（勤務時間帯）'!$D$6:$X$47,21,FALSE))</f>
        <v/>
      </c>
      <c r="AA85" s="1198" t="str">
        <f>IF(AA84="","",VLOOKUP(AA84,'標準様式１シフト記号表（勤務時間帯）'!$D$6:$X$47,21,FALSE))</f>
        <v/>
      </c>
      <c r="AB85" s="1173" t="str">
        <f>IF(AB84="","",VLOOKUP(AB84,'標準様式１シフト記号表（勤務時間帯）'!$D$6:$X$47,21,FALSE))</f>
        <v/>
      </c>
      <c r="AC85" s="1184" t="str">
        <f>IF(AC84="","",VLOOKUP(AC84,'標準様式１シフト記号表（勤務時間帯）'!$D$6:$X$47,21,FALSE))</f>
        <v/>
      </c>
      <c r="AD85" s="1184" t="str">
        <f>IF(AD84="","",VLOOKUP(AD84,'標準様式１シフト記号表（勤務時間帯）'!$D$6:$X$47,21,FALSE))</f>
        <v/>
      </c>
      <c r="AE85" s="1184" t="str">
        <f>IF(AE84="","",VLOOKUP(AE84,'標準様式１シフト記号表（勤務時間帯）'!$D$6:$X$47,21,FALSE))</f>
        <v/>
      </c>
      <c r="AF85" s="1184" t="str">
        <f>IF(AF84="","",VLOOKUP(AF84,'標準様式１シフト記号表（勤務時間帯）'!$D$6:$X$47,21,FALSE))</f>
        <v/>
      </c>
      <c r="AG85" s="1184" t="str">
        <f>IF(AG84="","",VLOOKUP(AG84,'標準様式１シフト記号表（勤務時間帯）'!$D$6:$X$47,21,FALSE))</f>
        <v/>
      </c>
      <c r="AH85" s="1198" t="str">
        <f>IF(AH84="","",VLOOKUP(AH84,'標準様式１シフト記号表（勤務時間帯）'!$D$6:$X$47,21,FALSE))</f>
        <v/>
      </c>
      <c r="AI85" s="1173" t="str">
        <f>IF(AI84="","",VLOOKUP(AI84,'標準様式１シフト記号表（勤務時間帯）'!$D$6:$X$47,21,FALSE))</f>
        <v/>
      </c>
      <c r="AJ85" s="1184" t="str">
        <f>IF(AJ84="","",VLOOKUP(AJ84,'標準様式１シフト記号表（勤務時間帯）'!$D$6:$X$47,21,FALSE))</f>
        <v/>
      </c>
      <c r="AK85" s="1184" t="str">
        <f>IF(AK84="","",VLOOKUP(AK84,'標準様式１シフト記号表（勤務時間帯）'!$D$6:$X$47,21,FALSE))</f>
        <v/>
      </c>
      <c r="AL85" s="1184" t="str">
        <f>IF(AL84="","",VLOOKUP(AL84,'標準様式１シフト記号表（勤務時間帯）'!$D$6:$X$47,21,FALSE))</f>
        <v/>
      </c>
      <c r="AM85" s="1184" t="str">
        <f>IF(AM84="","",VLOOKUP(AM84,'標準様式１シフト記号表（勤務時間帯）'!$D$6:$X$47,21,FALSE))</f>
        <v/>
      </c>
      <c r="AN85" s="1184" t="str">
        <f>IF(AN84="","",VLOOKUP(AN84,'標準様式１シフト記号表（勤務時間帯）'!$D$6:$X$47,21,FALSE))</f>
        <v/>
      </c>
      <c r="AO85" s="1198" t="str">
        <f>IF(AO84="","",VLOOKUP(AO84,'標準様式１シフト記号表（勤務時間帯）'!$D$6:$X$47,21,FALSE))</f>
        <v/>
      </c>
      <c r="AP85" s="1173" t="str">
        <f>IF(AP84="","",VLOOKUP(AP84,'標準様式１シフト記号表（勤務時間帯）'!$D$6:$X$47,21,FALSE))</f>
        <v/>
      </c>
      <c r="AQ85" s="1184" t="str">
        <f>IF(AQ84="","",VLOOKUP(AQ84,'標準様式１シフト記号表（勤務時間帯）'!$D$6:$X$47,21,FALSE))</f>
        <v/>
      </c>
      <c r="AR85" s="1184" t="str">
        <f>IF(AR84="","",VLOOKUP(AR84,'標準様式１シフト記号表（勤務時間帯）'!$D$6:$X$47,21,FALSE))</f>
        <v/>
      </c>
      <c r="AS85" s="1184" t="str">
        <f>IF(AS84="","",VLOOKUP(AS84,'標準様式１シフト記号表（勤務時間帯）'!$D$6:$X$47,21,FALSE))</f>
        <v/>
      </c>
      <c r="AT85" s="1184" t="str">
        <f>IF(AT84="","",VLOOKUP(AT84,'標準様式１シフト記号表（勤務時間帯）'!$D$6:$X$47,21,FALSE))</f>
        <v/>
      </c>
      <c r="AU85" s="1184" t="str">
        <f>IF(AU84="","",VLOOKUP(AU84,'標準様式１シフト記号表（勤務時間帯）'!$D$6:$X$47,21,FALSE))</f>
        <v/>
      </c>
      <c r="AV85" s="1198" t="str">
        <f>IF(AV84="","",VLOOKUP(AV84,'標準様式１シフト記号表（勤務時間帯）'!$D$6:$X$47,21,FALSE))</f>
        <v/>
      </c>
      <c r="AW85" s="1173" t="str">
        <f>IF(AW84="","",VLOOKUP(AW84,'標準様式１シフト記号表（勤務時間帯）'!$D$6:$X$47,21,FALSE))</f>
        <v/>
      </c>
      <c r="AX85" s="1184" t="str">
        <f>IF(AX84="","",VLOOKUP(AX84,'標準様式１シフト記号表（勤務時間帯）'!$D$6:$X$47,21,FALSE))</f>
        <v/>
      </c>
      <c r="AY85" s="1184" t="str">
        <f>IF(AY84="","",VLOOKUP(AY84,'標準様式１シフト記号表（勤務時間帯）'!$D$6:$X$47,21,FALSE))</f>
        <v/>
      </c>
      <c r="AZ85" s="1233">
        <f>IF($BC$3="４週",SUM(U85:AV85),IF($BC$3="暦月",SUM(U85:AY85),""))</f>
        <v>0</v>
      </c>
      <c r="BA85" s="1245"/>
      <c r="BB85" s="1259">
        <f>IF($BC$3="４週",AZ85/4,IF($BC$3="暦月",(AZ85/($BC$8/7)),""))</f>
        <v>0</v>
      </c>
      <c r="BC85" s="1245"/>
      <c r="BD85" s="1275"/>
      <c r="BE85" s="1279"/>
      <c r="BF85" s="1279"/>
      <c r="BG85" s="1279"/>
      <c r="BH85" s="1284"/>
    </row>
    <row r="86" spans="2:60" ht="20.25" customHeight="1">
      <c r="B86" s="1042"/>
      <c r="C86" s="1055"/>
      <c r="D86" s="1068"/>
      <c r="E86" s="1076"/>
      <c r="F86" s="1076"/>
      <c r="G86" s="1084">
        <f>C84</f>
        <v>0</v>
      </c>
      <c r="H86" s="1094"/>
      <c r="I86" s="1103"/>
      <c r="J86" s="1109"/>
      <c r="K86" s="1109"/>
      <c r="L86" s="1084"/>
      <c r="M86" s="1115"/>
      <c r="N86" s="1120"/>
      <c r="O86" s="1125"/>
      <c r="P86" s="1291" t="s">
        <v>29</v>
      </c>
      <c r="Q86" s="1137"/>
      <c r="R86" s="1137"/>
      <c r="S86" s="1147"/>
      <c r="T86" s="1160"/>
      <c r="U86" s="1174" t="str">
        <f>IF(U84="","",VLOOKUP(U84,'標準様式１シフト記号表（勤務時間帯）'!$D$6:$Z$47,23,FALSE))</f>
        <v/>
      </c>
      <c r="V86" s="1185" t="str">
        <f>IF(V84="","",VLOOKUP(V84,'標準様式１シフト記号表（勤務時間帯）'!$D$6:$Z$47,23,FALSE))</f>
        <v/>
      </c>
      <c r="W86" s="1185" t="str">
        <f>IF(W84="","",VLOOKUP(W84,'標準様式１シフト記号表（勤務時間帯）'!$D$6:$Z$47,23,FALSE))</f>
        <v/>
      </c>
      <c r="X86" s="1185" t="str">
        <f>IF(X84="","",VLOOKUP(X84,'標準様式１シフト記号表（勤務時間帯）'!$D$6:$Z$47,23,FALSE))</f>
        <v/>
      </c>
      <c r="Y86" s="1185" t="str">
        <f>IF(Y84="","",VLOOKUP(Y84,'標準様式１シフト記号表（勤務時間帯）'!$D$6:$Z$47,23,FALSE))</f>
        <v/>
      </c>
      <c r="Z86" s="1185" t="str">
        <f>IF(Z84="","",VLOOKUP(Z84,'標準様式１シフト記号表（勤務時間帯）'!$D$6:$Z$47,23,FALSE))</f>
        <v/>
      </c>
      <c r="AA86" s="1199" t="str">
        <f>IF(AA84="","",VLOOKUP(AA84,'標準様式１シフト記号表（勤務時間帯）'!$D$6:$Z$47,23,FALSE))</f>
        <v/>
      </c>
      <c r="AB86" s="1174" t="str">
        <f>IF(AB84="","",VLOOKUP(AB84,'標準様式１シフト記号表（勤務時間帯）'!$D$6:$Z$47,23,FALSE))</f>
        <v/>
      </c>
      <c r="AC86" s="1185" t="str">
        <f>IF(AC84="","",VLOOKUP(AC84,'標準様式１シフト記号表（勤務時間帯）'!$D$6:$Z$47,23,FALSE))</f>
        <v/>
      </c>
      <c r="AD86" s="1185" t="str">
        <f>IF(AD84="","",VLOOKUP(AD84,'標準様式１シフト記号表（勤務時間帯）'!$D$6:$Z$47,23,FALSE))</f>
        <v/>
      </c>
      <c r="AE86" s="1185" t="str">
        <f>IF(AE84="","",VLOOKUP(AE84,'標準様式１シフト記号表（勤務時間帯）'!$D$6:$Z$47,23,FALSE))</f>
        <v/>
      </c>
      <c r="AF86" s="1185" t="str">
        <f>IF(AF84="","",VLOOKUP(AF84,'標準様式１シフト記号表（勤務時間帯）'!$D$6:$Z$47,23,FALSE))</f>
        <v/>
      </c>
      <c r="AG86" s="1185" t="str">
        <f>IF(AG84="","",VLOOKUP(AG84,'標準様式１シフト記号表（勤務時間帯）'!$D$6:$Z$47,23,FALSE))</f>
        <v/>
      </c>
      <c r="AH86" s="1199" t="str">
        <f>IF(AH84="","",VLOOKUP(AH84,'標準様式１シフト記号表（勤務時間帯）'!$D$6:$Z$47,23,FALSE))</f>
        <v/>
      </c>
      <c r="AI86" s="1174" t="str">
        <f>IF(AI84="","",VLOOKUP(AI84,'標準様式１シフト記号表（勤務時間帯）'!$D$6:$Z$47,23,FALSE))</f>
        <v/>
      </c>
      <c r="AJ86" s="1185" t="str">
        <f>IF(AJ84="","",VLOOKUP(AJ84,'標準様式１シフト記号表（勤務時間帯）'!$D$6:$Z$47,23,FALSE))</f>
        <v/>
      </c>
      <c r="AK86" s="1185" t="str">
        <f>IF(AK84="","",VLOOKUP(AK84,'標準様式１シフト記号表（勤務時間帯）'!$D$6:$Z$47,23,FALSE))</f>
        <v/>
      </c>
      <c r="AL86" s="1185" t="str">
        <f>IF(AL84="","",VLOOKUP(AL84,'標準様式１シフト記号表（勤務時間帯）'!$D$6:$Z$47,23,FALSE))</f>
        <v/>
      </c>
      <c r="AM86" s="1185" t="str">
        <f>IF(AM84="","",VLOOKUP(AM84,'標準様式１シフト記号表（勤務時間帯）'!$D$6:$Z$47,23,FALSE))</f>
        <v/>
      </c>
      <c r="AN86" s="1185" t="str">
        <f>IF(AN84="","",VLOOKUP(AN84,'標準様式１シフト記号表（勤務時間帯）'!$D$6:$Z$47,23,FALSE))</f>
        <v/>
      </c>
      <c r="AO86" s="1199" t="str">
        <f>IF(AO84="","",VLOOKUP(AO84,'標準様式１シフト記号表（勤務時間帯）'!$D$6:$Z$47,23,FALSE))</f>
        <v/>
      </c>
      <c r="AP86" s="1174" t="str">
        <f>IF(AP84="","",VLOOKUP(AP84,'標準様式１シフト記号表（勤務時間帯）'!$D$6:$Z$47,23,FALSE))</f>
        <v/>
      </c>
      <c r="AQ86" s="1185" t="str">
        <f>IF(AQ84="","",VLOOKUP(AQ84,'標準様式１シフト記号表（勤務時間帯）'!$D$6:$Z$47,23,FALSE))</f>
        <v/>
      </c>
      <c r="AR86" s="1185" t="str">
        <f>IF(AR84="","",VLOOKUP(AR84,'標準様式１シフト記号表（勤務時間帯）'!$D$6:$Z$47,23,FALSE))</f>
        <v/>
      </c>
      <c r="AS86" s="1185" t="str">
        <f>IF(AS84="","",VLOOKUP(AS84,'標準様式１シフト記号表（勤務時間帯）'!$D$6:$Z$47,23,FALSE))</f>
        <v/>
      </c>
      <c r="AT86" s="1185" t="str">
        <f>IF(AT84="","",VLOOKUP(AT84,'標準様式１シフト記号表（勤務時間帯）'!$D$6:$Z$47,23,FALSE))</f>
        <v/>
      </c>
      <c r="AU86" s="1185" t="str">
        <f>IF(AU84="","",VLOOKUP(AU84,'標準様式１シフト記号表（勤務時間帯）'!$D$6:$Z$47,23,FALSE))</f>
        <v/>
      </c>
      <c r="AV86" s="1199" t="str">
        <f>IF(AV84="","",VLOOKUP(AV84,'標準様式１シフト記号表（勤務時間帯）'!$D$6:$Z$47,23,FALSE))</f>
        <v/>
      </c>
      <c r="AW86" s="1174" t="str">
        <f>IF(AW84="","",VLOOKUP(AW84,'標準様式１シフト記号表（勤務時間帯）'!$D$6:$Z$47,23,FALSE))</f>
        <v/>
      </c>
      <c r="AX86" s="1185" t="str">
        <f>IF(AX84="","",VLOOKUP(AX84,'標準様式１シフト記号表（勤務時間帯）'!$D$6:$Z$47,23,FALSE))</f>
        <v/>
      </c>
      <c r="AY86" s="1185" t="str">
        <f>IF(AY84="","",VLOOKUP(AY84,'標準様式１シフト記号表（勤務時間帯）'!$D$6:$Z$47,23,FALSE))</f>
        <v/>
      </c>
      <c r="AZ86" s="1234">
        <f>IF($BC$3="４週",SUM(U86:AV86),IF($BC$3="暦月",SUM(U86:AY86),""))</f>
        <v>0</v>
      </c>
      <c r="BA86" s="1246"/>
      <c r="BB86" s="1260">
        <f>IF($BC$3="４週",AZ86/4,IF($BC$3="暦月",(AZ86/($BC$8/7)),""))</f>
        <v>0</v>
      </c>
      <c r="BC86" s="1246"/>
      <c r="BD86" s="1276"/>
      <c r="BE86" s="1280"/>
      <c r="BF86" s="1280"/>
      <c r="BG86" s="1280"/>
      <c r="BH86" s="1285"/>
    </row>
    <row r="87" spans="2:60" ht="20.25" customHeight="1">
      <c r="B87" s="1043"/>
      <c r="C87" s="1056"/>
      <c r="D87" s="1069"/>
      <c r="E87" s="1077"/>
      <c r="F87" s="1077"/>
      <c r="G87" s="1085"/>
      <c r="H87" s="1095"/>
      <c r="I87" s="1104"/>
      <c r="J87" s="1110"/>
      <c r="K87" s="1110"/>
      <c r="L87" s="1085"/>
      <c r="M87" s="1116"/>
      <c r="N87" s="1121"/>
      <c r="O87" s="1126"/>
      <c r="P87" s="1133" t="s">
        <v>397</v>
      </c>
      <c r="Q87" s="1141"/>
      <c r="R87" s="1141"/>
      <c r="S87" s="1149"/>
      <c r="T87" s="1163"/>
      <c r="U87" s="1175"/>
      <c r="V87" s="1186"/>
      <c r="W87" s="1186"/>
      <c r="X87" s="1186"/>
      <c r="Y87" s="1186"/>
      <c r="Z87" s="1186"/>
      <c r="AA87" s="1200"/>
      <c r="AB87" s="1175"/>
      <c r="AC87" s="1186"/>
      <c r="AD87" s="1186"/>
      <c r="AE87" s="1186"/>
      <c r="AF87" s="1186"/>
      <c r="AG87" s="1186"/>
      <c r="AH87" s="1200"/>
      <c r="AI87" s="1175"/>
      <c r="AJ87" s="1186"/>
      <c r="AK87" s="1186"/>
      <c r="AL87" s="1186"/>
      <c r="AM87" s="1186"/>
      <c r="AN87" s="1186"/>
      <c r="AO87" s="1200"/>
      <c r="AP87" s="1175"/>
      <c r="AQ87" s="1186"/>
      <c r="AR87" s="1186"/>
      <c r="AS87" s="1186"/>
      <c r="AT87" s="1186"/>
      <c r="AU87" s="1186"/>
      <c r="AV87" s="1200"/>
      <c r="AW87" s="1175"/>
      <c r="AX87" s="1186"/>
      <c r="AY87" s="1186"/>
      <c r="AZ87" s="1235"/>
      <c r="BA87" s="1247"/>
      <c r="BB87" s="1261"/>
      <c r="BC87" s="1247"/>
      <c r="BD87" s="1277"/>
      <c r="BE87" s="1281"/>
      <c r="BF87" s="1281"/>
      <c r="BG87" s="1281"/>
      <c r="BH87" s="1286"/>
    </row>
    <row r="88" spans="2:60" ht="20.25" customHeight="1">
      <c r="B88" s="1041">
        <f>B85+1</f>
        <v>23</v>
      </c>
      <c r="C88" s="1054"/>
      <c r="D88" s="1067"/>
      <c r="E88" s="1075"/>
      <c r="F88" s="1075">
        <f>C87</f>
        <v>0</v>
      </c>
      <c r="G88" s="1083"/>
      <c r="H88" s="1093"/>
      <c r="I88" s="1102"/>
      <c r="J88" s="1108"/>
      <c r="K88" s="1108"/>
      <c r="L88" s="1083"/>
      <c r="M88" s="1114"/>
      <c r="N88" s="1119"/>
      <c r="O88" s="1124"/>
      <c r="P88" s="1129" t="s">
        <v>743</v>
      </c>
      <c r="Q88" s="1136"/>
      <c r="R88" s="1136"/>
      <c r="S88" s="1144"/>
      <c r="T88" s="1156"/>
      <c r="U88" s="1173" t="str">
        <f>IF(U87="","",VLOOKUP(U87,'標準様式１シフト記号表（勤務時間帯）'!$D$6:$X$47,21,FALSE))</f>
        <v/>
      </c>
      <c r="V88" s="1184" t="str">
        <f>IF(V87="","",VLOOKUP(V87,'標準様式１シフト記号表（勤務時間帯）'!$D$6:$X$47,21,FALSE))</f>
        <v/>
      </c>
      <c r="W88" s="1184" t="str">
        <f>IF(W87="","",VLOOKUP(W87,'標準様式１シフト記号表（勤務時間帯）'!$D$6:$X$47,21,FALSE))</f>
        <v/>
      </c>
      <c r="X88" s="1184" t="str">
        <f>IF(X87="","",VLOOKUP(X87,'標準様式１シフト記号表（勤務時間帯）'!$D$6:$X$47,21,FALSE))</f>
        <v/>
      </c>
      <c r="Y88" s="1184" t="str">
        <f>IF(Y87="","",VLOOKUP(Y87,'標準様式１シフト記号表（勤務時間帯）'!$D$6:$X$47,21,FALSE))</f>
        <v/>
      </c>
      <c r="Z88" s="1184" t="str">
        <f>IF(Z87="","",VLOOKUP(Z87,'標準様式１シフト記号表（勤務時間帯）'!$D$6:$X$47,21,FALSE))</f>
        <v/>
      </c>
      <c r="AA88" s="1198" t="str">
        <f>IF(AA87="","",VLOOKUP(AA87,'標準様式１シフト記号表（勤務時間帯）'!$D$6:$X$47,21,FALSE))</f>
        <v/>
      </c>
      <c r="AB88" s="1173" t="str">
        <f>IF(AB87="","",VLOOKUP(AB87,'標準様式１シフト記号表（勤務時間帯）'!$D$6:$X$47,21,FALSE))</f>
        <v/>
      </c>
      <c r="AC88" s="1184" t="str">
        <f>IF(AC87="","",VLOOKUP(AC87,'標準様式１シフト記号表（勤務時間帯）'!$D$6:$X$47,21,FALSE))</f>
        <v/>
      </c>
      <c r="AD88" s="1184" t="str">
        <f>IF(AD87="","",VLOOKUP(AD87,'標準様式１シフト記号表（勤務時間帯）'!$D$6:$X$47,21,FALSE))</f>
        <v/>
      </c>
      <c r="AE88" s="1184" t="str">
        <f>IF(AE87="","",VLOOKUP(AE87,'標準様式１シフト記号表（勤務時間帯）'!$D$6:$X$47,21,FALSE))</f>
        <v/>
      </c>
      <c r="AF88" s="1184" t="str">
        <f>IF(AF87="","",VLOOKUP(AF87,'標準様式１シフト記号表（勤務時間帯）'!$D$6:$X$47,21,FALSE))</f>
        <v/>
      </c>
      <c r="AG88" s="1184" t="str">
        <f>IF(AG87="","",VLOOKUP(AG87,'標準様式１シフト記号表（勤務時間帯）'!$D$6:$X$47,21,FALSE))</f>
        <v/>
      </c>
      <c r="AH88" s="1198" t="str">
        <f>IF(AH87="","",VLOOKUP(AH87,'標準様式１シフト記号表（勤務時間帯）'!$D$6:$X$47,21,FALSE))</f>
        <v/>
      </c>
      <c r="AI88" s="1173" t="str">
        <f>IF(AI87="","",VLOOKUP(AI87,'標準様式１シフト記号表（勤務時間帯）'!$D$6:$X$47,21,FALSE))</f>
        <v/>
      </c>
      <c r="AJ88" s="1184" t="str">
        <f>IF(AJ87="","",VLOOKUP(AJ87,'標準様式１シフト記号表（勤務時間帯）'!$D$6:$X$47,21,FALSE))</f>
        <v/>
      </c>
      <c r="AK88" s="1184" t="str">
        <f>IF(AK87="","",VLOOKUP(AK87,'標準様式１シフト記号表（勤務時間帯）'!$D$6:$X$47,21,FALSE))</f>
        <v/>
      </c>
      <c r="AL88" s="1184" t="str">
        <f>IF(AL87="","",VLOOKUP(AL87,'標準様式１シフト記号表（勤務時間帯）'!$D$6:$X$47,21,FALSE))</f>
        <v/>
      </c>
      <c r="AM88" s="1184" t="str">
        <f>IF(AM87="","",VLOOKUP(AM87,'標準様式１シフト記号表（勤務時間帯）'!$D$6:$X$47,21,FALSE))</f>
        <v/>
      </c>
      <c r="AN88" s="1184" t="str">
        <f>IF(AN87="","",VLOOKUP(AN87,'標準様式１シフト記号表（勤務時間帯）'!$D$6:$X$47,21,FALSE))</f>
        <v/>
      </c>
      <c r="AO88" s="1198" t="str">
        <f>IF(AO87="","",VLOOKUP(AO87,'標準様式１シフト記号表（勤務時間帯）'!$D$6:$X$47,21,FALSE))</f>
        <v/>
      </c>
      <c r="AP88" s="1173" t="str">
        <f>IF(AP87="","",VLOOKUP(AP87,'標準様式１シフト記号表（勤務時間帯）'!$D$6:$X$47,21,FALSE))</f>
        <v/>
      </c>
      <c r="AQ88" s="1184" t="str">
        <f>IF(AQ87="","",VLOOKUP(AQ87,'標準様式１シフト記号表（勤務時間帯）'!$D$6:$X$47,21,FALSE))</f>
        <v/>
      </c>
      <c r="AR88" s="1184" t="str">
        <f>IF(AR87="","",VLOOKUP(AR87,'標準様式１シフト記号表（勤務時間帯）'!$D$6:$X$47,21,FALSE))</f>
        <v/>
      </c>
      <c r="AS88" s="1184" t="str">
        <f>IF(AS87="","",VLOOKUP(AS87,'標準様式１シフト記号表（勤務時間帯）'!$D$6:$X$47,21,FALSE))</f>
        <v/>
      </c>
      <c r="AT88" s="1184" t="str">
        <f>IF(AT87="","",VLOOKUP(AT87,'標準様式１シフト記号表（勤務時間帯）'!$D$6:$X$47,21,FALSE))</f>
        <v/>
      </c>
      <c r="AU88" s="1184" t="str">
        <f>IF(AU87="","",VLOOKUP(AU87,'標準様式１シフト記号表（勤務時間帯）'!$D$6:$X$47,21,FALSE))</f>
        <v/>
      </c>
      <c r="AV88" s="1198" t="str">
        <f>IF(AV87="","",VLOOKUP(AV87,'標準様式１シフト記号表（勤務時間帯）'!$D$6:$X$47,21,FALSE))</f>
        <v/>
      </c>
      <c r="AW88" s="1173" t="str">
        <f>IF(AW87="","",VLOOKUP(AW87,'標準様式１シフト記号表（勤務時間帯）'!$D$6:$X$47,21,FALSE))</f>
        <v/>
      </c>
      <c r="AX88" s="1184" t="str">
        <f>IF(AX87="","",VLOOKUP(AX87,'標準様式１シフト記号表（勤務時間帯）'!$D$6:$X$47,21,FALSE))</f>
        <v/>
      </c>
      <c r="AY88" s="1184" t="str">
        <f>IF(AY87="","",VLOOKUP(AY87,'標準様式１シフト記号表（勤務時間帯）'!$D$6:$X$47,21,FALSE))</f>
        <v/>
      </c>
      <c r="AZ88" s="1233">
        <f>IF($BC$3="４週",SUM(U88:AV88),IF($BC$3="暦月",SUM(U88:AY88),""))</f>
        <v>0</v>
      </c>
      <c r="BA88" s="1245"/>
      <c r="BB88" s="1259">
        <f>IF($BC$3="４週",AZ88/4,IF($BC$3="暦月",(AZ88/($BC$8/7)),""))</f>
        <v>0</v>
      </c>
      <c r="BC88" s="1245"/>
      <c r="BD88" s="1275"/>
      <c r="BE88" s="1279"/>
      <c r="BF88" s="1279"/>
      <c r="BG88" s="1279"/>
      <c r="BH88" s="1284"/>
    </row>
    <row r="89" spans="2:60" ht="20.25" customHeight="1">
      <c r="B89" s="1042"/>
      <c r="C89" s="1055"/>
      <c r="D89" s="1068"/>
      <c r="E89" s="1076"/>
      <c r="F89" s="1076"/>
      <c r="G89" s="1084">
        <f>C87</f>
        <v>0</v>
      </c>
      <c r="H89" s="1094"/>
      <c r="I89" s="1103"/>
      <c r="J89" s="1109"/>
      <c r="K89" s="1109"/>
      <c r="L89" s="1084"/>
      <c r="M89" s="1115"/>
      <c r="N89" s="1120"/>
      <c r="O89" s="1125"/>
      <c r="P89" s="1291" t="s">
        <v>29</v>
      </c>
      <c r="Q89" s="1137"/>
      <c r="R89" s="1137"/>
      <c r="S89" s="1147"/>
      <c r="T89" s="1160"/>
      <c r="U89" s="1174" t="str">
        <f>IF(U87="","",VLOOKUP(U87,'標準様式１シフト記号表（勤務時間帯）'!$D$6:$Z$47,23,FALSE))</f>
        <v/>
      </c>
      <c r="V89" s="1185" t="str">
        <f>IF(V87="","",VLOOKUP(V87,'標準様式１シフト記号表（勤務時間帯）'!$D$6:$Z$47,23,FALSE))</f>
        <v/>
      </c>
      <c r="W89" s="1185" t="str">
        <f>IF(W87="","",VLOOKUP(W87,'標準様式１シフト記号表（勤務時間帯）'!$D$6:$Z$47,23,FALSE))</f>
        <v/>
      </c>
      <c r="X89" s="1185" t="str">
        <f>IF(X87="","",VLOOKUP(X87,'標準様式１シフト記号表（勤務時間帯）'!$D$6:$Z$47,23,FALSE))</f>
        <v/>
      </c>
      <c r="Y89" s="1185" t="str">
        <f>IF(Y87="","",VLOOKUP(Y87,'標準様式１シフト記号表（勤務時間帯）'!$D$6:$Z$47,23,FALSE))</f>
        <v/>
      </c>
      <c r="Z89" s="1185" t="str">
        <f>IF(Z87="","",VLOOKUP(Z87,'標準様式１シフト記号表（勤務時間帯）'!$D$6:$Z$47,23,FALSE))</f>
        <v/>
      </c>
      <c r="AA89" s="1199" t="str">
        <f>IF(AA87="","",VLOOKUP(AA87,'標準様式１シフト記号表（勤務時間帯）'!$D$6:$Z$47,23,FALSE))</f>
        <v/>
      </c>
      <c r="AB89" s="1174" t="str">
        <f>IF(AB87="","",VLOOKUP(AB87,'標準様式１シフト記号表（勤務時間帯）'!$D$6:$Z$47,23,FALSE))</f>
        <v/>
      </c>
      <c r="AC89" s="1185" t="str">
        <f>IF(AC87="","",VLOOKUP(AC87,'標準様式１シフト記号表（勤務時間帯）'!$D$6:$Z$47,23,FALSE))</f>
        <v/>
      </c>
      <c r="AD89" s="1185" t="str">
        <f>IF(AD87="","",VLOOKUP(AD87,'標準様式１シフト記号表（勤務時間帯）'!$D$6:$Z$47,23,FALSE))</f>
        <v/>
      </c>
      <c r="AE89" s="1185" t="str">
        <f>IF(AE87="","",VLOOKUP(AE87,'標準様式１シフト記号表（勤務時間帯）'!$D$6:$Z$47,23,FALSE))</f>
        <v/>
      </c>
      <c r="AF89" s="1185" t="str">
        <f>IF(AF87="","",VLOOKUP(AF87,'標準様式１シフト記号表（勤務時間帯）'!$D$6:$Z$47,23,FALSE))</f>
        <v/>
      </c>
      <c r="AG89" s="1185" t="str">
        <f>IF(AG87="","",VLOOKUP(AG87,'標準様式１シフト記号表（勤務時間帯）'!$D$6:$Z$47,23,FALSE))</f>
        <v/>
      </c>
      <c r="AH89" s="1199" t="str">
        <f>IF(AH87="","",VLOOKUP(AH87,'標準様式１シフト記号表（勤務時間帯）'!$D$6:$Z$47,23,FALSE))</f>
        <v/>
      </c>
      <c r="AI89" s="1174" t="str">
        <f>IF(AI87="","",VLOOKUP(AI87,'標準様式１シフト記号表（勤務時間帯）'!$D$6:$Z$47,23,FALSE))</f>
        <v/>
      </c>
      <c r="AJ89" s="1185" t="str">
        <f>IF(AJ87="","",VLOOKUP(AJ87,'標準様式１シフト記号表（勤務時間帯）'!$D$6:$Z$47,23,FALSE))</f>
        <v/>
      </c>
      <c r="AK89" s="1185" t="str">
        <f>IF(AK87="","",VLOOKUP(AK87,'標準様式１シフト記号表（勤務時間帯）'!$D$6:$Z$47,23,FALSE))</f>
        <v/>
      </c>
      <c r="AL89" s="1185" t="str">
        <f>IF(AL87="","",VLOOKUP(AL87,'標準様式１シフト記号表（勤務時間帯）'!$D$6:$Z$47,23,FALSE))</f>
        <v/>
      </c>
      <c r="AM89" s="1185" t="str">
        <f>IF(AM87="","",VLOOKUP(AM87,'標準様式１シフト記号表（勤務時間帯）'!$D$6:$Z$47,23,FALSE))</f>
        <v/>
      </c>
      <c r="AN89" s="1185" t="str">
        <f>IF(AN87="","",VLOOKUP(AN87,'標準様式１シフト記号表（勤務時間帯）'!$D$6:$Z$47,23,FALSE))</f>
        <v/>
      </c>
      <c r="AO89" s="1199" t="str">
        <f>IF(AO87="","",VLOOKUP(AO87,'標準様式１シフト記号表（勤務時間帯）'!$D$6:$Z$47,23,FALSE))</f>
        <v/>
      </c>
      <c r="AP89" s="1174" t="str">
        <f>IF(AP87="","",VLOOKUP(AP87,'標準様式１シフト記号表（勤務時間帯）'!$D$6:$Z$47,23,FALSE))</f>
        <v/>
      </c>
      <c r="AQ89" s="1185" t="str">
        <f>IF(AQ87="","",VLOOKUP(AQ87,'標準様式１シフト記号表（勤務時間帯）'!$D$6:$Z$47,23,FALSE))</f>
        <v/>
      </c>
      <c r="AR89" s="1185" t="str">
        <f>IF(AR87="","",VLOOKUP(AR87,'標準様式１シフト記号表（勤務時間帯）'!$D$6:$Z$47,23,FALSE))</f>
        <v/>
      </c>
      <c r="AS89" s="1185" t="str">
        <f>IF(AS87="","",VLOOKUP(AS87,'標準様式１シフト記号表（勤務時間帯）'!$D$6:$Z$47,23,FALSE))</f>
        <v/>
      </c>
      <c r="AT89" s="1185" t="str">
        <f>IF(AT87="","",VLOOKUP(AT87,'標準様式１シフト記号表（勤務時間帯）'!$D$6:$Z$47,23,FALSE))</f>
        <v/>
      </c>
      <c r="AU89" s="1185" t="str">
        <f>IF(AU87="","",VLOOKUP(AU87,'標準様式１シフト記号表（勤務時間帯）'!$D$6:$Z$47,23,FALSE))</f>
        <v/>
      </c>
      <c r="AV89" s="1199" t="str">
        <f>IF(AV87="","",VLOOKUP(AV87,'標準様式１シフト記号表（勤務時間帯）'!$D$6:$Z$47,23,FALSE))</f>
        <v/>
      </c>
      <c r="AW89" s="1174" t="str">
        <f>IF(AW87="","",VLOOKUP(AW87,'標準様式１シフト記号表（勤務時間帯）'!$D$6:$Z$47,23,FALSE))</f>
        <v/>
      </c>
      <c r="AX89" s="1185" t="str">
        <f>IF(AX87="","",VLOOKUP(AX87,'標準様式１シフト記号表（勤務時間帯）'!$D$6:$Z$47,23,FALSE))</f>
        <v/>
      </c>
      <c r="AY89" s="1185" t="str">
        <f>IF(AY87="","",VLOOKUP(AY87,'標準様式１シフト記号表（勤務時間帯）'!$D$6:$Z$47,23,FALSE))</f>
        <v/>
      </c>
      <c r="AZ89" s="1234">
        <f>IF($BC$3="４週",SUM(U89:AV89),IF($BC$3="暦月",SUM(U89:AY89),""))</f>
        <v>0</v>
      </c>
      <c r="BA89" s="1246"/>
      <c r="BB89" s="1260">
        <f>IF($BC$3="４週",AZ89/4,IF($BC$3="暦月",(AZ89/($BC$8/7)),""))</f>
        <v>0</v>
      </c>
      <c r="BC89" s="1246"/>
      <c r="BD89" s="1276"/>
      <c r="BE89" s="1280"/>
      <c r="BF89" s="1280"/>
      <c r="BG89" s="1280"/>
      <c r="BH89" s="1285"/>
    </row>
    <row r="90" spans="2:60" ht="20.25" customHeight="1">
      <c r="B90" s="1043"/>
      <c r="C90" s="1056"/>
      <c r="D90" s="1069"/>
      <c r="E90" s="1077"/>
      <c r="F90" s="1077"/>
      <c r="G90" s="1085"/>
      <c r="H90" s="1095"/>
      <c r="I90" s="1104"/>
      <c r="J90" s="1110"/>
      <c r="K90" s="1110"/>
      <c r="L90" s="1085"/>
      <c r="M90" s="1116"/>
      <c r="N90" s="1121"/>
      <c r="O90" s="1126"/>
      <c r="P90" s="1133" t="s">
        <v>397</v>
      </c>
      <c r="Q90" s="1141"/>
      <c r="R90" s="1141"/>
      <c r="S90" s="1149"/>
      <c r="T90" s="1163"/>
      <c r="U90" s="1175"/>
      <c r="V90" s="1186"/>
      <c r="W90" s="1186"/>
      <c r="X90" s="1186"/>
      <c r="Y90" s="1186"/>
      <c r="Z90" s="1186"/>
      <c r="AA90" s="1200"/>
      <c r="AB90" s="1175"/>
      <c r="AC90" s="1186"/>
      <c r="AD90" s="1186"/>
      <c r="AE90" s="1186"/>
      <c r="AF90" s="1186"/>
      <c r="AG90" s="1186"/>
      <c r="AH90" s="1200"/>
      <c r="AI90" s="1175"/>
      <c r="AJ90" s="1186"/>
      <c r="AK90" s="1186"/>
      <c r="AL90" s="1186"/>
      <c r="AM90" s="1186"/>
      <c r="AN90" s="1186"/>
      <c r="AO90" s="1200"/>
      <c r="AP90" s="1175"/>
      <c r="AQ90" s="1186"/>
      <c r="AR90" s="1186"/>
      <c r="AS90" s="1186"/>
      <c r="AT90" s="1186"/>
      <c r="AU90" s="1186"/>
      <c r="AV90" s="1200"/>
      <c r="AW90" s="1175"/>
      <c r="AX90" s="1186"/>
      <c r="AY90" s="1186"/>
      <c r="AZ90" s="1235"/>
      <c r="BA90" s="1247"/>
      <c r="BB90" s="1261"/>
      <c r="BC90" s="1247"/>
      <c r="BD90" s="1277"/>
      <c r="BE90" s="1281"/>
      <c r="BF90" s="1281"/>
      <c r="BG90" s="1281"/>
      <c r="BH90" s="1286"/>
    </row>
    <row r="91" spans="2:60" ht="20.25" customHeight="1">
      <c r="B91" s="1041">
        <f>B88+1</f>
        <v>24</v>
      </c>
      <c r="C91" s="1054"/>
      <c r="D91" s="1067"/>
      <c r="E91" s="1075"/>
      <c r="F91" s="1075">
        <f>C90</f>
        <v>0</v>
      </c>
      <c r="G91" s="1083"/>
      <c r="H91" s="1093"/>
      <c r="I91" s="1102"/>
      <c r="J91" s="1108"/>
      <c r="K91" s="1108"/>
      <c r="L91" s="1083"/>
      <c r="M91" s="1114"/>
      <c r="N91" s="1119"/>
      <c r="O91" s="1124"/>
      <c r="P91" s="1129" t="s">
        <v>743</v>
      </c>
      <c r="Q91" s="1136"/>
      <c r="R91" s="1136"/>
      <c r="S91" s="1144"/>
      <c r="T91" s="1156"/>
      <c r="U91" s="1173" t="str">
        <f>IF(U90="","",VLOOKUP(U90,'標準様式１シフト記号表（勤務時間帯）'!$D$6:$X$47,21,FALSE))</f>
        <v/>
      </c>
      <c r="V91" s="1184" t="str">
        <f>IF(V90="","",VLOOKUP(V90,'標準様式１シフト記号表（勤務時間帯）'!$D$6:$X$47,21,FALSE))</f>
        <v/>
      </c>
      <c r="W91" s="1184" t="str">
        <f>IF(W90="","",VLOOKUP(W90,'標準様式１シフト記号表（勤務時間帯）'!$D$6:$X$47,21,FALSE))</f>
        <v/>
      </c>
      <c r="X91" s="1184" t="str">
        <f>IF(X90="","",VLOOKUP(X90,'標準様式１シフト記号表（勤務時間帯）'!$D$6:$X$47,21,FALSE))</f>
        <v/>
      </c>
      <c r="Y91" s="1184" t="str">
        <f>IF(Y90="","",VLOOKUP(Y90,'標準様式１シフト記号表（勤務時間帯）'!$D$6:$X$47,21,FALSE))</f>
        <v/>
      </c>
      <c r="Z91" s="1184" t="str">
        <f>IF(Z90="","",VLOOKUP(Z90,'標準様式１シフト記号表（勤務時間帯）'!$D$6:$X$47,21,FALSE))</f>
        <v/>
      </c>
      <c r="AA91" s="1198" t="str">
        <f>IF(AA90="","",VLOOKUP(AA90,'標準様式１シフト記号表（勤務時間帯）'!$D$6:$X$47,21,FALSE))</f>
        <v/>
      </c>
      <c r="AB91" s="1173" t="str">
        <f>IF(AB90="","",VLOOKUP(AB90,'標準様式１シフト記号表（勤務時間帯）'!$D$6:$X$47,21,FALSE))</f>
        <v/>
      </c>
      <c r="AC91" s="1184" t="str">
        <f>IF(AC90="","",VLOOKUP(AC90,'標準様式１シフト記号表（勤務時間帯）'!$D$6:$X$47,21,FALSE))</f>
        <v/>
      </c>
      <c r="AD91" s="1184" t="str">
        <f>IF(AD90="","",VLOOKUP(AD90,'標準様式１シフト記号表（勤務時間帯）'!$D$6:$X$47,21,FALSE))</f>
        <v/>
      </c>
      <c r="AE91" s="1184" t="str">
        <f>IF(AE90="","",VLOOKUP(AE90,'標準様式１シフト記号表（勤務時間帯）'!$D$6:$X$47,21,FALSE))</f>
        <v/>
      </c>
      <c r="AF91" s="1184" t="str">
        <f>IF(AF90="","",VLOOKUP(AF90,'標準様式１シフト記号表（勤務時間帯）'!$D$6:$X$47,21,FALSE))</f>
        <v/>
      </c>
      <c r="AG91" s="1184" t="str">
        <f>IF(AG90="","",VLOOKUP(AG90,'標準様式１シフト記号表（勤務時間帯）'!$D$6:$X$47,21,FALSE))</f>
        <v/>
      </c>
      <c r="AH91" s="1198" t="str">
        <f>IF(AH90="","",VLOOKUP(AH90,'標準様式１シフト記号表（勤務時間帯）'!$D$6:$X$47,21,FALSE))</f>
        <v/>
      </c>
      <c r="AI91" s="1173" t="str">
        <f>IF(AI90="","",VLOOKUP(AI90,'標準様式１シフト記号表（勤務時間帯）'!$D$6:$X$47,21,FALSE))</f>
        <v/>
      </c>
      <c r="AJ91" s="1184" t="str">
        <f>IF(AJ90="","",VLOOKUP(AJ90,'標準様式１シフト記号表（勤務時間帯）'!$D$6:$X$47,21,FALSE))</f>
        <v/>
      </c>
      <c r="AK91" s="1184" t="str">
        <f>IF(AK90="","",VLOOKUP(AK90,'標準様式１シフト記号表（勤務時間帯）'!$D$6:$X$47,21,FALSE))</f>
        <v/>
      </c>
      <c r="AL91" s="1184" t="str">
        <f>IF(AL90="","",VLOOKUP(AL90,'標準様式１シフト記号表（勤務時間帯）'!$D$6:$X$47,21,FALSE))</f>
        <v/>
      </c>
      <c r="AM91" s="1184" t="str">
        <f>IF(AM90="","",VLOOKUP(AM90,'標準様式１シフト記号表（勤務時間帯）'!$D$6:$X$47,21,FALSE))</f>
        <v/>
      </c>
      <c r="AN91" s="1184" t="str">
        <f>IF(AN90="","",VLOOKUP(AN90,'標準様式１シフト記号表（勤務時間帯）'!$D$6:$X$47,21,FALSE))</f>
        <v/>
      </c>
      <c r="AO91" s="1198" t="str">
        <f>IF(AO90="","",VLOOKUP(AO90,'標準様式１シフト記号表（勤務時間帯）'!$D$6:$X$47,21,FALSE))</f>
        <v/>
      </c>
      <c r="AP91" s="1173" t="str">
        <f>IF(AP90="","",VLOOKUP(AP90,'標準様式１シフト記号表（勤務時間帯）'!$D$6:$X$47,21,FALSE))</f>
        <v/>
      </c>
      <c r="AQ91" s="1184" t="str">
        <f>IF(AQ90="","",VLOOKUP(AQ90,'標準様式１シフト記号表（勤務時間帯）'!$D$6:$X$47,21,FALSE))</f>
        <v/>
      </c>
      <c r="AR91" s="1184" t="str">
        <f>IF(AR90="","",VLOOKUP(AR90,'標準様式１シフト記号表（勤務時間帯）'!$D$6:$X$47,21,FALSE))</f>
        <v/>
      </c>
      <c r="AS91" s="1184" t="str">
        <f>IF(AS90="","",VLOOKUP(AS90,'標準様式１シフト記号表（勤務時間帯）'!$D$6:$X$47,21,FALSE))</f>
        <v/>
      </c>
      <c r="AT91" s="1184" t="str">
        <f>IF(AT90="","",VLOOKUP(AT90,'標準様式１シフト記号表（勤務時間帯）'!$D$6:$X$47,21,FALSE))</f>
        <v/>
      </c>
      <c r="AU91" s="1184" t="str">
        <f>IF(AU90="","",VLOOKUP(AU90,'標準様式１シフト記号表（勤務時間帯）'!$D$6:$X$47,21,FALSE))</f>
        <v/>
      </c>
      <c r="AV91" s="1198" t="str">
        <f>IF(AV90="","",VLOOKUP(AV90,'標準様式１シフト記号表（勤務時間帯）'!$D$6:$X$47,21,FALSE))</f>
        <v/>
      </c>
      <c r="AW91" s="1173" t="str">
        <f>IF(AW90="","",VLOOKUP(AW90,'標準様式１シフト記号表（勤務時間帯）'!$D$6:$X$47,21,FALSE))</f>
        <v/>
      </c>
      <c r="AX91" s="1184" t="str">
        <f>IF(AX90="","",VLOOKUP(AX90,'標準様式１シフト記号表（勤務時間帯）'!$D$6:$X$47,21,FALSE))</f>
        <v/>
      </c>
      <c r="AY91" s="1184" t="str">
        <f>IF(AY90="","",VLOOKUP(AY90,'標準様式１シフト記号表（勤務時間帯）'!$D$6:$X$47,21,FALSE))</f>
        <v/>
      </c>
      <c r="AZ91" s="1233">
        <f>IF($BC$3="４週",SUM(U91:AV91),IF($BC$3="暦月",SUM(U91:AY91),""))</f>
        <v>0</v>
      </c>
      <c r="BA91" s="1245"/>
      <c r="BB91" s="1259">
        <f>IF($BC$3="４週",AZ91/4,IF($BC$3="暦月",(AZ91/($BC$8/7)),""))</f>
        <v>0</v>
      </c>
      <c r="BC91" s="1245"/>
      <c r="BD91" s="1275"/>
      <c r="BE91" s="1279"/>
      <c r="BF91" s="1279"/>
      <c r="BG91" s="1279"/>
      <c r="BH91" s="1284"/>
    </row>
    <row r="92" spans="2:60" ht="20.25" customHeight="1">
      <c r="B92" s="1042"/>
      <c r="C92" s="1055"/>
      <c r="D92" s="1068"/>
      <c r="E92" s="1076"/>
      <c r="F92" s="1076"/>
      <c r="G92" s="1084">
        <f>C90</f>
        <v>0</v>
      </c>
      <c r="H92" s="1094"/>
      <c r="I92" s="1103"/>
      <c r="J92" s="1109"/>
      <c r="K92" s="1109"/>
      <c r="L92" s="1084"/>
      <c r="M92" s="1115"/>
      <c r="N92" s="1120"/>
      <c r="O92" s="1125"/>
      <c r="P92" s="1291" t="s">
        <v>29</v>
      </c>
      <c r="Q92" s="1137"/>
      <c r="R92" s="1137"/>
      <c r="S92" s="1147"/>
      <c r="T92" s="1160"/>
      <c r="U92" s="1174" t="str">
        <f>IF(U90="","",VLOOKUP(U90,'標準様式１シフト記号表（勤務時間帯）'!$D$6:$Z$47,23,FALSE))</f>
        <v/>
      </c>
      <c r="V92" s="1185" t="str">
        <f>IF(V90="","",VLOOKUP(V90,'標準様式１シフト記号表（勤務時間帯）'!$D$6:$Z$47,23,FALSE))</f>
        <v/>
      </c>
      <c r="W92" s="1185" t="str">
        <f>IF(W90="","",VLOOKUP(W90,'標準様式１シフト記号表（勤務時間帯）'!$D$6:$Z$47,23,FALSE))</f>
        <v/>
      </c>
      <c r="X92" s="1185" t="str">
        <f>IF(X90="","",VLOOKUP(X90,'標準様式１シフト記号表（勤務時間帯）'!$D$6:$Z$47,23,FALSE))</f>
        <v/>
      </c>
      <c r="Y92" s="1185" t="str">
        <f>IF(Y90="","",VLOOKUP(Y90,'標準様式１シフト記号表（勤務時間帯）'!$D$6:$Z$47,23,FALSE))</f>
        <v/>
      </c>
      <c r="Z92" s="1185" t="str">
        <f>IF(Z90="","",VLOOKUP(Z90,'標準様式１シフト記号表（勤務時間帯）'!$D$6:$Z$47,23,FALSE))</f>
        <v/>
      </c>
      <c r="AA92" s="1199" t="str">
        <f>IF(AA90="","",VLOOKUP(AA90,'標準様式１シフト記号表（勤務時間帯）'!$D$6:$Z$47,23,FALSE))</f>
        <v/>
      </c>
      <c r="AB92" s="1174" t="str">
        <f>IF(AB90="","",VLOOKUP(AB90,'標準様式１シフト記号表（勤務時間帯）'!$D$6:$Z$47,23,FALSE))</f>
        <v/>
      </c>
      <c r="AC92" s="1185" t="str">
        <f>IF(AC90="","",VLOOKUP(AC90,'標準様式１シフト記号表（勤務時間帯）'!$D$6:$Z$47,23,FALSE))</f>
        <v/>
      </c>
      <c r="AD92" s="1185" t="str">
        <f>IF(AD90="","",VLOOKUP(AD90,'標準様式１シフト記号表（勤務時間帯）'!$D$6:$Z$47,23,FALSE))</f>
        <v/>
      </c>
      <c r="AE92" s="1185" t="str">
        <f>IF(AE90="","",VLOOKUP(AE90,'標準様式１シフト記号表（勤務時間帯）'!$D$6:$Z$47,23,FALSE))</f>
        <v/>
      </c>
      <c r="AF92" s="1185" t="str">
        <f>IF(AF90="","",VLOOKUP(AF90,'標準様式１シフト記号表（勤務時間帯）'!$D$6:$Z$47,23,FALSE))</f>
        <v/>
      </c>
      <c r="AG92" s="1185" t="str">
        <f>IF(AG90="","",VLOOKUP(AG90,'標準様式１シフト記号表（勤務時間帯）'!$D$6:$Z$47,23,FALSE))</f>
        <v/>
      </c>
      <c r="AH92" s="1199" t="str">
        <f>IF(AH90="","",VLOOKUP(AH90,'標準様式１シフト記号表（勤務時間帯）'!$D$6:$Z$47,23,FALSE))</f>
        <v/>
      </c>
      <c r="AI92" s="1174" t="str">
        <f>IF(AI90="","",VLOOKUP(AI90,'標準様式１シフト記号表（勤務時間帯）'!$D$6:$Z$47,23,FALSE))</f>
        <v/>
      </c>
      <c r="AJ92" s="1185" t="str">
        <f>IF(AJ90="","",VLOOKUP(AJ90,'標準様式１シフト記号表（勤務時間帯）'!$D$6:$Z$47,23,FALSE))</f>
        <v/>
      </c>
      <c r="AK92" s="1185" t="str">
        <f>IF(AK90="","",VLOOKUP(AK90,'標準様式１シフト記号表（勤務時間帯）'!$D$6:$Z$47,23,FALSE))</f>
        <v/>
      </c>
      <c r="AL92" s="1185" t="str">
        <f>IF(AL90="","",VLOOKUP(AL90,'標準様式１シフト記号表（勤務時間帯）'!$D$6:$Z$47,23,FALSE))</f>
        <v/>
      </c>
      <c r="AM92" s="1185" t="str">
        <f>IF(AM90="","",VLOOKUP(AM90,'標準様式１シフト記号表（勤務時間帯）'!$D$6:$Z$47,23,FALSE))</f>
        <v/>
      </c>
      <c r="AN92" s="1185" t="str">
        <f>IF(AN90="","",VLOOKUP(AN90,'標準様式１シフト記号表（勤務時間帯）'!$D$6:$Z$47,23,FALSE))</f>
        <v/>
      </c>
      <c r="AO92" s="1199" t="str">
        <f>IF(AO90="","",VLOOKUP(AO90,'標準様式１シフト記号表（勤務時間帯）'!$D$6:$Z$47,23,FALSE))</f>
        <v/>
      </c>
      <c r="AP92" s="1174" t="str">
        <f>IF(AP90="","",VLOOKUP(AP90,'標準様式１シフト記号表（勤務時間帯）'!$D$6:$Z$47,23,FALSE))</f>
        <v/>
      </c>
      <c r="AQ92" s="1185" t="str">
        <f>IF(AQ90="","",VLOOKUP(AQ90,'標準様式１シフト記号表（勤務時間帯）'!$D$6:$Z$47,23,FALSE))</f>
        <v/>
      </c>
      <c r="AR92" s="1185" t="str">
        <f>IF(AR90="","",VLOOKUP(AR90,'標準様式１シフト記号表（勤務時間帯）'!$D$6:$Z$47,23,FALSE))</f>
        <v/>
      </c>
      <c r="AS92" s="1185" t="str">
        <f>IF(AS90="","",VLOOKUP(AS90,'標準様式１シフト記号表（勤務時間帯）'!$D$6:$Z$47,23,FALSE))</f>
        <v/>
      </c>
      <c r="AT92" s="1185" t="str">
        <f>IF(AT90="","",VLOOKUP(AT90,'標準様式１シフト記号表（勤務時間帯）'!$D$6:$Z$47,23,FALSE))</f>
        <v/>
      </c>
      <c r="AU92" s="1185" t="str">
        <f>IF(AU90="","",VLOOKUP(AU90,'標準様式１シフト記号表（勤務時間帯）'!$D$6:$Z$47,23,FALSE))</f>
        <v/>
      </c>
      <c r="AV92" s="1199" t="str">
        <f>IF(AV90="","",VLOOKUP(AV90,'標準様式１シフト記号表（勤務時間帯）'!$D$6:$Z$47,23,FALSE))</f>
        <v/>
      </c>
      <c r="AW92" s="1174" t="str">
        <f>IF(AW90="","",VLOOKUP(AW90,'標準様式１シフト記号表（勤務時間帯）'!$D$6:$Z$47,23,FALSE))</f>
        <v/>
      </c>
      <c r="AX92" s="1185" t="str">
        <f>IF(AX90="","",VLOOKUP(AX90,'標準様式１シフト記号表（勤務時間帯）'!$D$6:$Z$47,23,FALSE))</f>
        <v/>
      </c>
      <c r="AY92" s="1185" t="str">
        <f>IF(AY90="","",VLOOKUP(AY90,'標準様式１シフト記号表（勤務時間帯）'!$D$6:$Z$47,23,FALSE))</f>
        <v/>
      </c>
      <c r="AZ92" s="1234">
        <f>IF($BC$3="４週",SUM(U92:AV92),IF($BC$3="暦月",SUM(U92:AY92),""))</f>
        <v>0</v>
      </c>
      <c r="BA92" s="1246"/>
      <c r="BB92" s="1260">
        <f>IF($BC$3="４週",AZ92/4,IF($BC$3="暦月",(AZ92/($BC$8/7)),""))</f>
        <v>0</v>
      </c>
      <c r="BC92" s="1246"/>
      <c r="BD92" s="1276"/>
      <c r="BE92" s="1280"/>
      <c r="BF92" s="1280"/>
      <c r="BG92" s="1280"/>
      <c r="BH92" s="1285"/>
    </row>
    <row r="93" spans="2:60" ht="20.25" customHeight="1">
      <c r="B93" s="1043"/>
      <c r="C93" s="1056"/>
      <c r="D93" s="1069"/>
      <c r="E93" s="1077"/>
      <c r="F93" s="1077"/>
      <c r="G93" s="1085"/>
      <c r="H93" s="1095"/>
      <c r="I93" s="1104"/>
      <c r="J93" s="1110"/>
      <c r="K93" s="1110"/>
      <c r="L93" s="1085"/>
      <c r="M93" s="1116"/>
      <c r="N93" s="1121"/>
      <c r="O93" s="1126"/>
      <c r="P93" s="1133" t="s">
        <v>397</v>
      </c>
      <c r="Q93" s="1141"/>
      <c r="R93" s="1141"/>
      <c r="S93" s="1149"/>
      <c r="T93" s="1163"/>
      <c r="U93" s="1175"/>
      <c r="V93" s="1186"/>
      <c r="W93" s="1186"/>
      <c r="X93" s="1186"/>
      <c r="Y93" s="1186"/>
      <c r="Z93" s="1186"/>
      <c r="AA93" s="1200"/>
      <c r="AB93" s="1175"/>
      <c r="AC93" s="1186"/>
      <c r="AD93" s="1186"/>
      <c r="AE93" s="1186"/>
      <c r="AF93" s="1186"/>
      <c r="AG93" s="1186"/>
      <c r="AH93" s="1200"/>
      <c r="AI93" s="1175"/>
      <c r="AJ93" s="1186"/>
      <c r="AK93" s="1186"/>
      <c r="AL93" s="1186"/>
      <c r="AM93" s="1186"/>
      <c r="AN93" s="1186"/>
      <c r="AO93" s="1200"/>
      <c r="AP93" s="1175"/>
      <c r="AQ93" s="1186"/>
      <c r="AR93" s="1186"/>
      <c r="AS93" s="1186"/>
      <c r="AT93" s="1186"/>
      <c r="AU93" s="1186"/>
      <c r="AV93" s="1200"/>
      <c r="AW93" s="1175"/>
      <c r="AX93" s="1186"/>
      <c r="AY93" s="1186"/>
      <c r="AZ93" s="1235"/>
      <c r="BA93" s="1247"/>
      <c r="BB93" s="1261"/>
      <c r="BC93" s="1247"/>
      <c r="BD93" s="1277"/>
      <c r="BE93" s="1281"/>
      <c r="BF93" s="1281"/>
      <c r="BG93" s="1281"/>
      <c r="BH93" s="1286"/>
    </row>
    <row r="94" spans="2:60" ht="20.25" customHeight="1">
      <c r="B94" s="1041">
        <f>B91+1</f>
        <v>25</v>
      </c>
      <c r="C94" s="1054"/>
      <c r="D94" s="1067"/>
      <c r="E94" s="1075"/>
      <c r="F94" s="1075">
        <f>C93</f>
        <v>0</v>
      </c>
      <c r="G94" s="1083"/>
      <c r="H94" s="1093"/>
      <c r="I94" s="1102"/>
      <c r="J94" s="1108"/>
      <c r="K94" s="1108"/>
      <c r="L94" s="1083"/>
      <c r="M94" s="1114"/>
      <c r="N94" s="1119"/>
      <c r="O94" s="1124"/>
      <c r="P94" s="1129" t="s">
        <v>743</v>
      </c>
      <c r="Q94" s="1136"/>
      <c r="R94" s="1136"/>
      <c r="S94" s="1144"/>
      <c r="T94" s="1156"/>
      <c r="U94" s="1173" t="str">
        <f>IF(U93="","",VLOOKUP(U93,'標準様式１シフト記号表（勤務時間帯）'!$D$6:$X$47,21,FALSE))</f>
        <v/>
      </c>
      <c r="V94" s="1184" t="str">
        <f>IF(V93="","",VLOOKUP(V93,'標準様式１シフト記号表（勤務時間帯）'!$D$6:$X$47,21,FALSE))</f>
        <v/>
      </c>
      <c r="W94" s="1184" t="str">
        <f>IF(W93="","",VLOOKUP(W93,'標準様式１シフト記号表（勤務時間帯）'!$D$6:$X$47,21,FALSE))</f>
        <v/>
      </c>
      <c r="X94" s="1184" t="str">
        <f>IF(X93="","",VLOOKUP(X93,'標準様式１シフト記号表（勤務時間帯）'!$D$6:$X$47,21,FALSE))</f>
        <v/>
      </c>
      <c r="Y94" s="1184" t="str">
        <f>IF(Y93="","",VLOOKUP(Y93,'標準様式１シフト記号表（勤務時間帯）'!$D$6:$X$47,21,FALSE))</f>
        <v/>
      </c>
      <c r="Z94" s="1184" t="str">
        <f>IF(Z93="","",VLOOKUP(Z93,'標準様式１シフト記号表（勤務時間帯）'!$D$6:$X$47,21,FALSE))</f>
        <v/>
      </c>
      <c r="AA94" s="1198" t="str">
        <f>IF(AA93="","",VLOOKUP(AA93,'標準様式１シフト記号表（勤務時間帯）'!$D$6:$X$47,21,FALSE))</f>
        <v/>
      </c>
      <c r="AB94" s="1173" t="str">
        <f>IF(AB93="","",VLOOKUP(AB93,'標準様式１シフト記号表（勤務時間帯）'!$D$6:$X$47,21,FALSE))</f>
        <v/>
      </c>
      <c r="AC94" s="1184" t="str">
        <f>IF(AC93="","",VLOOKUP(AC93,'標準様式１シフト記号表（勤務時間帯）'!$D$6:$X$47,21,FALSE))</f>
        <v/>
      </c>
      <c r="AD94" s="1184" t="str">
        <f>IF(AD93="","",VLOOKUP(AD93,'標準様式１シフト記号表（勤務時間帯）'!$D$6:$X$47,21,FALSE))</f>
        <v/>
      </c>
      <c r="AE94" s="1184" t="str">
        <f>IF(AE93="","",VLOOKUP(AE93,'標準様式１シフト記号表（勤務時間帯）'!$D$6:$X$47,21,FALSE))</f>
        <v/>
      </c>
      <c r="AF94" s="1184" t="str">
        <f>IF(AF93="","",VLOOKUP(AF93,'標準様式１シフト記号表（勤務時間帯）'!$D$6:$X$47,21,FALSE))</f>
        <v/>
      </c>
      <c r="AG94" s="1184" t="str">
        <f>IF(AG93="","",VLOOKUP(AG93,'標準様式１シフト記号表（勤務時間帯）'!$D$6:$X$47,21,FALSE))</f>
        <v/>
      </c>
      <c r="AH94" s="1198" t="str">
        <f>IF(AH93="","",VLOOKUP(AH93,'標準様式１シフト記号表（勤務時間帯）'!$D$6:$X$47,21,FALSE))</f>
        <v/>
      </c>
      <c r="AI94" s="1173" t="str">
        <f>IF(AI93="","",VLOOKUP(AI93,'標準様式１シフト記号表（勤務時間帯）'!$D$6:$X$47,21,FALSE))</f>
        <v/>
      </c>
      <c r="AJ94" s="1184" t="str">
        <f>IF(AJ93="","",VLOOKUP(AJ93,'標準様式１シフト記号表（勤務時間帯）'!$D$6:$X$47,21,FALSE))</f>
        <v/>
      </c>
      <c r="AK94" s="1184" t="str">
        <f>IF(AK93="","",VLOOKUP(AK93,'標準様式１シフト記号表（勤務時間帯）'!$D$6:$X$47,21,FALSE))</f>
        <v/>
      </c>
      <c r="AL94" s="1184" t="str">
        <f>IF(AL93="","",VLOOKUP(AL93,'標準様式１シフト記号表（勤務時間帯）'!$D$6:$X$47,21,FALSE))</f>
        <v/>
      </c>
      <c r="AM94" s="1184" t="str">
        <f>IF(AM93="","",VLOOKUP(AM93,'標準様式１シフト記号表（勤務時間帯）'!$D$6:$X$47,21,FALSE))</f>
        <v/>
      </c>
      <c r="AN94" s="1184" t="str">
        <f>IF(AN93="","",VLOOKUP(AN93,'標準様式１シフト記号表（勤務時間帯）'!$D$6:$X$47,21,FALSE))</f>
        <v/>
      </c>
      <c r="AO94" s="1198" t="str">
        <f>IF(AO93="","",VLOOKUP(AO93,'標準様式１シフト記号表（勤務時間帯）'!$D$6:$X$47,21,FALSE))</f>
        <v/>
      </c>
      <c r="AP94" s="1173" t="str">
        <f>IF(AP93="","",VLOOKUP(AP93,'標準様式１シフト記号表（勤務時間帯）'!$D$6:$X$47,21,FALSE))</f>
        <v/>
      </c>
      <c r="AQ94" s="1184" t="str">
        <f>IF(AQ93="","",VLOOKUP(AQ93,'標準様式１シフト記号表（勤務時間帯）'!$D$6:$X$47,21,FALSE))</f>
        <v/>
      </c>
      <c r="AR94" s="1184" t="str">
        <f>IF(AR93="","",VLOOKUP(AR93,'標準様式１シフト記号表（勤務時間帯）'!$D$6:$X$47,21,FALSE))</f>
        <v/>
      </c>
      <c r="AS94" s="1184" t="str">
        <f>IF(AS93="","",VLOOKUP(AS93,'標準様式１シフト記号表（勤務時間帯）'!$D$6:$X$47,21,FALSE))</f>
        <v/>
      </c>
      <c r="AT94" s="1184" t="str">
        <f>IF(AT93="","",VLOOKUP(AT93,'標準様式１シフト記号表（勤務時間帯）'!$D$6:$X$47,21,FALSE))</f>
        <v/>
      </c>
      <c r="AU94" s="1184" t="str">
        <f>IF(AU93="","",VLOOKUP(AU93,'標準様式１シフト記号表（勤務時間帯）'!$D$6:$X$47,21,FALSE))</f>
        <v/>
      </c>
      <c r="AV94" s="1198" t="str">
        <f>IF(AV93="","",VLOOKUP(AV93,'標準様式１シフト記号表（勤務時間帯）'!$D$6:$X$47,21,FALSE))</f>
        <v/>
      </c>
      <c r="AW94" s="1173" t="str">
        <f>IF(AW93="","",VLOOKUP(AW93,'標準様式１シフト記号表（勤務時間帯）'!$D$6:$X$47,21,FALSE))</f>
        <v/>
      </c>
      <c r="AX94" s="1184" t="str">
        <f>IF(AX93="","",VLOOKUP(AX93,'標準様式１シフト記号表（勤務時間帯）'!$D$6:$X$47,21,FALSE))</f>
        <v/>
      </c>
      <c r="AY94" s="1184" t="str">
        <f>IF(AY93="","",VLOOKUP(AY93,'標準様式１シフト記号表（勤務時間帯）'!$D$6:$X$47,21,FALSE))</f>
        <v/>
      </c>
      <c r="AZ94" s="1233">
        <f>IF($BC$3="４週",SUM(U94:AV94),IF($BC$3="暦月",SUM(U94:AY94),""))</f>
        <v>0</v>
      </c>
      <c r="BA94" s="1245"/>
      <c r="BB94" s="1259">
        <f>IF($BC$3="４週",AZ94/4,IF($BC$3="暦月",(AZ94/($BC$8/7)),""))</f>
        <v>0</v>
      </c>
      <c r="BC94" s="1245"/>
      <c r="BD94" s="1275"/>
      <c r="BE94" s="1279"/>
      <c r="BF94" s="1279"/>
      <c r="BG94" s="1279"/>
      <c r="BH94" s="1284"/>
    </row>
    <row r="95" spans="2:60" ht="20.25" customHeight="1">
      <c r="B95" s="1042"/>
      <c r="C95" s="1055"/>
      <c r="D95" s="1068"/>
      <c r="E95" s="1076"/>
      <c r="F95" s="1076"/>
      <c r="G95" s="1084">
        <f>C93</f>
        <v>0</v>
      </c>
      <c r="H95" s="1094"/>
      <c r="I95" s="1103"/>
      <c r="J95" s="1109"/>
      <c r="K95" s="1109"/>
      <c r="L95" s="1084"/>
      <c r="M95" s="1115"/>
      <c r="N95" s="1120"/>
      <c r="O95" s="1125"/>
      <c r="P95" s="1291" t="s">
        <v>29</v>
      </c>
      <c r="Q95" s="1137"/>
      <c r="R95" s="1137"/>
      <c r="S95" s="1147"/>
      <c r="T95" s="1160"/>
      <c r="U95" s="1174" t="str">
        <f>IF(U93="","",VLOOKUP(U93,'標準様式１シフト記号表（勤務時間帯）'!$D$6:$Z$47,23,FALSE))</f>
        <v/>
      </c>
      <c r="V95" s="1185" t="str">
        <f>IF(V93="","",VLOOKUP(V93,'標準様式１シフト記号表（勤務時間帯）'!$D$6:$Z$47,23,FALSE))</f>
        <v/>
      </c>
      <c r="W95" s="1185" t="str">
        <f>IF(W93="","",VLOOKUP(W93,'標準様式１シフト記号表（勤務時間帯）'!$D$6:$Z$47,23,FALSE))</f>
        <v/>
      </c>
      <c r="X95" s="1185" t="str">
        <f>IF(X93="","",VLOOKUP(X93,'標準様式１シフト記号表（勤務時間帯）'!$D$6:$Z$47,23,FALSE))</f>
        <v/>
      </c>
      <c r="Y95" s="1185" t="str">
        <f>IF(Y93="","",VLOOKUP(Y93,'標準様式１シフト記号表（勤務時間帯）'!$D$6:$Z$47,23,FALSE))</f>
        <v/>
      </c>
      <c r="Z95" s="1185" t="str">
        <f>IF(Z93="","",VLOOKUP(Z93,'標準様式１シフト記号表（勤務時間帯）'!$D$6:$Z$47,23,FALSE))</f>
        <v/>
      </c>
      <c r="AA95" s="1199" t="str">
        <f>IF(AA93="","",VLOOKUP(AA93,'標準様式１シフト記号表（勤務時間帯）'!$D$6:$Z$47,23,FALSE))</f>
        <v/>
      </c>
      <c r="AB95" s="1174" t="str">
        <f>IF(AB93="","",VLOOKUP(AB93,'標準様式１シフト記号表（勤務時間帯）'!$D$6:$Z$47,23,FALSE))</f>
        <v/>
      </c>
      <c r="AC95" s="1185" t="str">
        <f>IF(AC93="","",VLOOKUP(AC93,'標準様式１シフト記号表（勤務時間帯）'!$D$6:$Z$47,23,FALSE))</f>
        <v/>
      </c>
      <c r="AD95" s="1185" t="str">
        <f>IF(AD93="","",VLOOKUP(AD93,'標準様式１シフト記号表（勤務時間帯）'!$D$6:$Z$47,23,FALSE))</f>
        <v/>
      </c>
      <c r="AE95" s="1185" t="str">
        <f>IF(AE93="","",VLOOKUP(AE93,'標準様式１シフト記号表（勤務時間帯）'!$D$6:$Z$47,23,FALSE))</f>
        <v/>
      </c>
      <c r="AF95" s="1185" t="str">
        <f>IF(AF93="","",VLOOKUP(AF93,'標準様式１シフト記号表（勤務時間帯）'!$D$6:$Z$47,23,FALSE))</f>
        <v/>
      </c>
      <c r="AG95" s="1185" t="str">
        <f>IF(AG93="","",VLOOKUP(AG93,'標準様式１シフト記号表（勤務時間帯）'!$D$6:$Z$47,23,FALSE))</f>
        <v/>
      </c>
      <c r="AH95" s="1199" t="str">
        <f>IF(AH93="","",VLOOKUP(AH93,'標準様式１シフト記号表（勤務時間帯）'!$D$6:$Z$47,23,FALSE))</f>
        <v/>
      </c>
      <c r="AI95" s="1174" t="str">
        <f>IF(AI93="","",VLOOKUP(AI93,'標準様式１シフト記号表（勤務時間帯）'!$D$6:$Z$47,23,FALSE))</f>
        <v/>
      </c>
      <c r="AJ95" s="1185" t="str">
        <f>IF(AJ93="","",VLOOKUP(AJ93,'標準様式１シフト記号表（勤務時間帯）'!$D$6:$Z$47,23,FALSE))</f>
        <v/>
      </c>
      <c r="AK95" s="1185" t="str">
        <f>IF(AK93="","",VLOOKUP(AK93,'標準様式１シフト記号表（勤務時間帯）'!$D$6:$Z$47,23,FALSE))</f>
        <v/>
      </c>
      <c r="AL95" s="1185" t="str">
        <f>IF(AL93="","",VLOOKUP(AL93,'標準様式１シフト記号表（勤務時間帯）'!$D$6:$Z$47,23,FALSE))</f>
        <v/>
      </c>
      <c r="AM95" s="1185" t="str">
        <f>IF(AM93="","",VLOOKUP(AM93,'標準様式１シフト記号表（勤務時間帯）'!$D$6:$Z$47,23,FALSE))</f>
        <v/>
      </c>
      <c r="AN95" s="1185" t="str">
        <f>IF(AN93="","",VLOOKUP(AN93,'標準様式１シフト記号表（勤務時間帯）'!$D$6:$Z$47,23,FALSE))</f>
        <v/>
      </c>
      <c r="AO95" s="1199" t="str">
        <f>IF(AO93="","",VLOOKUP(AO93,'標準様式１シフト記号表（勤務時間帯）'!$D$6:$Z$47,23,FALSE))</f>
        <v/>
      </c>
      <c r="AP95" s="1174" t="str">
        <f>IF(AP93="","",VLOOKUP(AP93,'標準様式１シフト記号表（勤務時間帯）'!$D$6:$Z$47,23,FALSE))</f>
        <v/>
      </c>
      <c r="AQ95" s="1185" t="str">
        <f>IF(AQ93="","",VLOOKUP(AQ93,'標準様式１シフト記号表（勤務時間帯）'!$D$6:$Z$47,23,FALSE))</f>
        <v/>
      </c>
      <c r="AR95" s="1185" t="str">
        <f>IF(AR93="","",VLOOKUP(AR93,'標準様式１シフト記号表（勤務時間帯）'!$D$6:$Z$47,23,FALSE))</f>
        <v/>
      </c>
      <c r="AS95" s="1185" t="str">
        <f>IF(AS93="","",VLOOKUP(AS93,'標準様式１シフト記号表（勤務時間帯）'!$D$6:$Z$47,23,FALSE))</f>
        <v/>
      </c>
      <c r="AT95" s="1185" t="str">
        <f>IF(AT93="","",VLOOKUP(AT93,'標準様式１シフト記号表（勤務時間帯）'!$D$6:$Z$47,23,FALSE))</f>
        <v/>
      </c>
      <c r="AU95" s="1185" t="str">
        <f>IF(AU93="","",VLOOKUP(AU93,'標準様式１シフト記号表（勤務時間帯）'!$D$6:$Z$47,23,FALSE))</f>
        <v/>
      </c>
      <c r="AV95" s="1199" t="str">
        <f>IF(AV93="","",VLOOKUP(AV93,'標準様式１シフト記号表（勤務時間帯）'!$D$6:$Z$47,23,FALSE))</f>
        <v/>
      </c>
      <c r="AW95" s="1174" t="str">
        <f>IF(AW93="","",VLOOKUP(AW93,'標準様式１シフト記号表（勤務時間帯）'!$D$6:$Z$47,23,FALSE))</f>
        <v/>
      </c>
      <c r="AX95" s="1185" t="str">
        <f>IF(AX93="","",VLOOKUP(AX93,'標準様式１シフト記号表（勤務時間帯）'!$D$6:$Z$47,23,FALSE))</f>
        <v/>
      </c>
      <c r="AY95" s="1185" t="str">
        <f>IF(AY93="","",VLOOKUP(AY93,'標準様式１シフト記号表（勤務時間帯）'!$D$6:$Z$47,23,FALSE))</f>
        <v/>
      </c>
      <c r="AZ95" s="1234">
        <f>IF($BC$3="４週",SUM(U95:AV95),IF($BC$3="暦月",SUM(U95:AY95),""))</f>
        <v>0</v>
      </c>
      <c r="BA95" s="1246"/>
      <c r="BB95" s="1260">
        <f>IF($BC$3="４週",AZ95/4,IF($BC$3="暦月",(AZ95/($BC$8/7)),""))</f>
        <v>0</v>
      </c>
      <c r="BC95" s="1246"/>
      <c r="BD95" s="1276"/>
      <c r="BE95" s="1280"/>
      <c r="BF95" s="1280"/>
      <c r="BG95" s="1280"/>
      <c r="BH95" s="1285"/>
    </row>
    <row r="96" spans="2:60" ht="20.25" customHeight="1">
      <c r="B96" s="1043"/>
      <c r="C96" s="1056"/>
      <c r="D96" s="1069"/>
      <c r="E96" s="1077"/>
      <c r="F96" s="1077"/>
      <c r="G96" s="1085"/>
      <c r="H96" s="1095"/>
      <c r="I96" s="1104"/>
      <c r="J96" s="1110"/>
      <c r="K96" s="1110"/>
      <c r="L96" s="1085"/>
      <c r="M96" s="1116"/>
      <c r="N96" s="1121"/>
      <c r="O96" s="1126"/>
      <c r="P96" s="1133" t="s">
        <v>397</v>
      </c>
      <c r="Q96" s="1141"/>
      <c r="R96" s="1141"/>
      <c r="S96" s="1149"/>
      <c r="T96" s="1163"/>
      <c r="U96" s="1175"/>
      <c r="V96" s="1186"/>
      <c r="W96" s="1186"/>
      <c r="X96" s="1186"/>
      <c r="Y96" s="1186"/>
      <c r="Z96" s="1186"/>
      <c r="AA96" s="1200"/>
      <c r="AB96" s="1175"/>
      <c r="AC96" s="1186"/>
      <c r="AD96" s="1186"/>
      <c r="AE96" s="1186"/>
      <c r="AF96" s="1186"/>
      <c r="AG96" s="1186"/>
      <c r="AH96" s="1200"/>
      <c r="AI96" s="1175"/>
      <c r="AJ96" s="1186"/>
      <c r="AK96" s="1186"/>
      <c r="AL96" s="1186"/>
      <c r="AM96" s="1186"/>
      <c r="AN96" s="1186"/>
      <c r="AO96" s="1200"/>
      <c r="AP96" s="1175"/>
      <c r="AQ96" s="1186"/>
      <c r="AR96" s="1186"/>
      <c r="AS96" s="1186"/>
      <c r="AT96" s="1186"/>
      <c r="AU96" s="1186"/>
      <c r="AV96" s="1200"/>
      <c r="AW96" s="1175"/>
      <c r="AX96" s="1186"/>
      <c r="AY96" s="1186"/>
      <c r="AZ96" s="1235"/>
      <c r="BA96" s="1247"/>
      <c r="BB96" s="1261"/>
      <c r="BC96" s="1247"/>
      <c r="BD96" s="1277"/>
      <c r="BE96" s="1281"/>
      <c r="BF96" s="1281"/>
      <c r="BG96" s="1281"/>
      <c r="BH96" s="1286"/>
    </row>
    <row r="97" spans="2:60" ht="20.25" customHeight="1">
      <c r="B97" s="1041">
        <f>B94+1</f>
        <v>26</v>
      </c>
      <c r="C97" s="1054"/>
      <c r="D97" s="1067"/>
      <c r="E97" s="1075"/>
      <c r="F97" s="1075">
        <f>C96</f>
        <v>0</v>
      </c>
      <c r="G97" s="1083"/>
      <c r="H97" s="1093"/>
      <c r="I97" s="1102"/>
      <c r="J97" s="1108"/>
      <c r="K97" s="1108"/>
      <c r="L97" s="1083"/>
      <c r="M97" s="1114"/>
      <c r="N97" s="1119"/>
      <c r="O97" s="1124"/>
      <c r="P97" s="1129" t="s">
        <v>743</v>
      </c>
      <c r="Q97" s="1136"/>
      <c r="R97" s="1136"/>
      <c r="S97" s="1144"/>
      <c r="T97" s="1156"/>
      <c r="U97" s="1173" t="str">
        <f>IF(U96="","",VLOOKUP(U96,'標準様式１シフト記号表（勤務時間帯）'!$D$6:$X$47,21,FALSE))</f>
        <v/>
      </c>
      <c r="V97" s="1184" t="str">
        <f>IF(V96="","",VLOOKUP(V96,'標準様式１シフト記号表（勤務時間帯）'!$D$6:$X$47,21,FALSE))</f>
        <v/>
      </c>
      <c r="W97" s="1184" t="str">
        <f>IF(W96="","",VLOOKUP(W96,'標準様式１シフト記号表（勤務時間帯）'!$D$6:$X$47,21,FALSE))</f>
        <v/>
      </c>
      <c r="X97" s="1184" t="str">
        <f>IF(X96="","",VLOOKUP(X96,'標準様式１シフト記号表（勤務時間帯）'!$D$6:$X$47,21,FALSE))</f>
        <v/>
      </c>
      <c r="Y97" s="1184" t="str">
        <f>IF(Y96="","",VLOOKUP(Y96,'標準様式１シフト記号表（勤務時間帯）'!$D$6:$X$47,21,FALSE))</f>
        <v/>
      </c>
      <c r="Z97" s="1184" t="str">
        <f>IF(Z96="","",VLOOKUP(Z96,'標準様式１シフト記号表（勤務時間帯）'!$D$6:$X$47,21,FALSE))</f>
        <v/>
      </c>
      <c r="AA97" s="1198" t="str">
        <f>IF(AA96="","",VLOOKUP(AA96,'標準様式１シフト記号表（勤務時間帯）'!$D$6:$X$47,21,FALSE))</f>
        <v/>
      </c>
      <c r="AB97" s="1173" t="str">
        <f>IF(AB96="","",VLOOKUP(AB96,'標準様式１シフト記号表（勤務時間帯）'!$D$6:$X$47,21,FALSE))</f>
        <v/>
      </c>
      <c r="AC97" s="1184" t="str">
        <f>IF(AC96="","",VLOOKUP(AC96,'標準様式１シフト記号表（勤務時間帯）'!$D$6:$X$47,21,FALSE))</f>
        <v/>
      </c>
      <c r="AD97" s="1184" t="str">
        <f>IF(AD96="","",VLOOKUP(AD96,'標準様式１シフト記号表（勤務時間帯）'!$D$6:$X$47,21,FALSE))</f>
        <v/>
      </c>
      <c r="AE97" s="1184" t="str">
        <f>IF(AE96="","",VLOOKUP(AE96,'標準様式１シフト記号表（勤務時間帯）'!$D$6:$X$47,21,FALSE))</f>
        <v/>
      </c>
      <c r="AF97" s="1184" t="str">
        <f>IF(AF96="","",VLOOKUP(AF96,'標準様式１シフト記号表（勤務時間帯）'!$D$6:$X$47,21,FALSE))</f>
        <v/>
      </c>
      <c r="AG97" s="1184" t="str">
        <f>IF(AG96="","",VLOOKUP(AG96,'標準様式１シフト記号表（勤務時間帯）'!$D$6:$X$47,21,FALSE))</f>
        <v/>
      </c>
      <c r="AH97" s="1198" t="str">
        <f>IF(AH96="","",VLOOKUP(AH96,'標準様式１シフト記号表（勤務時間帯）'!$D$6:$X$47,21,FALSE))</f>
        <v/>
      </c>
      <c r="AI97" s="1173" t="str">
        <f>IF(AI96="","",VLOOKUP(AI96,'標準様式１シフト記号表（勤務時間帯）'!$D$6:$X$47,21,FALSE))</f>
        <v/>
      </c>
      <c r="AJ97" s="1184" t="str">
        <f>IF(AJ96="","",VLOOKUP(AJ96,'標準様式１シフト記号表（勤務時間帯）'!$D$6:$X$47,21,FALSE))</f>
        <v/>
      </c>
      <c r="AK97" s="1184" t="str">
        <f>IF(AK96="","",VLOOKUP(AK96,'標準様式１シフト記号表（勤務時間帯）'!$D$6:$X$47,21,FALSE))</f>
        <v/>
      </c>
      <c r="AL97" s="1184" t="str">
        <f>IF(AL96="","",VLOOKUP(AL96,'標準様式１シフト記号表（勤務時間帯）'!$D$6:$X$47,21,FALSE))</f>
        <v/>
      </c>
      <c r="AM97" s="1184" t="str">
        <f>IF(AM96="","",VLOOKUP(AM96,'標準様式１シフト記号表（勤務時間帯）'!$D$6:$X$47,21,FALSE))</f>
        <v/>
      </c>
      <c r="AN97" s="1184" t="str">
        <f>IF(AN96="","",VLOOKUP(AN96,'標準様式１シフト記号表（勤務時間帯）'!$D$6:$X$47,21,FALSE))</f>
        <v/>
      </c>
      <c r="AO97" s="1198" t="str">
        <f>IF(AO96="","",VLOOKUP(AO96,'標準様式１シフト記号表（勤務時間帯）'!$D$6:$X$47,21,FALSE))</f>
        <v/>
      </c>
      <c r="AP97" s="1173" t="str">
        <f>IF(AP96="","",VLOOKUP(AP96,'標準様式１シフト記号表（勤務時間帯）'!$D$6:$X$47,21,FALSE))</f>
        <v/>
      </c>
      <c r="AQ97" s="1184" t="str">
        <f>IF(AQ96="","",VLOOKUP(AQ96,'標準様式１シフト記号表（勤務時間帯）'!$D$6:$X$47,21,FALSE))</f>
        <v/>
      </c>
      <c r="AR97" s="1184" t="str">
        <f>IF(AR96="","",VLOOKUP(AR96,'標準様式１シフト記号表（勤務時間帯）'!$D$6:$X$47,21,FALSE))</f>
        <v/>
      </c>
      <c r="AS97" s="1184" t="str">
        <f>IF(AS96="","",VLOOKUP(AS96,'標準様式１シフト記号表（勤務時間帯）'!$D$6:$X$47,21,FALSE))</f>
        <v/>
      </c>
      <c r="AT97" s="1184" t="str">
        <f>IF(AT96="","",VLOOKUP(AT96,'標準様式１シフト記号表（勤務時間帯）'!$D$6:$X$47,21,FALSE))</f>
        <v/>
      </c>
      <c r="AU97" s="1184" t="str">
        <f>IF(AU96="","",VLOOKUP(AU96,'標準様式１シフト記号表（勤務時間帯）'!$D$6:$X$47,21,FALSE))</f>
        <v/>
      </c>
      <c r="AV97" s="1198" t="str">
        <f>IF(AV96="","",VLOOKUP(AV96,'標準様式１シフト記号表（勤務時間帯）'!$D$6:$X$47,21,FALSE))</f>
        <v/>
      </c>
      <c r="AW97" s="1173" t="str">
        <f>IF(AW96="","",VLOOKUP(AW96,'標準様式１シフト記号表（勤務時間帯）'!$D$6:$X$47,21,FALSE))</f>
        <v/>
      </c>
      <c r="AX97" s="1184" t="str">
        <f>IF(AX96="","",VLOOKUP(AX96,'標準様式１シフト記号表（勤務時間帯）'!$D$6:$X$47,21,FALSE))</f>
        <v/>
      </c>
      <c r="AY97" s="1184" t="str">
        <f>IF(AY96="","",VLOOKUP(AY96,'標準様式１シフト記号表（勤務時間帯）'!$D$6:$X$47,21,FALSE))</f>
        <v/>
      </c>
      <c r="AZ97" s="1233">
        <f>IF($BC$3="４週",SUM(U97:AV97),IF($BC$3="暦月",SUM(U97:AY97),""))</f>
        <v>0</v>
      </c>
      <c r="BA97" s="1245"/>
      <c r="BB97" s="1259">
        <f>IF($BC$3="４週",AZ97/4,IF($BC$3="暦月",(AZ97/($BC$8/7)),""))</f>
        <v>0</v>
      </c>
      <c r="BC97" s="1245"/>
      <c r="BD97" s="1275"/>
      <c r="BE97" s="1279"/>
      <c r="BF97" s="1279"/>
      <c r="BG97" s="1279"/>
      <c r="BH97" s="1284"/>
    </row>
    <row r="98" spans="2:60" ht="20.25" customHeight="1">
      <c r="B98" s="1042"/>
      <c r="C98" s="1055"/>
      <c r="D98" s="1068"/>
      <c r="E98" s="1076"/>
      <c r="F98" s="1076"/>
      <c r="G98" s="1084">
        <f>C96</f>
        <v>0</v>
      </c>
      <c r="H98" s="1094"/>
      <c r="I98" s="1103"/>
      <c r="J98" s="1109"/>
      <c r="K98" s="1109"/>
      <c r="L98" s="1084"/>
      <c r="M98" s="1115"/>
      <c r="N98" s="1120"/>
      <c r="O98" s="1125"/>
      <c r="P98" s="1291" t="s">
        <v>29</v>
      </c>
      <c r="Q98" s="1137"/>
      <c r="R98" s="1137"/>
      <c r="S98" s="1147"/>
      <c r="T98" s="1160"/>
      <c r="U98" s="1174" t="str">
        <f>IF(U96="","",VLOOKUP(U96,'標準様式１シフト記号表（勤務時間帯）'!$D$6:$Z$47,23,FALSE))</f>
        <v/>
      </c>
      <c r="V98" s="1185" t="str">
        <f>IF(V96="","",VLOOKUP(V96,'標準様式１シフト記号表（勤務時間帯）'!$D$6:$Z$47,23,FALSE))</f>
        <v/>
      </c>
      <c r="W98" s="1185" t="str">
        <f>IF(W96="","",VLOOKUP(W96,'標準様式１シフト記号表（勤務時間帯）'!$D$6:$Z$47,23,FALSE))</f>
        <v/>
      </c>
      <c r="X98" s="1185" t="str">
        <f>IF(X96="","",VLOOKUP(X96,'標準様式１シフト記号表（勤務時間帯）'!$D$6:$Z$47,23,FALSE))</f>
        <v/>
      </c>
      <c r="Y98" s="1185" t="str">
        <f>IF(Y96="","",VLOOKUP(Y96,'標準様式１シフト記号表（勤務時間帯）'!$D$6:$Z$47,23,FALSE))</f>
        <v/>
      </c>
      <c r="Z98" s="1185" t="str">
        <f>IF(Z96="","",VLOOKUP(Z96,'標準様式１シフト記号表（勤務時間帯）'!$D$6:$Z$47,23,FALSE))</f>
        <v/>
      </c>
      <c r="AA98" s="1199" t="str">
        <f>IF(AA96="","",VLOOKUP(AA96,'標準様式１シフト記号表（勤務時間帯）'!$D$6:$Z$47,23,FALSE))</f>
        <v/>
      </c>
      <c r="AB98" s="1174" t="str">
        <f>IF(AB96="","",VLOOKUP(AB96,'標準様式１シフト記号表（勤務時間帯）'!$D$6:$Z$47,23,FALSE))</f>
        <v/>
      </c>
      <c r="AC98" s="1185" t="str">
        <f>IF(AC96="","",VLOOKUP(AC96,'標準様式１シフト記号表（勤務時間帯）'!$D$6:$Z$47,23,FALSE))</f>
        <v/>
      </c>
      <c r="AD98" s="1185" t="str">
        <f>IF(AD96="","",VLOOKUP(AD96,'標準様式１シフト記号表（勤務時間帯）'!$D$6:$Z$47,23,FALSE))</f>
        <v/>
      </c>
      <c r="AE98" s="1185" t="str">
        <f>IF(AE96="","",VLOOKUP(AE96,'標準様式１シフト記号表（勤務時間帯）'!$D$6:$Z$47,23,FALSE))</f>
        <v/>
      </c>
      <c r="AF98" s="1185" t="str">
        <f>IF(AF96="","",VLOOKUP(AF96,'標準様式１シフト記号表（勤務時間帯）'!$D$6:$Z$47,23,FALSE))</f>
        <v/>
      </c>
      <c r="AG98" s="1185" t="str">
        <f>IF(AG96="","",VLOOKUP(AG96,'標準様式１シフト記号表（勤務時間帯）'!$D$6:$Z$47,23,FALSE))</f>
        <v/>
      </c>
      <c r="AH98" s="1199" t="str">
        <f>IF(AH96="","",VLOOKUP(AH96,'標準様式１シフト記号表（勤務時間帯）'!$D$6:$Z$47,23,FALSE))</f>
        <v/>
      </c>
      <c r="AI98" s="1174" t="str">
        <f>IF(AI96="","",VLOOKUP(AI96,'標準様式１シフト記号表（勤務時間帯）'!$D$6:$Z$47,23,FALSE))</f>
        <v/>
      </c>
      <c r="AJ98" s="1185" t="str">
        <f>IF(AJ96="","",VLOOKUP(AJ96,'標準様式１シフト記号表（勤務時間帯）'!$D$6:$Z$47,23,FALSE))</f>
        <v/>
      </c>
      <c r="AK98" s="1185" t="str">
        <f>IF(AK96="","",VLOOKUP(AK96,'標準様式１シフト記号表（勤務時間帯）'!$D$6:$Z$47,23,FALSE))</f>
        <v/>
      </c>
      <c r="AL98" s="1185" t="str">
        <f>IF(AL96="","",VLOOKUP(AL96,'標準様式１シフト記号表（勤務時間帯）'!$D$6:$Z$47,23,FALSE))</f>
        <v/>
      </c>
      <c r="AM98" s="1185" t="str">
        <f>IF(AM96="","",VLOOKUP(AM96,'標準様式１シフト記号表（勤務時間帯）'!$D$6:$Z$47,23,FALSE))</f>
        <v/>
      </c>
      <c r="AN98" s="1185" t="str">
        <f>IF(AN96="","",VLOOKUP(AN96,'標準様式１シフト記号表（勤務時間帯）'!$D$6:$Z$47,23,FALSE))</f>
        <v/>
      </c>
      <c r="AO98" s="1199" t="str">
        <f>IF(AO96="","",VLOOKUP(AO96,'標準様式１シフト記号表（勤務時間帯）'!$D$6:$Z$47,23,FALSE))</f>
        <v/>
      </c>
      <c r="AP98" s="1174" t="str">
        <f>IF(AP96="","",VLOOKUP(AP96,'標準様式１シフト記号表（勤務時間帯）'!$D$6:$Z$47,23,FALSE))</f>
        <v/>
      </c>
      <c r="AQ98" s="1185" t="str">
        <f>IF(AQ96="","",VLOOKUP(AQ96,'標準様式１シフト記号表（勤務時間帯）'!$D$6:$Z$47,23,FALSE))</f>
        <v/>
      </c>
      <c r="AR98" s="1185" t="str">
        <f>IF(AR96="","",VLOOKUP(AR96,'標準様式１シフト記号表（勤務時間帯）'!$D$6:$Z$47,23,FALSE))</f>
        <v/>
      </c>
      <c r="AS98" s="1185" t="str">
        <f>IF(AS96="","",VLOOKUP(AS96,'標準様式１シフト記号表（勤務時間帯）'!$D$6:$Z$47,23,FALSE))</f>
        <v/>
      </c>
      <c r="AT98" s="1185" t="str">
        <f>IF(AT96="","",VLOOKUP(AT96,'標準様式１シフト記号表（勤務時間帯）'!$D$6:$Z$47,23,FALSE))</f>
        <v/>
      </c>
      <c r="AU98" s="1185" t="str">
        <f>IF(AU96="","",VLOOKUP(AU96,'標準様式１シフト記号表（勤務時間帯）'!$D$6:$Z$47,23,FALSE))</f>
        <v/>
      </c>
      <c r="AV98" s="1199" t="str">
        <f>IF(AV96="","",VLOOKUP(AV96,'標準様式１シフト記号表（勤務時間帯）'!$D$6:$Z$47,23,FALSE))</f>
        <v/>
      </c>
      <c r="AW98" s="1174" t="str">
        <f>IF(AW96="","",VLOOKUP(AW96,'標準様式１シフト記号表（勤務時間帯）'!$D$6:$Z$47,23,FALSE))</f>
        <v/>
      </c>
      <c r="AX98" s="1185" t="str">
        <f>IF(AX96="","",VLOOKUP(AX96,'標準様式１シフト記号表（勤務時間帯）'!$D$6:$Z$47,23,FALSE))</f>
        <v/>
      </c>
      <c r="AY98" s="1185" t="str">
        <f>IF(AY96="","",VLOOKUP(AY96,'標準様式１シフト記号表（勤務時間帯）'!$D$6:$Z$47,23,FALSE))</f>
        <v/>
      </c>
      <c r="AZ98" s="1234">
        <f>IF($BC$3="４週",SUM(U98:AV98),IF($BC$3="暦月",SUM(U98:AY98),""))</f>
        <v>0</v>
      </c>
      <c r="BA98" s="1246"/>
      <c r="BB98" s="1260">
        <f>IF($BC$3="４週",AZ98/4,IF($BC$3="暦月",(AZ98/($BC$8/7)),""))</f>
        <v>0</v>
      </c>
      <c r="BC98" s="1246"/>
      <c r="BD98" s="1276"/>
      <c r="BE98" s="1280"/>
      <c r="BF98" s="1280"/>
      <c r="BG98" s="1280"/>
      <c r="BH98" s="1285"/>
    </row>
    <row r="99" spans="2:60" ht="20.25" customHeight="1">
      <c r="B99" s="1043"/>
      <c r="C99" s="1056"/>
      <c r="D99" s="1069"/>
      <c r="E99" s="1077"/>
      <c r="F99" s="1077"/>
      <c r="G99" s="1085"/>
      <c r="H99" s="1095"/>
      <c r="I99" s="1104"/>
      <c r="J99" s="1110"/>
      <c r="K99" s="1110"/>
      <c r="L99" s="1085"/>
      <c r="M99" s="1116"/>
      <c r="N99" s="1121"/>
      <c r="O99" s="1126"/>
      <c r="P99" s="1133" t="s">
        <v>397</v>
      </c>
      <c r="Q99" s="1141"/>
      <c r="R99" s="1141"/>
      <c r="S99" s="1149"/>
      <c r="T99" s="1163"/>
      <c r="U99" s="1175"/>
      <c r="V99" s="1186"/>
      <c r="W99" s="1186"/>
      <c r="X99" s="1186"/>
      <c r="Y99" s="1186"/>
      <c r="Z99" s="1186"/>
      <c r="AA99" s="1200"/>
      <c r="AB99" s="1175"/>
      <c r="AC99" s="1186"/>
      <c r="AD99" s="1186"/>
      <c r="AE99" s="1186"/>
      <c r="AF99" s="1186"/>
      <c r="AG99" s="1186"/>
      <c r="AH99" s="1200"/>
      <c r="AI99" s="1175"/>
      <c r="AJ99" s="1186"/>
      <c r="AK99" s="1186"/>
      <c r="AL99" s="1186"/>
      <c r="AM99" s="1186"/>
      <c r="AN99" s="1186"/>
      <c r="AO99" s="1200"/>
      <c r="AP99" s="1175"/>
      <c r="AQ99" s="1186"/>
      <c r="AR99" s="1186"/>
      <c r="AS99" s="1186"/>
      <c r="AT99" s="1186"/>
      <c r="AU99" s="1186"/>
      <c r="AV99" s="1200"/>
      <c r="AW99" s="1175"/>
      <c r="AX99" s="1186"/>
      <c r="AY99" s="1186"/>
      <c r="AZ99" s="1235"/>
      <c r="BA99" s="1247"/>
      <c r="BB99" s="1261"/>
      <c r="BC99" s="1247"/>
      <c r="BD99" s="1277"/>
      <c r="BE99" s="1281"/>
      <c r="BF99" s="1281"/>
      <c r="BG99" s="1281"/>
      <c r="BH99" s="1286"/>
    </row>
    <row r="100" spans="2:60" ht="20.25" customHeight="1">
      <c r="B100" s="1041">
        <f>B97+1</f>
        <v>27</v>
      </c>
      <c r="C100" s="1054"/>
      <c r="D100" s="1067"/>
      <c r="E100" s="1075"/>
      <c r="F100" s="1075">
        <f>C99</f>
        <v>0</v>
      </c>
      <c r="G100" s="1083"/>
      <c r="H100" s="1093"/>
      <c r="I100" s="1102"/>
      <c r="J100" s="1108"/>
      <c r="K100" s="1108"/>
      <c r="L100" s="1083"/>
      <c r="M100" s="1114"/>
      <c r="N100" s="1119"/>
      <c r="O100" s="1124"/>
      <c r="P100" s="1129" t="s">
        <v>743</v>
      </c>
      <c r="Q100" s="1136"/>
      <c r="R100" s="1136"/>
      <c r="S100" s="1144"/>
      <c r="T100" s="1156"/>
      <c r="U100" s="1173" t="str">
        <f>IF(U99="","",VLOOKUP(U99,'標準様式１シフト記号表（勤務時間帯）'!$D$6:$X$47,21,FALSE))</f>
        <v/>
      </c>
      <c r="V100" s="1184" t="str">
        <f>IF(V99="","",VLOOKUP(V99,'標準様式１シフト記号表（勤務時間帯）'!$D$6:$X$47,21,FALSE))</f>
        <v/>
      </c>
      <c r="W100" s="1184" t="str">
        <f>IF(W99="","",VLOOKUP(W99,'標準様式１シフト記号表（勤務時間帯）'!$D$6:$X$47,21,FALSE))</f>
        <v/>
      </c>
      <c r="X100" s="1184" t="str">
        <f>IF(X99="","",VLOOKUP(X99,'標準様式１シフト記号表（勤務時間帯）'!$D$6:$X$47,21,FALSE))</f>
        <v/>
      </c>
      <c r="Y100" s="1184" t="str">
        <f>IF(Y99="","",VLOOKUP(Y99,'標準様式１シフト記号表（勤務時間帯）'!$D$6:$X$47,21,FALSE))</f>
        <v/>
      </c>
      <c r="Z100" s="1184" t="str">
        <f>IF(Z99="","",VLOOKUP(Z99,'標準様式１シフト記号表（勤務時間帯）'!$D$6:$X$47,21,FALSE))</f>
        <v/>
      </c>
      <c r="AA100" s="1198" t="str">
        <f>IF(AA99="","",VLOOKUP(AA99,'標準様式１シフト記号表（勤務時間帯）'!$D$6:$X$47,21,FALSE))</f>
        <v/>
      </c>
      <c r="AB100" s="1173" t="str">
        <f>IF(AB99="","",VLOOKUP(AB99,'標準様式１シフト記号表（勤務時間帯）'!$D$6:$X$47,21,FALSE))</f>
        <v/>
      </c>
      <c r="AC100" s="1184" t="str">
        <f>IF(AC99="","",VLOOKUP(AC99,'標準様式１シフト記号表（勤務時間帯）'!$D$6:$X$47,21,FALSE))</f>
        <v/>
      </c>
      <c r="AD100" s="1184" t="str">
        <f>IF(AD99="","",VLOOKUP(AD99,'標準様式１シフト記号表（勤務時間帯）'!$D$6:$X$47,21,FALSE))</f>
        <v/>
      </c>
      <c r="AE100" s="1184" t="str">
        <f>IF(AE99="","",VLOOKUP(AE99,'標準様式１シフト記号表（勤務時間帯）'!$D$6:$X$47,21,FALSE))</f>
        <v/>
      </c>
      <c r="AF100" s="1184" t="str">
        <f>IF(AF99="","",VLOOKUP(AF99,'標準様式１シフト記号表（勤務時間帯）'!$D$6:$X$47,21,FALSE))</f>
        <v/>
      </c>
      <c r="AG100" s="1184" t="str">
        <f>IF(AG99="","",VLOOKUP(AG99,'標準様式１シフト記号表（勤務時間帯）'!$D$6:$X$47,21,FALSE))</f>
        <v/>
      </c>
      <c r="AH100" s="1198" t="str">
        <f>IF(AH99="","",VLOOKUP(AH99,'標準様式１シフト記号表（勤務時間帯）'!$D$6:$X$47,21,FALSE))</f>
        <v/>
      </c>
      <c r="AI100" s="1173" t="str">
        <f>IF(AI99="","",VLOOKUP(AI99,'標準様式１シフト記号表（勤務時間帯）'!$D$6:$X$47,21,FALSE))</f>
        <v/>
      </c>
      <c r="AJ100" s="1184" t="str">
        <f>IF(AJ99="","",VLOOKUP(AJ99,'標準様式１シフト記号表（勤務時間帯）'!$D$6:$X$47,21,FALSE))</f>
        <v/>
      </c>
      <c r="AK100" s="1184" t="str">
        <f>IF(AK99="","",VLOOKUP(AK99,'標準様式１シフト記号表（勤務時間帯）'!$D$6:$X$47,21,FALSE))</f>
        <v/>
      </c>
      <c r="AL100" s="1184" t="str">
        <f>IF(AL99="","",VLOOKUP(AL99,'標準様式１シフト記号表（勤務時間帯）'!$D$6:$X$47,21,FALSE))</f>
        <v/>
      </c>
      <c r="AM100" s="1184" t="str">
        <f>IF(AM99="","",VLOOKUP(AM99,'標準様式１シフト記号表（勤務時間帯）'!$D$6:$X$47,21,FALSE))</f>
        <v/>
      </c>
      <c r="AN100" s="1184" t="str">
        <f>IF(AN99="","",VLOOKUP(AN99,'標準様式１シフト記号表（勤務時間帯）'!$D$6:$X$47,21,FALSE))</f>
        <v/>
      </c>
      <c r="AO100" s="1198" t="str">
        <f>IF(AO99="","",VLOOKUP(AO99,'標準様式１シフト記号表（勤務時間帯）'!$D$6:$X$47,21,FALSE))</f>
        <v/>
      </c>
      <c r="AP100" s="1173" t="str">
        <f>IF(AP99="","",VLOOKUP(AP99,'標準様式１シフト記号表（勤務時間帯）'!$D$6:$X$47,21,FALSE))</f>
        <v/>
      </c>
      <c r="AQ100" s="1184" t="str">
        <f>IF(AQ99="","",VLOOKUP(AQ99,'標準様式１シフト記号表（勤務時間帯）'!$D$6:$X$47,21,FALSE))</f>
        <v/>
      </c>
      <c r="AR100" s="1184" t="str">
        <f>IF(AR99="","",VLOOKUP(AR99,'標準様式１シフト記号表（勤務時間帯）'!$D$6:$X$47,21,FALSE))</f>
        <v/>
      </c>
      <c r="AS100" s="1184" t="str">
        <f>IF(AS99="","",VLOOKUP(AS99,'標準様式１シフト記号表（勤務時間帯）'!$D$6:$X$47,21,FALSE))</f>
        <v/>
      </c>
      <c r="AT100" s="1184" t="str">
        <f>IF(AT99="","",VLOOKUP(AT99,'標準様式１シフト記号表（勤務時間帯）'!$D$6:$X$47,21,FALSE))</f>
        <v/>
      </c>
      <c r="AU100" s="1184" t="str">
        <f>IF(AU99="","",VLOOKUP(AU99,'標準様式１シフト記号表（勤務時間帯）'!$D$6:$X$47,21,FALSE))</f>
        <v/>
      </c>
      <c r="AV100" s="1198" t="str">
        <f>IF(AV99="","",VLOOKUP(AV99,'標準様式１シフト記号表（勤務時間帯）'!$D$6:$X$47,21,FALSE))</f>
        <v/>
      </c>
      <c r="AW100" s="1173" t="str">
        <f>IF(AW99="","",VLOOKUP(AW99,'標準様式１シフト記号表（勤務時間帯）'!$D$6:$X$47,21,FALSE))</f>
        <v/>
      </c>
      <c r="AX100" s="1184" t="str">
        <f>IF(AX99="","",VLOOKUP(AX99,'標準様式１シフト記号表（勤務時間帯）'!$D$6:$X$47,21,FALSE))</f>
        <v/>
      </c>
      <c r="AY100" s="1184" t="str">
        <f>IF(AY99="","",VLOOKUP(AY99,'標準様式１シフト記号表（勤務時間帯）'!$D$6:$X$47,21,FALSE))</f>
        <v/>
      </c>
      <c r="AZ100" s="1233">
        <f>IF($BC$3="４週",SUM(U100:AV100),IF($BC$3="暦月",SUM(U100:AY100),""))</f>
        <v>0</v>
      </c>
      <c r="BA100" s="1245"/>
      <c r="BB100" s="1259">
        <f>IF($BC$3="４週",AZ100/4,IF($BC$3="暦月",(AZ100/($BC$8/7)),""))</f>
        <v>0</v>
      </c>
      <c r="BC100" s="1245"/>
      <c r="BD100" s="1275"/>
      <c r="BE100" s="1279"/>
      <c r="BF100" s="1279"/>
      <c r="BG100" s="1279"/>
      <c r="BH100" s="1284"/>
    </row>
    <row r="101" spans="2:60" ht="20.25" customHeight="1">
      <c r="B101" s="1042"/>
      <c r="C101" s="1055"/>
      <c r="D101" s="1068"/>
      <c r="E101" s="1076"/>
      <c r="F101" s="1076"/>
      <c r="G101" s="1084">
        <f>C99</f>
        <v>0</v>
      </c>
      <c r="H101" s="1094"/>
      <c r="I101" s="1103"/>
      <c r="J101" s="1109"/>
      <c r="K101" s="1109"/>
      <c r="L101" s="1084"/>
      <c r="M101" s="1115"/>
      <c r="N101" s="1120"/>
      <c r="O101" s="1125"/>
      <c r="P101" s="1291" t="s">
        <v>29</v>
      </c>
      <c r="Q101" s="1137"/>
      <c r="R101" s="1137"/>
      <c r="S101" s="1147"/>
      <c r="T101" s="1160"/>
      <c r="U101" s="1174" t="str">
        <f>IF(U99="","",VLOOKUP(U99,'標準様式１シフト記号表（勤務時間帯）'!$D$6:$Z$47,23,FALSE))</f>
        <v/>
      </c>
      <c r="V101" s="1185" t="str">
        <f>IF(V99="","",VLOOKUP(V99,'標準様式１シフト記号表（勤務時間帯）'!$D$6:$Z$47,23,FALSE))</f>
        <v/>
      </c>
      <c r="W101" s="1185" t="str">
        <f>IF(W99="","",VLOOKUP(W99,'標準様式１シフト記号表（勤務時間帯）'!$D$6:$Z$47,23,FALSE))</f>
        <v/>
      </c>
      <c r="X101" s="1185" t="str">
        <f>IF(X99="","",VLOOKUP(X99,'標準様式１シフト記号表（勤務時間帯）'!$D$6:$Z$47,23,FALSE))</f>
        <v/>
      </c>
      <c r="Y101" s="1185" t="str">
        <f>IF(Y99="","",VLOOKUP(Y99,'標準様式１シフト記号表（勤務時間帯）'!$D$6:$Z$47,23,FALSE))</f>
        <v/>
      </c>
      <c r="Z101" s="1185" t="str">
        <f>IF(Z99="","",VLOOKUP(Z99,'標準様式１シフト記号表（勤務時間帯）'!$D$6:$Z$47,23,FALSE))</f>
        <v/>
      </c>
      <c r="AA101" s="1199" t="str">
        <f>IF(AA99="","",VLOOKUP(AA99,'標準様式１シフト記号表（勤務時間帯）'!$D$6:$Z$47,23,FALSE))</f>
        <v/>
      </c>
      <c r="AB101" s="1174" t="str">
        <f>IF(AB99="","",VLOOKUP(AB99,'標準様式１シフト記号表（勤務時間帯）'!$D$6:$Z$47,23,FALSE))</f>
        <v/>
      </c>
      <c r="AC101" s="1185" t="str">
        <f>IF(AC99="","",VLOOKUP(AC99,'標準様式１シフト記号表（勤務時間帯）'!$D$6:$Z$47,23,FALSE))</f>
        <v/>
      </c>
      <c r="AD101" s="1185" t="str">
        <f>IF(AD99="","",VLOOKUP(AD99,'標準様式１シフト記号表（勤務時間帯）'!$D$6:$Z$47,23,FALSE))</f>
        <v/>
      </c>
      <c r="AE101" s="1185" t="str">
        <f>IF(AE99="","",VLOOKUP(AE99,'標準様式１シフト記号表（勤務時間帯）'!$D$6:$Z$47,23,FALSE))</f>
        <v/>
      </c>
      <c r="AF101" s="1185" t="str">
        <f>IF(AF99="","",VLOOKUP(AF99,'標準様式１シフト記号表（勤務時間帯）'!$D$6:$Z$47,23,FALSE))</f>
        <v/>
      </c>
      <c r="AG101" s="1185" t="str">
        <f>IF(AG99="","",VLOOKUP(AG99,'標準様式１シフト記号表（勤務時間帯）'!$D$6:$Z$47,23,FALSE))</f>
        <v/>
      </c>
      <c r="AH101" s="1199" t="str">
        <f>IF(AH99="","",VLOOKUP(AH99,'標準様式１シフト記号表（勤務時間帯）'!$D$6:$Z$47,23,FALSE))</f>
        <v/>
      </c>
      <c r="AI101" s="1174" t="str">
        <f>IF(AI99="","",VLOOKUP(AI99,'標準様式１シフト記号表（勤務時間帯）'!$D$6:$Z$47,23,FALSE))</f>
        <v/>
      </c>
      <c r="AJ101" s="1185" t="str">
        <f>IF(AJ99="","",VLOOKUP(AJ99,'標準様式１シフト記号表（勤務時間帯）'!$D$6:$Z$47,23,FALSE))</f>
        <v/>
      </c>
      <c r="AK101" s="1185" t="str">
        <f>IF(AK99="","",VLOOKUP(AK99,'標準様式１シフト記号表（勤務時間帯）'!$D$6:$Z$47,23,FALSE))</f>
        <v/>
      </c>
      <c r="AL101" s="1185" t="str">
        <f>IF(AL99="","",VLOOKUP(AL99,'標準様式１シフト記号表（勤務時間帯）'!$D$6:$Z$47,23,FALSE))</f>
        <v/>
      </c>
      <c r="AM101" s="1185" t="str">
        <f>IF(AM99="","",VLOOKUP(AM99,'標準様式１シフト記号表（勤務時間帯）'!$D$6:$Z$47,23,FALSE))</f>
        <v/>
      </c>
      <c r="AN101" s="1185" t="str">
        <f>IF(AN99="","",VLOOKUP(AN99,'標準様式１シフト記号表（勤務時間帯）'!$D$6:$Z$47,23,FALSE))</f>
        <v/>
      </c>
      <c r="AO101" s="1199" t="str">
        <f>IF(AO99="","",VLOOKUP(AO99,'標準様式１シフト記号表（勤務時間帯）'!$D$6:$Z$47,23,FALSE))</f>
        <v/>
      </c>
      <c r="AP101" s="1174" t="str">
        <f>IF(AP99="","",VLOOKUP(AP99,'標準様式１シフト記号表（勤務時間帯）'!$D$6:$Z$47,23,FALSE))</f>
        <v/>
      </c>
      <c r="AQ101" s="1185" t="str">
        <f>IF(AQ99="","",VLOOKUP(AQ99,'標準様式１シフト記号表（勤務時間帯）'!$D$6:$Z$47,23,FALSE))</f>
        <v/>
      </c>
      <c r="AR101" s="1185" t="str">
        <f>IF(AR99="","",VLOOKUP(AR99,'標準様式１シフト記号表（勤務時間帯）'!$D$6:$Z$47,23,FALSE))</f>
        <v/>
      </c>
      <c r="AS101" s="1185" t="str">
        <f>IF(AS99="","",VLOOKUP(AS99,'標準様式１シフト記号表（勤務時間帯）'!$D$6:$Z$47,23,FALSE))</f>
        <v/>
      </c>
      <c r="AT101" s="1185" t="str">
        <f>IF(AT99="","",VLOOKUP(AT99,'標準様式１シフト記号表（勤務時間帯）'!$D$6:$Z$47,23,FALSE))</f>
        <v/>
      </c>
      <c r="AU101" s="1185" t="str">
        <f>IF(AU99="","",VLOOKUP(AU99,'標準様式１シフト記号表（勤務時間帯）'!$D$6:$Z$47,23,FALSE))</f>
        <v/>
      </c>
      <c r="AV101" s="1199" t="str">
        <f>IF(AV99="","",VLOOKUP(AV99,'標準様式１シフト記号表（勤務時間帯）'!$D$6:$Z$47,23,FALSE))</f>
        <v/>
      </c>
      <c r="AW101" s="1174" t="str">
        <f>IF(AW99="","",VLOOKUP(AW99,'標準様式１シフト記号表（勤務時間帯）'!$D$6:$Z$47,23,FALSE))</f>
        <v/>
      </c>
      <c r="AX101" s="1185" t="str">
        <f>IF(AX99="","",VLOOKUP(AX99,'標準様式１シフト記号表（勤務時間帯）'!$D$6:$Z$47,23,FALSE))</f>
        <v/>
      </c>
      <c r="AY101" s="1185" t="str">
        <f>IF(AY99="","",VLOOKUP(AY99,'標準様式１シフト記号表（勤務時間帯）'!$D$6:$Z$47,23,FALSE))</f>
        <v/>
      </c>
      <c r="AZ101" s="1234">
        <f>IF($BC$3="４週",SUM(U101:AV101),IF($BC$3="暦月",SUM(U101:AY101),""))</f>
        <v>0</v>
      </c>
      <c r="BA101" s="1246"/>
      <c r="BB101" s="1260">
        <f>IF($BC$3="４週",AZ101/4,IF($BC$3="暦月",(AZ101/($BC$8/7)),""))</f>
        <v>0</v>
      </c>
      <c r="BC101" s="1246"/>
      <c r="BD101" s="1276"/>
      <c r="BE101" s="1280"/>
      <c r="BF101" s="1280"/>
      <c r="BG101" s="1280"/>
      <c r="BH101" s="1285"/>
    </row>
    <row r="102" spans="2:60" ht="20.25" customHeight="1">
      <c r="B102" s="1043"/>
      <c r="C102" s="1056"/>
      <c r="D102" s="1069"/>
      <c r="E102" s="1077"/>
      <c r="F102" s="1077"/>
      <c r="G102" s="1085"/>
      <c r="H102" s="1095"/>
      <c r="I102" s="1104"/>
      <c r="J102" s="1110"/>
      <c r="K102" s="1110"/>
      <c r="L102" s="1085"/>
      <c r="M102" s="1116"/>
      <c r="N102" s="1121"/>
      <c r="O102" s="1126"/>
      <c r="P102" s="1133" t="s">
        <v>397</v>
      </c>
      <c r="Q102" s="1141"/>
      <c r="R102" s="1141"/>
      <c r="S102" s="1149"/>
      <c r="T102" s="1163"/>
      <c r="U102" s="1175"/>
      <c r="V102" s="1186"/>
      <c r="W102" s="1186"/>
      <c r="X102" s="1186"/>
      <c r="Y102" s="1186"/>
      <c r="Z102" s="1186"/>
      <c r="AA102" s="1200"/>
      <c r="AB102" s="1175"/>
      <c r="AC102" s="1186"/>
      <c r="AD102" s="1186"/>
      <c r="AE102" s="1186"/>
      <c r="AF102" s="1186"/>
      <c r="AG102" s="1186"/>
      <c r="AH102" s="1200"/>
      <c r="AI102" s="1175"/>
      <c r="AJ102" s="1186"/>
      <c r="AK102" s="1186"/>
      <c r="AL102" s="1186"/>
      <c r="AM102" s="1186"/>
      <c r="AN102" s="1186"/>
      <c r="AO102" s="1200"/>
      <c r="AP102" s="1175"/>
      <c r="AQ102" s="1186"/>
      <c r="AR102" s="1186"/>
      <c r="AS102" s="1186"/>
      <c r="AT102" s="1186"/>
      <c r="AU102" s="1186"/>
      <c r="AV102" s="1200"/>
      <c r="AW102" s="1175"/>
      <c r="AX102" s="1186"/>
      <c r="AY102" s="1186"/>
      <c r="AZ102" s="1235"/>
      <c r="BA102" s="1247"/>
      <c r="BB102" s="1261"/>
      <c r="BC102" s="1247"/>
      <c r="BD102" s="1277"/>
      <c r="BE102" s="1281"/>
      <c r="BF102" s="1281"/>
      <c r="BG102" s="1281"/>
      <c r="BH102" s="1286"/>
    </row>
    <row r="103" spans="2:60" ht="20.25" customHeight="1">
      <c r="B103" s="1041">
        <f>B100+1</f>
        <v>28</v>
      </c>
      <c r="C103" s="1054"/>
      <c r="D103" s="1067"/>
      <c r="E103" s="1075"/>
      <c r="F103" s="1075">
        <f>C102</f>
        <v>0</v>
      </c>
      <c r="G103" s="1083"/>
      <c r="H103" s="1093"/>
      <c r="I103" s="1102"/>
      <c r="J103" s="1108"/>
      <c r="K103" s="1108"/>
      <c r="L103" s="1083"/>
      <c r="M103" s="1114"/>
      <c r="N103" s="1119"/>
      <c r="O103" s="1124"/>
      <c r="P103" s="1129" t="s">
        <v>743</v>
      </c>
      <c r="Q103" s="1136"/>
      <c r="R103" s="1136"/>
      <c r="S103" s="1144"/>
      <c r="T103" s="1156"/>
      <c r="U103" s="1173" t="str">
        <f>IF(U102="","",VLOOKUP(U102,'標準様式１シフト記号表（勤務時間帯）'!$D$6:$X$47,21,FALSE))</f>
        <v/>
      </c>
      <c r="V103" s="1184" t="str">
        <f>IF(V102="","",VLOOKUP(V102,'標準様式１シフト記号表（勤務時間帯）'!$D$6:$X$47,21,FALSE))</f>
        <v/>
      </c>
      <c r="W103" s="1184" t="str">
        <f>IF(W102="","",VLOOKUP(W102,'標準様式１シフト記号表（勤務時間帯）'!$D$6:$X$47,21,FALSE))</f>
        <v/>
      </c>
      <c r="X103" s="1184" t="str">
        <f>IF(X102="","",VLOOKUP(X102,'標準様式１シフト記号表（勤務時間帯）'!$D$6:$X$47,21,FALSE))</f>
        <v/>
      </c>
      <c r="Y103" s="1184" t="str">
        <f>IF(Y102="","",VLOOKUP(Y102,'標準様式１シフト記号表（勤務時間帯）'!$D$6:$X$47,21,FALSE))</f>
        <v/>
      </c>
      <c r="Z103" s="1184" t="str">
        <f>IF(Z102="","",VLOOKUP(Z102,'標準様式１シフト記号表（勤務時間帯）'!$D$6:$X$47,21,FALSE))</f>
        <v/>
      </c>
      <c r="AA103" s="1198" t="str">
        <f>IF(AA102="","",VLOOKUP(AA102,'標準様式１シフト記号表（勤務時間帯）'!$D$6:$X$47,21,FALSE))</f>
        <v/>
      </c>
      <c r="AB103" s="1173" t="str">
        <f>IF(AB102="","",VLOOKUP(AB102,'標準様式１シフト記号表（勤務時間帯）'!$D$6:$X$47,21,FALSE))</f>
        <v/>
      </c>
      <c r="AC103" s="1184" t="str">
        <f>IF(AC102="","",VLOOKUP(AC102,'標準様式１シフト記号表（勤務時間帯）'!$D$6:$X$47,21,FALSE))</f>
        <v/>
      </c>
      <c r="AD103" s="1184" t="str">
        <f>IF(AD102="","",VLOOKUP(AD102,'標準様式１シフト記号表（勤務時間帯）'!$D$6:$X$47,21,FALSE))</f>
        <v/>
      </c>
      <c r="AE103" s="1184" t="str">
        <f>IF(AE102="","",VLOOKUP(AE102,'標準様式１シフト記号表（勤務時間帯）'!$D$6:$X$47,21,FALSE))</f>
        <v/>
      </c>
      <c r="AF103" s="1184" t="str">
        <f>IF(AF102="","",VLOOKUP(AF102,'標準様式１シフト記号表（勤務時間帯）'!$D$6:$X$47,21,FALSE))</f>
        <v/>
      </c>
      <c r="AG103" s="1184" t="str">
        <f>IF(AG102="","",VLOOKUP(AG102,'標準様式１シフト記号表（勤務時間帯）'!$D$6:$X$47,21,FALSE))</f>
        <v/>
      </c>
      <c r="AH103" s="1198" t="str">
        <f>IF(AH102="","",VLOOKUP(AH102,'標準様式１シフト記号表（勤務時間帯）'!$D$6:$X$47,21,FALSE))</f>
        <v/>
      </c>
      <c r="AI103" s="1173" t="str">
        <f>IF(AI102="","",VLOOKUP(AI102,'標準様式１シフト記号表（勤務時間帯）'!$D$6:$X$47,21,FALSE))</f>
        <v/>
      </c>
      <c r="AJ103" s="1184" t="str">
        <f>IF(AJ102="","",VLOOKUP(AJ102,'標準様式１シフト記号表（勤務時間帯）'!$D$6:$X$47,21,FALSE))</f>
        <v/>
      </c>
      <c r="AK103" s="1184" t="str">
        <f>IF(AK102="","",VLOOKUP(AK102,'標準様式１シフト記号表（勤務時間帯）'!$D$6:$X$47,21,FALSE))</f>
        <v/>
      </c>
      <c r="AL103" s="1184" t="str">
        <f>IF(AL102="","",VLOOKUP(AL102,'標準様式１シフト記号表（勤務時間帯）'!$D$6:$X$47,21,FALSE))</f>
        <v/>
      </c>
      <c r="AM103" s="1184" t="str">
        <f>IF(AM102="","",VLOOKUP(AM102,'標準様式１シフト記号表（勤務時間帯）'!$D$6:$X$47,21,FALSE))</f>
        <v/>
      </c>
      <c r="AN103" s="1184" t="str">
        <f>IF(AN102="","",VLOOKUP(AN102,'標準様式１シフト記号表（勤務時間帯）'!$D$6:$X$47,21,FALSE))</f>
        <v/>
      </c>
      <c r="AO103" s="1198" t="str">
        <f>IF(AO102="","",VLOOKUP(AO102,'標準様式１シフト記号表（勤務時間帯）'!$D$6:$X$47,21,FALSE))</f>
        <v/>
      </c>
      <c r="AP103" s="1173" t="str">
        <f>IF(AP102="","",VLOOKUP(AP102,'標準様式１シフト記号表（勤務時間帯）'!$D$6:$X$47,21,FALSE))</f>
        <v/>
      </c>
      <c r="AQ103" s="1184" t="str">
        <f>IF(AQ102="","",VLOOKUP(AQ102,'標準様式１シフト記号表（勤務時間帯）'!$D$6:$X$47,21,FALSE))</f>
        <v/>
      </c>
      <c r="AR103" s="1184" t="str">
        <f>IF(AR102="","",VLOOKUP(AR102,'標準様式１シフト記号表（勤務時間帯）'!$D$6:$X$47,21,FALSE))</f>
        <v/>
      </c>
      <c r="AS103" s="1184" t="str">
        <f>IF(AS102="","",VLOOKUP(AS102,'標準様式１シフト記号表（勤務時間帯）'!$D$6:$X$47,21,FALSE))</f>
        <v/>
      </c>
      <c r="AT103" s="1184" t="str">
        <f>IF(AT102="","",VLOOKUP(AT102,'標準様式１シフト記号表（勤務時間帯）'!$D$6:$X$47,21,FALSE))</f>
        <v/>
      </c>
      <c r="AU103" s="1184" t="str">
        <f>IF(AU102="","",VLOOKUP(AU102,'標準様式１シフト記号表（勤務時間帯）'!$D$6:$X$47,21,FALSE))</f>
        <v/>
      </c>
      <c r="AV103" s="1198" t="str">
        <f>IF(AV102="","",VLOOKUP(AV102,'標準様式１シフト記号表（勤務時間帯）'!$D$6:$X$47,21,FALSE))</f>
        <v/>
      </c>
      <c r="AW103" s="1173" t="str">
        <f>IF(AW102="","",VLOOKUP(AW102,'標準様式１シフト記号表（勤務時間帯）'!$D$6:$X$47,21,FALSE))</f>
        <v/>
      </c>
      <c r="AX103" s="1184" t="str">
        <f>IF(AX102="","",VLOOKUP(AX102,'標準様式１シフト記号表（勤務時間帯）'!$D$6:$X$47,21,FALSE))</f>
        <v/>
      </c>
      <c r="AY103" s="1184" t="str">
        <f>IF(AY102="","",VLOOKUP(AY102,'標準様式１シフト記号表（勤務時間帯）'!$D$6:$X$47,21,FALSE))</f>
        <v/>
      </c>
      <c r="AZ103" s="1233">
        <f>IF($BC$3="４週",SUM(U103:AV103),IF($BC$3="暦月",SUM(U103:AY103),""))</f>
        <v>0</v>
      </c>
      <c r="BA103" s="1245"/>
      <c r="BB103" s="1259">
        <f>IF($BC$3="４週",AZ103/4,IF($BC$3="暦月",(AZ103/($BC$8/7)),""))</f>
        <v>0</v>
      </c>
      <c r="BC103" s="1245"/>
      <c r="BD103" s="1275"/>
      <c r="BE103" s="1279"/>
      <c r="BF103" s="1279"/>
      <c r="BG103" s="1279"/>
      <c r="BH103" s="1284"/>
    </row>
    <row r="104" spans="2:60" ht="20.25" customHeight="1">
      <c r="B104" s="1042"/>
      <c r="C104" s="1055"/>
      <c r="D104" s="1068"/>
      <c r="E104" s="1076"/>
      <c r="F104" s="1076"/>
      <c r="G104" s="1084">
        <f>C102</f>
        <v>0</v>
      </c>
      <c r="H104" s="1094"/>
      <c r="I104" s="1103"/>
      <c r="J104" s="1109"/>
      <c r="K104" s="1109"/>
      <c r="L104" s="1084"/>
      <c r="M104" s="1115"/>
      <c r="N104" s="1120"/>
      <c r="O104" s="1125"/>
      <c r="P104" s="1291" t="s">
        <v>29</v>
      </c>
      <c r="Q104" s="1137"/>
      <c r="R104" s="1137"/>
      <c r="S104" s="1147"/>
      <c r="T104" s="1160"/>
      <c r="U104" s="1174" t="str">
        <f>IF(U102="","",VLOOKUP(U102,'標準様式１シフト記号表（勤務時間帯）'!$D$6:$Z$47,23,FALSE))</f>
        <v/>
      </c>
      <c r="V104" s="1185" t="str">
        <f>IF(V102="","",VLOOKUP(V102,'標準様式１シフト記号表（勤務時間帯）'!$D$6:$Z$47,23,FALSE))</f>
        <v/>
      </c>
      <c r="W104" s="1185" t="str">
        <f>IF(W102="","",VLOOKUP(W102,'標準様式１シフト記号表（勤務時間帯）'!$D$6:$Z$47,23,FALSE))</f>
        <v/>
      </c>
      <c r="X104" s="1185" t="str">
        <f>IF(X102="","",VLOOKUP(X102,'標準様式１シフト記号表（勤務時間帯）'!$D$6:$Z$47,23,FALSE))</f>
        <v/>
      </c>
      <c r="Y104" s="1185" t="str">
        <f>IF(Y102="","",VLOOKUP(Y102,'標準様式１シフト記号表（勤務時間帯）'!$D$6:$Z$47,23,FALSE))</f>
        <v/>
      </c>
      <c r="Z104" s="1185" t="str">
        <f>IF(Z102="","",VLOOKUP(Z102,'標準様式１シフト記号表（勤務時間帯）'!$D$6:$Z$47,23,FALSE))</f>
        <v/>
      </c>
      <c r="AA104" s="1199" t="str">
        <f>IF(AA102="","",VLOOKUP(AA102,'標準様式１シフト記号表（勤務時間帯）'!$D$6:$Z$47,23,FALSE))</f>
        <v/>
      </c>
      <c r="AB104" s="1174" t="str">
        <f>IF(AB102="","",VLOOKUP(AB102,'標準様式１シフト記号表（勤務時間帯）'!$D$6:$Z$47,23,FALSE))</f>
        <v/>
      </c>
      <c r="AC104" s="1185" t="str">
        <f>IF(AC102="","",VLOOKUP(AC102,'標準様式１シフト記号表（勤務時間帯）'!$D$6:$Z$47,23,FALSE))</f>
        <v/>
      </c>
      <c r="AD104" s="1185" t="str">
        <f>IF(AD102="","",VLOOKUP(AD102,'標準様式１シフト記号表（勤務時間帯）'!$D$6:$Z$47,23,FALSE))</f>
        <v/>
      </c>
      <c r="AE104" s="1185" t="str">
        <f>IF(AE102="","",VLOOKUP(AE102,'標準様式１シフト記号表（勤務時間帯）'!$D$6:$Z$47,23,FALSE))</f>
        <v/>
      </c>
      <c r="AF104" s="1185" t="str">
        <f>IF(AF102="","",VLOOKUP(AF102,'標準様式１シフト記号表（勤務時間帯）'!$D$6:$Z$47,23,FALSE))</f>
        <v/>
      </c>
      <c r="AG104" s="1185" t="str">
        <f>IF(AG102="","",VLOOKUP(AG102,'標準様式１シフト記号表（勤務時間帯）'!$D$6:$Z$47,23,FALSE))</f>
        <v/>
      </c>
      <c r="AH104" s="1199" t="str">
        <f>IF(AH102="","",VLOOKUP(AH102,'標準様式１シフト記号表（勤務時間帯）'!$D$6:$Z$47,23,FALSE))</f>
        <v/>
      </c>
      <c r="AI104" s="1174" t="str">
        <f>IF(AI102="","",VLOOKUP(AI102,'標準様式１シフト記号表（勤務時間帯）'!$D$6:$Z$47,23,FALSE))</f>
        <v/>
      </c>
      <c r="AJ104" s="1185" t="str">
        <f>IF(AJ102="","",VLOOKUP(AJ102,'標準様式１シフト記号表（勤務時間帯）'!$D$6:$Z$47,23,FALSE))</f>
        <v/>
      </c>
      <c r="AK104" s="1185" t="str">
        <f>IF(AK102="","",VLOOKUP(AK102,'標準様式１シフト記号表（勤務時間帯）'!$D$6:$Z$47,23,FALSE))</f>
        <v/>
      </c>
      <c r="AL104" s="1185" t="str">
        <f>IF(AL102="","",VLOOKUP(AL102,'標準様式１シフト記号表（勤務時間帯）'!$D$6:$Z$47,23,FALSE))</f>
        <v/>
      </c>
      <c r="AM104" s="1185" t="str">
        <f>IF(AM102="","",VLOOKUP(AM102,'標準様式１シフト記号表（勤務時間帯）'!$D$6:$Z$47,23,FALSE))</f>
        <v/>
      </c>
      <c r="AN104" s="1185" t="str">
        <f>IF(AN102="","",VLOOKUP(AN102,'標準様式１シフト記号表（勤務時間帯）'!$D$6:$Z$47,23,FALSE))</f>
        <v/>
      </c>
      <c r="AO104" s="1199" t="str">
        <f>IF(AO102="","",VLOOKUP(AO102,'標準様式１シフト記号表（勤務時間帯）'!$D$6:$Z$47,23,FALSE))</f>
        <v/>
      </c>
      <c r="AP104" s="1174" t="str">
        <f>IF(AP102="","",VLOOKUP(AP102,'標準様式１シフト記号表（勤務時間帯）'!$D$6:$Z$47,23,FALSE))</f>
        <v/>
      </c>
      <c r="AQ104" s="1185" t="str">
        <f>IF(AQ102="","",VLOOKUP(AQ102,'標準様式１シフト記号表（勤務時間帯）'!$D$6:$Z$47,23,FALSE))</f>
        <v/>
      </c>
      <c r="AR104" s="1185" t="str">
        <f>IF(AR102="","",VLOOKUP(AR102,'標準様式１シフト記号表（勤務時間帯）'!$D$6:$Z$47,23,FALSE))</f>
        <v/>
      </c>
      <c r="AS104" s="1185" t="str">
        <f>IF(AS102="","",VLOOKUP(AS102,'標準様式１シフト記号表（勤務時間帯）'!$D$6:$Z$47,23,FALSE))</f>
        <v/>
      </c>
      <c r="AT104" s="1185" t="str">
        <f>IF(AT102="","",VLOOKUP(AT102,'標準様式１シフト記号表（勤務時間帯）'!$D$6:$Z$47,23,FALSE))</f>
        <v/>
      </c>
      <c r="AU104" s="1185" t="str">
        <f>IF(AU102="","",VLOOKUP(AU102,'標準様式１シフト記号表（勤務時間帯）'!$D$6:$Z$47,23,FALSE))</f>
        <v/>
      </c>
      <c r="AV104" s="1199" t="str">
        <f>IF(AV102="","",VLOOKUP(AV102,'標準様式１シフト記号表（勤務時間帯）'!$D$6:$Z$47,23,FALSE))</f>
        <v/>
      </c>
      <c r="AW104" s="1174" t="str">
        <f>IF(AW102="","",VLOOKUP(AW102,'標準様式１シフト記号表（勤務時間帯）'!$D$6:$Z$47,23,FALSE))</f>
        <v/>
      </c>
      <c r="AX104" s="1185" t="str">
        <f>IF(AX102="","",VLOOKUP(AX102,'標準様式１シフト記号表（勤務時間帯）'!$D$6:$Z$47,23,FALSE))</f>
        <v/>
      </c>
      <c r="AY104" s="1185" t="str">
        <f>IF(AY102="","",VLOOKUP(AY102,'標準様式１シフト記号表（勤務時間帯）'!$D$6:$Z$47,23,FALSE))</f>
        <v/>
      </c>
      <c r="AZ104" s="1234">
        <f>IF($BC$3="４週",SUM(U104:AV104),IF($BC$3="暦月",SUM(U104:AY104),""))</f>
        <v>0</v>
      </c>
      <c r="BA104" s="1246"/>
      <c r="BB104" s="1260">
        <f>IF($BC$3="４週",AZ104/4,IF($BC$3="暦月",(AZ104/($BC$8/7)),""))</f>
        <v>0</v>
      </c>
      <c r="BC104" s="1246"/>
      <c r="BD104" s="1276"/>
      <c r="BE104" s="1280"/>
      <c r="BF104" s="1280"/>
      <c r="BG104" s="1280"/>
      <c r="BH104" s="1285"/>
    </row>
    <row r="105" spans="2:60" ht="20.25" customHeight="1">
      <c r="B105" s="1043"/>
      <c r="C105" s="1056"/>
      <c r="D105" s="1069"/>
      <c r="E105" s="1077"/>
      <c r="F105" s="1077"/>
      <c r="G105" s="1085"/>
      <c r="H105" s="1095"/>
      <c r="I105" s="1104"/>
      <c r="J105" s="1110"/>
      <c r="K105" s="1110"/>
      <c r="L105" s="1085"/>
      <c r="M105" s="1116"/>
      <c r="N105" s="1121"/>
      <c r="O105" s="1126"/>
      <c r="P105" s="1133" t="s">
        <v>397</v>
      </c>
      <c r="Q105" s="1141"/>
      <c r="R105" s="1141"/>
      <c r="S105" s="1149"/>
      <c r="T105" s="1163"/>
      <c r="U105" s="1175"/>
      <c r="V105" s="1186"/>
      <c r="W105" s="1186"/>
      <c r="X105" s="1186"/>
      <c r="Y105" s="1186"/>
      <c r="Z105" s="1186"/>
      <c r="AA105" s="1200"/>
      <c r="AB105" s="1175"/>
      <c r="AC105" s="1186"/>
      <c r="AD105" s="1186"/>
      <c r="AE105" s="1186"/>
      <c r="AF105" s="1186"/>
      <c r="AG105" s="1186"/>
      <c r="AH105" s="1200"/>
      <c r="AI105" s="1175"/>
      <c r="AJ105" s="1186"/>
      <c r="AK105" s="1186"/>
      <c r="AL105" s="1186"/>
      <c r="AM105" s="1186"/>
      <c r="AN105" s="1186"/>
      <c r="AO105" s="1200"/>
      <c r="AP105" s="1175"/>
      <c r="AQ105" s="1186"/>
      <c r="AR105" s="1186"/>
      <c r="AS105" s="1186"/>
      <c r="AT105" s="1186"/>
      <c r="AU105" s="1186"/>
      <c r="AV105" s="1200"/>
      <c r="AW105" s="1175"/>
      <c r="AX105" s="1186"/>
      <c r="AY105" s="1186"/>
      <c r="AZ105" s="1235"/>
      <c r="BA105" s="1247"/>
      <c r="BB105" s="1261"/>
      <c r="BC105" s="1247"/>
      <c r="BD105" s="1277"/>
      <c r="BE105" s="1281"/>
      <c r="BF105" s="1281"/>
      <c r="BG105" s="1281"/>
      <c r="BH105" s="1286"/>
    </row>
    <row r="106" spans="2:60" ht="20.25" customHeight="1">
      <c r="B106" s="1041">
        <f>B103+1</f>
        <v>29</v>
      </c>
      <c r="C106" s="1054"/>
      <c r="D106" s="1067"/>
      <c r="E106" s="1075"/>
      <c r="F106" s="1075">
        <f>C105</f>
        <v>0</v>
      </c>
      <c r="G106" s="1083"/>
      <c r="H106" s="1093"/>
      <c r="I106" s="1102"/>
      <c r="J106" s="1108"/>
      <c r="K106" s="1108"/>
      <c r="L106" s="1083"/>
      <c r="M106" s="1114"/>
      <c r="N106" s="1119"/>
      <c r="O106" s="1124"/>
      <c r="P106" s="1129" t="s">
        <v>743</v>
      </c>
      <c r="Q106" s="1136"/>
      <c r="R106" s="1136"/>
      <c r="S106" s="1144"/>
      <c r="T106" s="1156"/>
      <c r="U106" s="1173" t="str">
        <f>IF(U105="","",VLOOKUP(U105,'標準様式１シフト記号表（勤務時間帯）'!$D$6:$X$47,21,FALSE))</f>
        <v/>
      </c>
      <c r="V106" s="1184" t="str">
        <f>IF(V105="","",VLOOKUP(V105,'標準様式１シフト記号表（勤務時間帯）'!$D$6:$X$47,21,FALSE))</f>
        <v/>
      </c>
      <c r="W106" s="1184" t="str">
        <f>IF(W105="","",VLOOKUP(W105,'標準様式１シフト記号表（勤務時間帯）'!$D$6:$X$47,21,FALSE))</f>
        <v/>
      </c>
      <c r="X106" s="1184" t="str">
        <f>IF(X105="","",VLOOKUP(X105,'標準様式１シフト記号表（勤務時間帯）'!$D$6:$X$47,21,FALSE))</f>
        <v/>
      </c>
      <c r="Y106" s="1184" t="str">
        <f>IF(Y105="","",VLOOKUP(Y105,'標準様式１シフト記号表（勤務時間帯）'!$D$6:$X$47,21,FALSE))</f>
        <v/>
      </c>
      <c r="Z106" s="1184" t="str">
        <f>IF(Z105="","",VLOOKUP(Z105,'標準様式１シフト記号表（勤務時間帯）'!$D$6:$X$47,21,FALSE))</f>
        <v/>
      </c>
      <c r="AA106" s="1198" t="str">
        <f>IF(AA105="","",VLOOKUP(AA105,'標準様式１シフト記号表（勤務時間帯）'!$D$6:$X$47,21,FALSE))</f>
        <v/>
      </c>
      <c r="AB106" s="1173" t="str">
        <f>IF(AB105="","",VLOOKUP(AB105,'標準様式１シフト記号表（勤務時間帯）'!$D$6:$X$47,21,FALSE))</f>
        <v/>
      </c>
      <c r="AC106" s="1184" t="str">
        <f>IF(AC105="","",VLOOKUP(AC105,'標準様式１シフト記号表（勤務時間帯）'!$D$6:$X$47,21,FALSE))</f>
        <v/>
      </c>
      <c r="AD106" s="1184" t="str">
        <f>IF(AD105="","",VLOOKUP(AD105,'標準様式１シフト記号表（勤務時間帯）'!$D$6:$X$47,21,FALSE))</f>
        <v/>
      </c>
      <c r="AE106" s="1184" t="str">
        <f>IF(AE105="","",VLOOKUP(AE105,'標準様式１シフト記号表（勤務時間帯）'!$D$6:$X$47,21,FALSE))</f>
        <v/>
      </c>
      <c r="AF106" s="1184" t="str">
        <f>IF(AF105="","",VLOOKUP(AF105,'標準様式１シフト記号表（勤務時間帯）'!$D$6:$X$47,21,FALSE))</f>
        <v/>
      </c>
      <c r="AG106" s="1184" t="str">
        <f>IF(AG105="","",VLOOKUP(AG105,'標準様式１シフト記号表（勤務時間帯）'!$D$6:$X$47,21,FALSE))</f>
        <v/>
      </c>
      <c r="AH106" s="1198" t="str">
        <f>IF(AH105="","",VLOOKUP(AH105,'標準様式１シフト記号表（勤務時間帯）'!$D$6:$X$47,21,FALSE))</f>
        <v/>
      </c>
      <c r="AI106" s="1173" t="str">
        <f>IF(AI105="","",VLOOKUP(AI105,'標準様式１シフト記号表（勤務時間帯）'!$D$6:$X$47,21,FALSE))</f>
        <v/>
      </c>
      <c r="AJ106" s="1184" t="str">
        <f>IF(AJ105="","",VLOOKUP(AJ105,'標準様式１シフト記号表（勤務時間帯）'!$D$6:$X$47,21,FALSE))</f>
        <v/>
      </c>
      <c r="AK106" s="1184" t="str">
        <f>IF(AK105="","",VLOOKUP(AK105,'標準様式１シフト記号表（勤務時間帯）'!$D$6:$X$47,21,FALSE))</f>
        <v/>
      </c>
      <c r="AL106" s="1184" t="str">
        <f>IF(AL105="","",VLOOKUP(AL105,'標準様式１シフト記号表（勤務時間帯）'!$D$6:$X$47,21,FALSE))</f>
        <v/>
      </c>
      <c r="AM106" s="1184" t="str">
        <f>IF(AM105="","",VLOOKUP(AM105,'標準様式１シフト記号表（勤務時間帯）'!$D$6:$X$47,21,FALSE))</f>
        <v/>
      </c>
      <c r="AN106" s="1184" t="str">
        <f>IF(AN105="","",VLOOKUP(AN105,'標準様式１シフト記号表（勤務時間帯）'!$D$6:$X$47,21,FALSE))</f>
        <v/>
      </c>
      <c r="AO106" s="1198" t="str">
        <f>IF(AO105="","",VLOOKUP(AO105,'標準様式１シフト記号表（勤務時間帯）'!$D$6:$X$47,21,FALSE))</f>
        <v/>
      </c>
      <c r="AP106" s="1173" t="str">
        <f>IF(AP105="","",VLOOKUP(AP105,'標準様式１シフト記号表（勤務時間帯）'!$D$6:$X$47,21,FALSE))</f>
        <v/>
      </c>
      <c r="AQ106" s="1184" t="str">
        <f>IF(AQ105="","",VLOOKUP(AQ105,'標準様式１シフト記号表（勤務時間帯）'!$D$6:$X$47,21,FALSE))</f>
        <v/>
      </c>
      <c r="AR106" s="1184" t="str">
        <f>IF(AR105="","",VLOOKUP(AR105,'標準様式１シフト記号表（勤務時間帯）'!$D$6:$X$47,21,FALSE))</f>
        <v/>
      </c>
      <c r="AS106" s="1184" t="str">
        <f>IF(AS105="","",VLOOKUP(AS105,'標準様式１シフト記号表（勤務時間帯）'!$D$6:$X$47,21,FALSE))</f>
        <v/>
      </c>
      <c r="AT106" s="1184" t="str">
        <f>IF(AT105="","",VLOOKUP(AT105,'標準様式１シフト記号表（勤務時間帯）'!$D$6:$X$47,21,FALSE))</f>
        <v/>
      </c>
      <c r="AU106" s="1184" t="str">
        <f>IF(AU105="","",VLOOKUP(AU105,'標準様式１シフト記号表（勤務時間帯）'!$D$6:$X$47,21,FALSE))</f>
        <v/>
      </c>
      <c r="AV106" s="1198" t="str">
        <f>IF(AV105="","",VLOOKUP(AV105,'標準様式１シフト記号表（勤務時間帯）'!$D$6:$X$47,21,FALSE))</f>
        <v/>
      </c>
      <c r="AW106" s="1173" t="str">
        <f>IF(AW105="","",VLOOKUP(AW105,'標準様式１シフト記号表（勤務時間帯）'!$D$6:$X$47,21,FALSE))</f>
        <v/>
      </c>
      <c r="AX106" s="1184" t="str">
        <f>IF(AX105="","",VLOOKUP(AX105,'標準様式１シフト記号表（勤務時間帯）'!$D$6:$X$47,21,FALSE))</f>
        <v/>
      </c>
      <c r="AY106" s="1184" t="str">
        <f>IF(AY105="","",VLOOKUP(AY105,'標準様式１シフト記号表（勤務時間帯）'!$D$6:$X$47,21,FALSE))</f>
        <v/>
      </c>
      <c r="AZ106" s="1233">
        <f>IF($BC$3="４週",SUM(U106:AV106),IF($BC$3="暦月",SUM(U106:AY106),""))</f>
        <v>0</v>
      </c>
      <c r="BA106" s="1245"/>
      <c r="BB106" s="1259">
        <f>IF($BC$3="４週",AZ106/4,IF($BC$3="暦月",(AZ106/($BC$8/7)),""))</f>
        <v>0</v>
      </c>
      <c r="BC106" s="1245"/>
      <c r="BD106" s="1275"/>
      <c r="BE106" s="1279"/>
      <c r="BF106" s="1279"/>
      <c r="BG106" s="1279"/>
      <c r="BH106" s="1284"/>
    </row>
    <row r="107" spans="2:60" ht="20.25" customHeight="1">
      <c r="B107" s="1042"/>
      <c r="C107" s="1055"/>
      <c r="D107" s="1068"/>
      <c r="E107" s="1076"/>
      <c r="F107" s="1076"/>
      <c r="G107" s="1084">
        <f>C105</f>
        <v>0</v>
      </c>
      <c r="H107" s="1094"/>
      <c r="I107" s="1103"/>
      <c r="J107" s="1109"/>
      <c r="K107" s="1109"/>
      <c r="L107" s="1084"/>
      <c r="M107" s="1115"/>
      <c r="N107" s="1120"/>
      <c r="O107" s="1125"/>
      <c r="P107" s="1291" t="s">
        <v>29</v>
      </c>
      <c r="Q107" s="1137"/>
      <c r="R107" s="1137"/>
      <c r="S107" s="1147"/>
      <c r="T107" s="1160"/>
      <c r="U107" s="1174" t="str">
        <f>IF(U105="","",VLOOKUP(U105,'標準様式１シフト記号表（勤務時間帯）'!$D$6:$Z$47,23,FALSE))</f>
        <v/>
      </c>
      <c r="V107" s="1185" t="str">
        <f>IF(V105="","",VLOOKUP(V105,'標準様式１シフト記号表（勤務時間帯）'!$D$6:$Z$47,23,FALSE))</f>
        <v/>
      </c>
      <c r="W107" s="1185" t="str">
        <f>IF(W105="","",VLOOKUP(W105,'標準様式１シフト記号表（勤務時間帯）'!$D$6:$Z$47,23,FALSE))</f>
        <v/>
      </c>
      <c r="X107" s="1185" t="str">
        <f>IF(X105="","",VLOOKUP(X105,'標準様式１シフト記号表（勤務時間帯）'!$D$6:$Z$47,23,FALSE))</f>
        <v/>
      </c>
      <c r="Y107" s="1185" t="str">
        <f>IF(Y105="","",VLOOKUP(Y105,'標準様式１シフト記号表（勤務時間帯）'!$D$6:$Z$47,23,FALSE))</f>
        <v/>
      </c>
      <c r="Z107" s="1185" t="str">
        <f>IF(Z105="","",VLOOKUP(Z105,'標準様式１シフト記号表（勤務時間帯）'!$D$6:$Z$47,23,FALSE))</f>
        <v/>
      </c>
      <c r="AA107" s="1199" t="str">
        <f>IF(AA105="","",VLOOKUP(AA105,'標準様式１シフト記号表（勤務時間帯）'!$D$6:$Z$47,23,FALSE))</f>
        <v/>
      </c>
      <c r="AB107" s="1174" t="str">
        <f>IF(AB105="","",VLOOKUP(AB105,'標準様式１シフト記号表（勤務時間帯）'!$D$6:$Z$47,23,FALSE))</f>
        <v/>
      </c>
      <c r="AC107" s="1185" t="str">
        <f>IF(AC105="","",VLOOKUP(AC105,'標準様式１シフト記号表（勤務時間帯）'!$D$6:$Z$47,23,FALSE))</f>
        <v/>
      </c>
      <c r="AD107" s="1185" t="str">
        <f>IF(AD105="","",VLOOKUP(AD105,'標準様式１シフト記号表（勤務時間帯）'!$D$6:$Z$47,23,FALSE))</f>
        <v/>
      </c>
      <c r="AE107" s="1185" t="str">
        <f>IF(AE105="","",VLOOKUP(AE105,'標準様式１シフト記号表（勤務時間帯）'!$D$6:$Z$47,23,FALSE))</f>
        <v/>
      </c>
      <c r="AF107" s="1185" t="str">
        <f>IF(AF105="","",VLOOKUP(AF105,'標準様式１シフト記号表（勤務時間帯）'!$D$6:$Z$47,23,FALSE))</f>
        <v/>
      </c>
      <c r="AG107" s="1185" t="str">
        <f>IF(AG105="","",VLOOKUP(AG105,'標準様式１シフト記号表（勤務時間帯）'!$D$6:$Z$47,23,FALSE))</f>
        <v/>
      </c>
      <c r="AH107" s="1199" t="str">
        <f>IF(AH105="","",VLOOKUP(AH105,'標準様式１シフト記号表（勤務時間帯）'!$D$6:$Z$47,23,FALSE))</f>
        <v/>
      </c>
      <c r="AI107" s="1174" t="str">
        <f>IF(AI105="","",VLOOKUP(AI105,'標準様式１シフト記号表（勤務時間帯）'!$D$6:$Z$47,23,FALSE))</f>
        <v/>
      </c>
      <c r="AJ107" s="1185" t="str">
        <f>IF(AJ105="","",VLOOKUP(AJ105,'標準様式１シフト記号表（勤務時間帯）'!$D$6:$Z$47,23,FALSE))</f>
        <v/>
      </c>
      <c r="AK107" s="1185" t="str">
        <f>IF(AK105="","",VLOOKUP(AK105,'標準様式１シフト記号表（勤務時間帯）'!$D$6:$Z$47,23,FALSE))</f>
        <v/>
      </c>
      <c r="AL107" s="1185" t="str">
        <f>IF(AL105="","",VLOOKUP(AL105,'標準様式１シフト記号表（勤務時間帯）'!$D$6:$Z$47,23,FALSE))</f>
        <v/>
      </c>
      <c r="AM107" s="1185" t="str">
        <f>IF(AM105="","",VLOOKUP(AM105,'標準様式１シフト記号表（勤務時間帯）'!$D$6:$Z$47,23,FALSE))</f>
        <v/>
      </c>
      <c r="AN107" s="1185" t="str">
        <f>IF(AN105="","",VLOOKUP(AN105,'標準様式１シフト記号表（勤務時間帯）'!$D$6:$Z$47,23,FALSE))</f>
        <v/>
      </c>
      <c r="AO107" s="1199" t="str">
        <f>IF(AO105="","",VLOOKUP(AO105,'標準様式１シフト記号表（勤務時間帯）'!$D$6:$Z$47,23,FALSE))</f>
        <v/>
      </c>
      <c r="AP107" s="1174" t="str">
        <f>IF(AP105="","",VLOOKUP(AP105,'標準様式１シフト記号表（勤務時間帯）'!$D$6:$Z$47,23,FALSE))</f>
        <v/>
      </c>
      <c r="AQ107" s="1185" t="str">
        <f>IF(AQ105="","",VLOOKUP(AQ105,'標準様式１シフト記号表（勤務時間帯）'!$D$6:$Z$47,23,FALSE))</f>
        <v/>
      </c>
      <c r="AR107" s="1185" t="str">
        <f>IF(AR105="","",VLOOKUP(AR105,'標準様式１シフト記号表（勤務時間帯）'!$D$6:$Z$47,23,FALSE))</f>
        <v/>
      </c>
      <c r="AS107" s="1185" t="str">
        <f>IF(AS105="","",VLOOKUP(AS105,'標準様式１シフト記号表（勤務時間帯）'!$D$6:$Z$47,23,FALSE))</f>
        <v/>
      </c>
      <c r="AT107" s="1185" t="str">
        <f>IF(AT105="","",VLOOKUP(AT105,'標準様式１シフト記号表（勤務時間帯）'!$D$6:$Z$47,23,FALSE))</f>
        <v/>
      </c>
      <c r="AU107" s="1185" t="str">
        <f>IF(AU105="","",VLOOKUP(AU105,'標準様式１シフト記号表（勤務時間帯）'!$D$6:$Z$47,23,FALSE))</f>
        <v/>
      </c>
      <c r="AV107" s="1199" t="str">
        <f>IF(AV105="","",VLOOKUP(AV105,'標準様式１シフト記号表（勤務時間帯）'!$D$6:$Z$47,23,FALSE))</f>
        <v/>
      </c>
      <c r="AW107" s="1174" t="str">
        <f>IF(AW105="","",VLOOKUP(AW105,'標準様式１シフト記号表（勤務時間帯）'!$D$6:$Z$47,23,FALSE))</f>
        <v/>
      </c>
      <c r="AX107" s="1185" t="str">
        <f>IF(AX105="","",VLOOKUP(AX105,'標準様式１シフト記号表（勤務時間帯）'!$D$6:$Z$47,23,FALSE))</f>
        <v/>
      </c>
      <c r="AY107" s="1185" t="str">
        <f>IF(AY105="","",VLOOKUP(AY105,'標準様式１シフト記号表（勤務時間帯）'!$D$6:$Z$47,23,FALSE))</f>
        <v/>
      </c>
      <c r="AZ107" s="1234">
        <f>IF($BC$3="４週",SUM(U107:AV107),IF($BC$3="暦月",SUM(U107:AY107),""))</f>
        <v>0</v>
      </c>
      <c r="BA107" s="1246"/>
      <c r="BB107" s="1260">
        <f>IF($BC$3="４週",AZ107/4,IF($BC$3="暦月",(AZ107/($BC$8/7)),""))</f>
        <v>0</v>
      </c>
      <c r="BC107" s="1246"/>
      <c r="BD107" s="1276"/>
      <c r="BE107" s="1280"/>
      <c r="BF107" s="1280"/>
      <c r="BG107" s="1280"/>
      <c r="BH107" s="1285"/>
    </row>
    <row r="108" spans="2:60" ht="20.25" customHeight="1">
      <c r="B108" s="1043"/>
      <c r="C108" s="1056"/>
      <c r="D108" s="1069"/>
      <c r="E108" s="1077"/>
      <c r="F108" s="1077"/>
      <c r="G108" s="1085"/>
      <c r="H108" s="1095"/>
      <c r="I108" s="1104"/>
      <c r="J108" s="1110"/>
      <c r="K108" s="1110"/>
      <c r="L108" s="1085"/>
      <c r="M108" s="1116"/>
      <c r="N108" s="1121"/>
      <c r="O108" s="1126"/>
      <c r="P108" s="1133" t="s">
        <v>397</v>
      </c>
      <c r="Q108" s="1141"/>
      <c r="R108" s="1141"/>
      <c r="S108" s="1149"/>
      <c r="T108" s="1163"/>
      <c r="U108" s="1175"/>
      <c r="V108" s="1186"/>
      <c r="W108" s="1186"/>
      <c r="X108" s="1186"/>
      <c r="Y108" s="1186"/>
      <c r="Z108" s="1186"/>
      <c r="AA108" s="1200"/>
      <c r="AB108" s="1175"/>
      <c r="AC108" s="1186"/>
      <c r="AD108" s="1186"/>
      <c r="AE108" s="1186"/>
      <c r="AF108" s="1186"/>
      <c r="AG108" s="1186"/>
      <c r="AH108" s="1200"/>
      <c r="AI108" s="1175"/>
      <c r="AJ108" s="1186"/>
      <c r="AK108" s="1186"/>
      <c r="AL108" s="1186"/>
      <c r="AM108" s="1186"/>
      <c r="AN108" s="1186"/>
      <c r="AO108" s="1200"/>
      <c r="AP108" s="1175"/>
      <c r="AQ108" s="1186"/>
      <c r="AR108" s="1186"/>
      <c r="AS108" s="1186"/>
      <c r="AT108" s="1186"/>
      <c r="AU108" s="1186"/>
      <c r="AV108" s="1200"/>
      <c r="AW108" s="1175"/>
      <c r="AX108" s="1186"/>
      <c r="AY108" s="1186"/>
      <c r="AZ108" s="1235"/>
      <c r="BA108" s="1247"/>
      <c r="BB108" s="1261"/>
      <c r="BC108" s="1247"/>
      <c r="BD108" s="1277"/>
      <c r="BE108" s="1281"/>
      <c r="BF108" s="1281"/>
      <c r="BG108" s="1281"/>
      <c r="BH108" s="1286"/>
    </row>
    <row r="109" spans="2:60" ht="20.25" customHeight="1">
      <c r="B109" s="1041">
        <f>B106+1</f>
        <v>30</v>
      </c>
      <c r="C109" s="1054"/>
      <c r="D109" s="1067"/>
      <c r="E109" s="1075"/>
      <c r="F109" s="1075">
        <f>C108</f>
        <v>0</v>
      </c>
      <c r="G109" s="1083"/>
      <c r="H109" s="1093"/>
      <c r="I109" s="1102"/>
      <c r="J109" s="1108"/>
      <c r="K109" s="1108"/>
      <c r="L109" s="1083"/>
      <c r="M109" s="1114"/>
      <c r="N109" s="1119"/>
      <c r="O109" s="1124"/>
      <c r="P109" s="1129" t="s">
        <v>743</v>
      </c>
      <c r="Q109" s="1136"/>
      <c r="R109" s="1136"/>
      <c r="S109" s="1144"/>
      <c r="T109" s="1156"/>
      <c r="U109" s="1173" t="str">
        <f>IF(U108="","",VLOOKUP(U108,'標準様式１シフト記号表（勤務時間帯）'!$D$6:$X$47,21,FALSE))</f>
        <v/>
      </c>
      <c r="V109" s="1184" t="str">
        <f>IF(V108="","",VLOOKUP(V108,'標準様式１シフト記号表（勤務時間帯）'!$D$6:$X$47,21,FALSE))</f>
        <v/>
      </c>
      <c r="W109" s="1184" t="str">
        <f>IF(W108="","",VLOOKUP(W108,'標準様式１シフト記号表（勤務時間帯）'!$D$6:$X$47,21,FALSE))</f>
        <v/>
      </c>
      <c r="X109" s="1184" t="str">
        <f>IF(X108="","",VLOOKUP(X108,'標準様式１シフト記号表（勤務時間帯）'!$D$6:$X$47,21,FALSE))</f>
        <v/>
      </c>
      <c r="Y109" s="1184" t="str">
        <f>IF(Y108="","",VLOOKUP(Y108,'標準様式１シフト記号表（勤務時間帯）'!$D$6:$X$47,21,FALSE))</f>
        <v/>
      </c>
      <c r="Z109" s="1184" t="str">
        <f>IF(Z108="","",VLOOKUP(Z108,'標準様式１シフト記号表（勤務時間帯）'!$D$6:$X$47,21,FALSE))</f>
        <v/>
      </c>
      <c r="AA109" s="1198" t="str">
        <f>IF(AA108="","",VLOOKUP(AA108,'標準様式１シフト記号表（勤務時間帯）'!$D$6:$X$47,21,FALSE))</f>
        <v/>
      </c>
      <c r="AB109" s="1173" t="str">
        <f>IF(AB108="","",VLOOKUP(AB108,'標準様式１シフト記号表（勤務時間帯）'!$D$6:$X$47,21,FALSE))</f>
        <v/>
      </c>
      <c r="AC109" s="1184" t="str">
        <f>IF(AC108="","",VLOOKUP(AC108,'標準様式１シフト記号表（勤務時間帯）'!$D$6:$X$47,21,FALSE))</f>
        <v/>
      </c>
      <c r="AD109" s="1184" t="str">
        <f>IF(AD108="","",VLOOKUP(AD108,'標準様式１シフト記号表（勤務時間帯）'!$D$6:$X$47,21,FALSE))</f>
        <v/>
      </c>
      <c r="AE109" s="1184" t="str">
        <f>IF(AE108="","",VLOOKUP(AE108,'標準様式１シフト記号表（勤務時間帯）'!$D$6:$X$47,21,FALSE))</f>
        <v/>
      </c>
      <c r="AF109" s="1184" t="str">
        <f>IF(AF108="","",VLOOKUP(AF108,'標準様式１シフト記号表（勤務時間帯）'!$D$6:$X$47,21,FALSE))</f>
        <v/>
      </c>
      <c r="AG109" s="1184" t="str">
        <f>IF(AG108="","",VLOOKUP(AG108,'標準様式１シフト記号表（勤務時間帯）'!$D$6:$X$47,21,FALSE))</f>
        <v/>
      </c>
      <c r="AH109" s="1198" t="str">
        <f>IF(AH108="","",VLOOKUP(AH108,'標準様式１シフト記号表（勤務時間帯）'!$D$6:$X$47,21,FALSE))</f>
        <v/>
      </c>
      <c r="AI109" s="1173" t="str">
        <f>IF(AI108="","",VLOOKUP(AI108,'標準様式１シフト記号表（勤務時間帯）'!$D$6:$X$47,21,FALSE))</f>
        <v/>
      </c>
      <c r="AJ109" s="1184" t="str">
        <f>IF(AJ108="","",VLOOKUP(AJ108,'標準様式１シフト記号表（勤務時間帯）'!$D$6:$X$47,21,FALSE))</f>
        <v/>
      </c>
      <c r="AK109" s="1184" t="str">
        <f>IF(AK108="","",VLOOKUP(AK108,'標準様式１シフト記号表（勤務時間帯）'!$D$6:$X$47,21,FALSE))</f>
        <v/>
      </c>
      <c r="AL109" s="1184" t="str">
        <f>IF(AL108="","",VLOOKUP(AL108,'標準様式１シフト記号表（勤務時間帯）'!$D$6:$X$47,21,FALSE))</f>
        <v/>
      </c>
      <c r="AM109" s="1184" t="str">
        <f>IF(AM108="","",VLOOKUP(AM108,'標準様式１シフト記号表（勤務時間帯）'!$D$6:$X$47,21,FALSE))</f>
        <v/>
      </c>
      <c r="AN109" s="1184" t="str">
        <f>IF(AN108="","",VLOOKUP(AN108,'標準様式１シフト記号表（勤務時間帯）'!$D$6:$X$47,21,FALSE))</f>
        <v/>
      </c>
      <c r="AO109" s="1198" t="str">
        <f>IF(AO108="","",VLOOKUP(AO108,'標準様式１シフト記号表（勤務時間帯）'!$D$6:$X$47,21,FALSE))</f>
        <v/>
      </c>
      <c r="AP109" s="1173" t="str">
        <f>IF(AP108="","",VLOOKUP(AP108,'標準様式１シフト記号表（勤務時間帯）'!$D$6:$X$47,21,FALSE))</f>
        <v/>
      </c>
      <c r="AQ109" s="1184" t="str">
        <f>IF(AQ108="","",VLOOKUP(AQ108,'標準様式１シフト記号表（勤務時間帯）'!$D$6:$X$47,21,FALSE))</f>
        <v/>
      </c>
      <c r="AR109" s="1184" t="str">
        <f>IF(AR108="","",VLOOKUP(AR108,'標準様式１シフト記号表（勤務時間帯）'!$D$6:$X$47,21,FALSE))</f>
        <v/>
      </c>
      <c r="AS109" s="1184" t="str">
        <f>IF(AS108="","",VLOOKUP(AS108,'標準様式１シフト記号表（勤務時間帯）'!$D$6:$X$47,21,FALSE))</f>
        <v/>
      </c>
      <c r="AT109" s="1184" t="str">
        <f>IF(AT108="","",VLOOKUP(AT108,'標準様式１シフト記号表（勤務時間帯）'!$D$6:$X$47,21,FALSE))</f>
        <v/>
      </c>
      <c r="AU109" s="1184" t="str">
        <f>IF(AU108="","",VLOOKUP(AU108,'標準様式１シフト記号表（勤務時間帯）'!$D$6:$X$47,21,FALSE))</f>
        <v/>
      </c>
      <c r="AV109" s="1198" t="str">
        <f>IF(AV108="","",VLOOKUP(AV108,'標準様式１シフト記号表（勤務時間帯）'!$D$6:$X$47,21,FALSE))</f>
        <v/>
      </c>
      <c r="AW109" s="1173" t="str">
        <f>IF(AW108="","",VLOOKUP(AW108,'標準様式１シフト記号表（勤務時間帯）'!$D$6:$X$47,21,FALSE))</f>
        <v/>
      </c>
      <c r="AX109" s="1184" t="str">
        <f>IF(AX108="","",VLOOKUP(AX108,'標準様式１シフト記号表（勤務時間帯）'!$D$6:$X$47,21,FALSE))</f>
        <v/>
      </c>
      <c r="AY109" s="1184" t="str">
        <f>IF(AY108="","",VLOOKUP(AY108,'標準様式１シフト記号表（勤務時間帯）'!$D$6:$X$47,21,FALSE))</f>
        <v/>
      </c>
      <c r="AZ109" s="1233">
        <f>IF($BC$3="４週",SUM(U109:AV109),IF($BC$3="暦月",SUM(U109:AY109),""))</f>
        <v>0</v>
      </c>
      <c r="BA109" s="1245"/>
      <c r="BB109" s="1259">
        <f>IF($BC$3="４週",AZ109/4,IF($BC$3="暦月",(AZ109/($BC$8/7)),""))</f>
        <v>0</v>
      </c>
      <c r="BC109" s="1245"/>
      <c r="BD109" s="1275"/>
      <c r="BE109" s="1279"/>
      <c r="BF109" s="1279"/>
      <c r="BG109" s="1279"/>
      <c r="BH109" s="1284"/>
    </row>
    <row r="110" spans="2:60" ht="20.25" customHeight="1">
      <c r="B110" s="1042"/>
      <c r="C110" s="1055"/>
      <c r="D110" s="1068"/>
      <c r="E110" s="1076"/>
      <c r="F110" s="1076"/>
      <c r="G110" s="1084">
        <f>C108</f>
        <v>0</v>
      </c>
      <c r="H110" s="1094"/>
      <c r="I110" s="1103"/>
      <c r="J110" s="1109"/>
      <c r="K110" s="1109"/>
      <c r="L110" s="1084"/>
      <c r="M110" s="1115"/>
      <c r="N110" s="1120"/>
      <c r="O110" s="1125"/>
      <c r="P110" s="1291" t="s">
        <v>29</v>
      </c>
      <c r="Q110" s="1137"/>
      <c r="R110" s="1137"/>
      <c r="S110" s="1147"/>
      <c r="T110" s="1160"/>
      <c r="U110" s="1174" t="str">
        <f>IF(U108="","",VLOOKUP(U108,'標準様式１シフト記号表（勤務時間帯）'!$D$6:$Z$47,23,FALSE))</f>
        <v/>
      </c>
      <c r="V110" s="1185" t="str">
        <f>IF(V108="","",VLOOKUP(V108,'標準様式１シフト記号表（勤務時間帯）'!$D$6:$Z$47,23,FALSE))</f>
        <v/>
      </c>
      <c r="W110" s="1185" t="str">
        <f>IF(W108="","",VLOOKUP(W108,'標準様式１シフト記号表（勤務時間帯）'!$D$6:$Z$47,23,FALSE))</f>
        <v/>
      </c>
      <c r="X110" s="1185" t="str">
        <f>IF(X108="","",VLOOKUP(X108,'標準様式１シフト記号表（勤務時間帯）'!$D$6:$Z$47,23,FALSE))</f>
        <v/>
      </c>
      <c r="Y110" s="1185" t="str">
        <f>IF(Y108="","",VLOOKUP(Y108,'標準様式１シフト記号表（勤務時間帯）'!$D$6:$Z$47,23,FALSE))</f>
        <v/>
      </c>
      <c r="Z110" s="1185" t="str">
        <f>IF(Z108="","",VLOOKUP(Z108,'標準様式１シフト記号表（勤務時間帯）'!$D$6:$Z$47,23,FALSE))</f>
        <v/>
      </c>
      <c r="AA110" s="1199" t="str">
        <f>IF(AA108="","",VLOOKUP(AA108,'標準様式１シフト記号表（勤務時間帯）'!$D$6:$Z$47,23,FALSE))</f>
        <v/>
      </c>
      <c r="AB110" s="1174" t="str">
        <f>IF(AB108="","",VLOOKUP(AB108,'標準様式１シフト記号表（勤務時間帯）'!$D$6:$Z$47,23,FALSE))</f>
        <v/>
      </c>
      <c r="AC110" s="1185" t="str">
        <f>IF(AC108="","",VLOOKUP(AC108,'標準様式１シフト記号表（勤務時間帯）'!$D$6:$Z$47,23,FALSE))</f>
        <v/>
      </c>
      <c r="AD110" s="1185" t="str">
        <f>IF(AD108="","",VLOOKUP(AD108,'標準様式１シフト記号表（勤務時間帯）'!$D$6:$Z$47,23,FALSE))</f>
        <v/>
      </c>
      <c r="AE110" s="1185" t="str">
        <f>IF(AE108="","",VLOOKUP(AE108,'標準様式１シフト記号表（勤務時間帯）'!$D$6:$Z$47,23,FALSE))</f>
        <v/>
      </c>
      <c r="AF110" s="1185" t="str">
        <f>IF(AF108="","",VLOOKUP(AF108,'標準様式１シフト記号表（勤務時間帯）'!$D$6:$Z$47,23,FALSE))</f>
        <v/>
      </c>
      <c r="AG110" s="1185" t="str">
        <f>IF(AG108="","",VLOOKUP(AG108,'標準様式１シフト記号表（勤務時間帯）'!$D$6:$Z$47,23,FALSE))</f>
        <v/>
      </c>
      <c r="AH110" s="1199" t="str">
        <f>IF(AH108="","",VLOOKUP(AH108,'標準様式１シフト記号表（勤務時間帯）'!$D$6:$Z$47,23,FALSE))</f>
        <v/>
      </c>
      <c r="AI110" s="1174" t="str">
        <f>IF(AI108="","",VLOOKUP(AI108,'標準様式１シフト記号表（勤務時間帯）'!$D$6:$Z$47,23,FALSE))</f>
        <v/>
      </c>
      <c r="AJ110" s="1185" t="str">
        <f>IF(AJ108="","",VLOOKUP(AJ108,'標準様式１シフト記号表（勤務時間帯）'!$D$6:$Z$47,23,FALSE))</f>
        <v/>
      </c>
      <c r="AK110" s="1185" t="str">
        <f>IF(AK108="","",VLOOKUP(AK108,'標準様式１シフト記号表（勤務時間帯）'!$D$6:$Z$47,23,FALSE))</f>
        <v/>
      </c>
      <c r="AL110" s="1185" t="str">
        <f>IF(AL108="","",VLOOKUP(AL108,'標準様式１シフト記号表（勤務時間帯）'!$D$6:$Z$47,23,FALSE))</f>
        <v/>
      </c>
      <c r="AM110" s="1185" t="str">
        <f>IF(AM108="","",VLOOKUP(AM108,'標準様式１シフト記号表（勤務時間帯）'!$D$6:$Z$47,23,FALSE))</f>
        <v/>
      </c>
      <c r="AN110" s="1185" t="str">
        <f>IF(AN108="","",VLOOKUP(AN108,'標準様式１シフト記号表（勤務時間帯）'!$D$6:$Z$47,23,FALSE))</f>
        <v/>
      </c>
      <c r="AO110" s="1199" t="str">
        <f>IF(AO108="","",VLOOKUP(AO108,'標準様式１シフト記号表（勤務時間帯）'!$D$6:$Z$47,23,FALSE))</f>
        <v/>
      </c>
      <c r="AP110" s="1174" t="str">
        <f>IF(AP108="","",VLOOKUP(AP108,'標準様式１シフト記号表（勤務時間帯）'!$D$6:$Z$47,23,FALSE))</f>
        <v/>
      </c>
      <c r="AQ110" s="1185" t="str">
        <f>IF(AQ108="","",VLOOKUP(AQ108,'標準様式１シフト記号表（勤務時間帯）'!$D$6:$Z$47,23,FALSE))</f>
        <v/>
      </c>
      <c r="AR110" s="1185" t="str">
        <f>IF(AR108="","",VLOOKUP(AR108,'標準様式１シフト記号表（勤務時間帯）'!$D$6:$Z$47,23,FALSE))</f>
        <v/>
      </c>
      <c r="AS110" s="1185" t="str">
        <f>IF(AS108="","",VLOOKUP(AS108,'標準様式１シフト記号表（勤務時間帯）'!$D$6:$Z$47,23,FALSE))</f>
        <v/>
      </c>
      <c r="AT110" s="1185" t="str">
        <f>IF(AT108="","",VLOOKUP(AT108,'標準様式１シフト記号表（勤務時間帯）'!$D$6:$Z$47,23,FALSE))</f>
        <v/>
      </c>
      <c r="AU110" s="1185" t="str">
        <f>IF(AU108="","",VLOOKUP(AU108,'標準様式１シフト記号表（勤務時間帯）'!$D$6:$Z$47,23,FALSE))</f>
        <v/>
      </c>
      <c r="AV110" s="1199" t="str">
        <f>IF(AV108="","",VLOOKUP(AV108,'標準様式１シフト記号表（勤務時間帯）'!$D$6:$Z$47,23,FALSE))</f>
        <v/>
      </c>
      <c r="AW110" s="1174" t="str">
        <f>IF(AW108="","",VLOOKUP(AW108,'標準様式１シフト記号表（勤務時間帯）'!$D$6:$Z$47,23,FALSE))</f>
        <v/>
      </c>
      <c r="AX110" s="1185" t="str">
        <f>IF(AX108="","",VLOOKUP(AX108,'標準様式１シフト記号表（勤務時間帯）'!$D$6:$Z$47,23,FALSE))</f>
        <v/>
      </c>
      <c r="AY110" s="1185" t="str">
        <f>IF(AY108="","",VLOOKUP(AY108,'標準様式１シフト記号表（勤務時間帯）'!$D$6:$Z$47,23,FALSE))</f>
        <v/>
      </c>
      <c r="AZ110" s="1234">
        <f>IF($BC$3="４週",SUM(U110:AV110),IF($BC$3="暦月",SUM(U110:AY110),""))</f>
        <v>0</v>
      </c>
      <c r="BA110" s="1246"/>
      <c r="BB110" s="1260">
        <f>IF($BC$3="４週",AZ110/4,IF($BC$3="暦月",(AZ110/($BC$8/7)),""))</f>
        <v>0</v>
      </c>
      <c r="BC110" s="1246"/>
      <c r="BD110" s="1276"/>
      <c r="BE110" s="1280"/>
      <c r="BF110" s="1280"/>
      <c r="BG110" s="1280"/>
      <c r="BH110" s="1285"/>
    </row>
    <row r="111" spans="2:60" ht="20.25" customHeight="1">
      <c r="B111" s="1043"/>
      <c r="C111" s="1056"/>
      <c r="D111" s="1069"/>
      <c r="E111" s="1077"/>
      <c r="F111" s="1077"/>
      <c r="G111" s="1085"/>
      <c r="H111" s="1095"/>
      <c r="I111" s="1104"/>
      <c r="J111" s="1110"/>
      <c r="K111" s="1110"/>
      <c r="L111" s="1085"/>
      <c r="M111" s="1116"/>
      <c r="N111" s="1121"/>
      <c r="O111" s="1126"/>
      <c r="P111" s="1133" t="s">
        <v>397</v>
      </c>
      <c r="Q111" s="1141"/>
      <c r="R111" s="1141"/>
      <c r="S111" s="1149"/>
      <c r="T111" s="1163"/>
      <c r="U111" s="1175"/>
      <c r="V111" s="1186"/>
      <c r="W111" s="1186"/>
      <c r="X111" s="1186"/>
      <c r="Y111" s="1186"/>
      <c r="Z111" s="1186"/>
      <c r="AA111" s="1200"/>
      <c r="AB111" s="1175"/>
      <c r="AC111" s="1186"/>
      <c r="AD111" s="1186"/>
      <c r="AE111" s="1186"/>
      <c r="AF111" s="1186"/>
      <c r="AG111" s="1186"/>
      <c r="AH111" s="1200"/>
      <c r="AI111" s="1175"/>
      <c r="AJ111" s="1186"/>
      <c r="AK111" s="1186"/>
      <c r="AL111" s="1186"/>
      <c r="AM111" s="1186"/>
      <c r="AN111" s="1186"/>
      <c r="AO111" s="1200"/>
      <c r="AP111" s="1175"/>
      <c r="AQ111" s="1186"/>
      <c r="AR111" s="1186"/>
      <c r="AS111" s="1186"/>
      <c r="AT111" s="1186"/>
      <c r="AU111" s="1186"/>
      <c r="AV111" s="1200"/>
      <c r="AW111" s="1175"/>
      <c r="AX111" s="1186"/>
      <c r="AY111" s="1186"/>
      <c r="AZ111" s="1235"/>
      <c r="BA111" s="1247"/>
      <c r="BB111" s="1261"/>
      <c r="BC111" s="1247"/>
      <c r="BD111" s="1277"/>
      <c r="BE111" s="1281"/>
      <c r="BF111" s="1281"/>
      <c r="BG111" s="1281"/>
      <c r="BH111" s="1286"/>
    </row>
    <row r="112" spans="2:60" ht="20.25" customHeight="1">
      <c r="B112" s="1041">
        <f>B109+1</f>
        <v>31</v>
      </c>
      <c r="C112" s="1054"/>
      <c r="D112" s="1067"/>
      <c r="E112" s="1075"/>
      <c r="F112" s="1075">
        <f>C111</f>
        <v>0</v>
      </c>
      <c r="G112" s="1083"/>
      <c r="H112" s="1093"/>
      <c r="I112" s="1102"/>
      <c r="J112" s="1108"/>
      <c r="K112" s="1108"/>
      <c r="L112" s="1083"/>
      <c r="M112" s="1114"/>
      <c r="N112" s="1119"/>
      <c r="O112" s="1124"/>
      <c r="P112" s="1129" t="s">
        <v>743</v>
      </c>
      <c r="Q112" s="1136"/>
      <c r="R112" s="1136"/>
      <c r="S112" s="1144"/>
      <c r="T112" s="1156"/>
      <c r="U112" s="1173" t="str">
        <f>IF(U111="","",VLOOKUP(U111,'標準様式１シフト記号表（勤務時間帯）'!$D$6:$X$47,21,FALSE))</f>
        <v/>
      </c>
      <c r="V112" s="1184" t="str">
        <f>IF(V111="","",VLOOKUP(V111,'標準様式１シフト記号表（勤務時間帯）'!$D$6:$X$47,21,FALSE))</f>
        <v/>
      </c>
      <c r="W112" s="1184" t="str">
        <f>IF(W111="","",VLOOKUP(W111,'標準様式１シフト記号表（勤務時間帯）'!$D$6:$X$47,21,FALSE))</f>
        <v/>
      </c>
      <c r="X112" s="1184" t="str">
        <f>IF(X111="","",VLOOKUP(X111,'標準様式１シフト記号表（勤務時間帯）'!$D$6:$X$47,21,FALSE))</f>
        <v/>
      </c>
      <c r="Y112" s="1184" t="str">
        <f>IF(Y111="","",VLOOKUP(Y111,'標準様式１シフト記号表（勤務時間帯）'!$D$6:$X$47,21,FALSE))</f>
        <v/>
      </c>
      <c r="Z112" s="1184" t="str">
        <f>IF(Z111="","",VLOOKUP(Z111,'標準様式１シフト記号表（勤務時間帯）'!$D$6:$X$47,21,FALSE))</f>
        <v/>
      </c>
      <c r="AA112" s="1198" t="str">
        <f>IF(AA111="","",VLOOKUP(AA111,'標準様式１シフト記号表（勤務時間帯）'!$D$6:$X$47,21,FALSE))</f>
        <v/>
      </c>
      <c r="AB112" s="1173" t="str">
        <f>IF(AB111="","",VLOOKUP(AB111,'標準様式１シフト記号表（勤務時間帯）'!$D$6:$X$47,21,FALSE))</f>
        <v/>
      </c>
      <c r="AC112" s="1184" t="str">
        <f>IF(AC111="","",VLOOKUP(AC111,'標準様式１シフト記号表（勤務時間帯）'!$D$6:$X$47,21,FALSE))</f>
        <v/>
      </c>
      <c r="AD112" s="1184" t="str">
        <f>IF(AD111="","",VLOOKUP(AD111,'標準様式１シフト記号表（勤務時間帯）'!$D$6:$X$47,21,FALSE))</f>
        <v/>
      </c>
      <c r="AE112" s="1184" t="str">
        <f>IF(AE111="","",VLOOKUP(AE111,'標準様式１シフト記号表（勤務時間帯）'!$D$6:$X$47,21,FALSE))</f>
        <v/>
      </c>
      <c r="AF112" s="1184" t="str">
        <f>IF(AF111="","",VLOOKUP(AF111,'標準様式１シフト記号表（勤務時間帯）'!$D$6:$X$47,21,FALSE))</f>
        <v/>
      </c>
      <c r="AG112" s="1184" t="str">
        <f>IF(AG111="","",VLOOKUP(AG111,'標準様式１シフト記号表（勤務時間帯）'!$D$6:$X$47,21,FALSE))</f>
        <v/>
      </c>
      <c r="AH112" s="1198" t="str">
        <f>IF(AH111="","",VLOOKUP(AH111,'標準様式１シフト記号表（勤務時間帯）'!$D$6:$X$47,21,FALSE))</f>
        <v/>
      </c>
      <c r="AI112" s="1173" t="str">
        <f>IF(AI111="","",VLOOKUP(AI111,'標準様式１シフト記号表（勤務時間帯）'!$D$6:$X$47,21,FALSE))</f>
        <v/>
      </c>
      <c r="AJ112" s="1184" t="str">
        <f>IF(AJ111="","",VLOOKUP(AJ111,'標準様式１シフト記号表（勤務時間帯）'!$D$6:$X$47,21,FALSE))</f>
        <v/>
      </c>
      <c r="AK112" s="1184" t="str">
        <f>IF(AK111="","",VLOOKUP(AK111,'標準様式１シフト記号表（勤務時間帯）'!$D$6:$X$47,21,FALSE))</f>
        <v/>
      </c>
      <c r="AL112" s="1184" t="str">
        <f>IF(AL111="","",VLOOKUP(AL111,'標準様式１シフト記号表（勤務時間帯）'!$D$6:$X$47,21,FALSE))</f>
        <v/>
      </c>
      <c r="AM112" s="1184" t="str">
        <f>IF(AM111="","",VLOOKUP(AM111,'標準様式１シフト記号表（勤務時間帯）'!$D$6:$X$47,21,FALSE))</f>
        <v/>
      </c>
      <c r="AN112" s="1184" t="str">
        <f>IF(AN111="","",VLOOKUP(AN111,'標準様式１シフト記号表（勤務時間帯）'!$D$6:$X$47,21,FALSE))</f>
        <v/>
      </c>
      <c r="AO112" s="1198" t="str">
        <f>IF(AO111="","",VLOOKUP(AO111,'標準様式１シフト記号表（勤務時間帯）'!$D$6:$X$47,21,FALSE))</f>
        <v/>
      </c>
      <c r="AP112" s="1173" t="str">
        <f>IF(AP111="","",VLOOKUP(AP111,'標準様式１シフト記号表（勤務時間帯）'!$D$6:$X$47,21,FALSE))</f>
        <v/>
      </c>
      <c r="AQ112" s="1184" t="str">
        <f>IF(AQ111="","",VLOOKUP(AQ111,'標準様式１シフト記号表（勤務時間帯）'!$D$6:$X$47,21,FALSE))</f>
        <v/>
      </c>
      <c r="AR112" s="1184" t="str">
        <f>IF(AR111="","",VLOOKUP(AR111,'標準様式１シフト記号表（勤務時間帯）'!$D$6:$X$47,21,FALSE))</f>
        <v/>
      </c>
      <c r="AS112" s="1184" t="str">
        <f>IF(AS111="","",VLOOKUP(AS111,'標準様式１シフト記号表（勤務時間帯）'!$D$6:$X$47,21,FALSE))</f>
        <v/>
      </c>
      <c r="AT112" s="1184" t="str">
        <f>IF(AT111="","",VLOOKUP(AT111,'標準様式１シフト記号表（勤務時間帯）'!$D$6:$X$47,21,FALSE))</f>
        <v/>
      </c>
      <c r="AU112" s="1184" t="str">
        <f>IF(AU111="","",VLOOKUP(AU111,'標準様式１シフト記号表（勤務時間帯）'!$D$6:$X$47,21,FALSE))</f>
        <v/>
      </c>
      <c r="AV112" s="1198" t="str">
        <f>IF(AV111="","",VLOOKUP(AV111,'標準様式１シフト記号表（勤務時間帯）'!$D$6:$X$47,21,FALSE))</f>
        <v/>
      </c>
      <c r="AW112" s="1173" t="str">
        <f>IF(AW111="","",VLOOKUP(AW111,'標準様式１シフト記号表（勤務時間帯）'!$D$6:$X$47,21,FALSE))</f>
        <v/>
      </c>
      <c r="AX112" s="1184" t="str">
        <f>IF(AX111="","",VLOOKUP(AX111,'標準様式１シフト記号表（勤務時間帯）'!$D$6:$X$47,21,FALSE))</f>
        <v/>
      </c>
      <c r="AY112" s="1184" t="str">
        <f>IF(AY111="","",VLOOKUP(AY111,'標準様式１シフト記号表（勤務時間帯）'!$D$6:$X$47,21,FALSE))</f>
        <v/>
      </c>
      <c r="AZ112" s="1233">
        <f>IF($BC$3="４週",SUM(U112:AV112),IF($BC$3="暦月",SUM(U112:AY112),""))</f>
        <v>0</v>
      </c>
      <c r="BA112" s="1245"/>
      <c r="BB112" s="1259">
        <f>IF($BC$3="４週",AZ112/4,IF($BC$3="暦月",(AZ112/($BC$8/7)),""))</f>
        <v>0</v>
      </c>
      <c r="BC112" s="1245"/>
      <c r="BD112" s="1275"/>
      <c r="BE112" s="1279"/>
      <c r="BF112" s="1279"/>
      <c r="BG112" s="1279"/>
      <c r="BH112" s="1284"/>
    </row>
    <row r="113" spans="2:60" ht="20.25" customHeight="1">
      <c r="B113" s="1042"/>
      <c r="C113" s="1055"/>
      <c r="D113" s="1068"/>
      <c r="E113" s="1076"/>
      <c r="F113" s="1076"/>
      <c r="G113" s="1084">
        <f>C111</f>
        <v>0</v>
      </c>
      <c r="H113" s="1094"/>
      <c r="I113" s="1103"/>
      <c r="J113" s="1109"/>
      <c r="K113" s="1109"/>
      <c r="L113" s="1084"/>
      <c r="M113" s="1115"/>
      <c r="N113" s="1120"/>
      <c r="O113" s="1125"/>
      <c r="P113" s="1291" t="s">
        <v>29</v>
      </c>
      <c r="Q113" s="1137"/>
      <c r="R113" s="1137"/>
      <c r="S113" s="1147"/>
      <c r="T113" s="1160"/>
      <c r="U113" s="1174" t="str">
        <f>IF(U111="","",VLOOKUP(U111,'標準様式１シフト記号表（勤務時間帯）'!$D$6:$Z$47,23,FALSE))</f>
        <v/>
      </c>
      <c r="V113" s="1185" t="str">
        <f>IF(V111="","",VLOOKUP(V111,'標準様式１シフト記号表（勤務時間帯）'!$D$6:$Z$47,23,FALSE))</f>
        <v/>
      </c>
      <c r="W113" s="1185" t="str">
        <f>IF(W111="","",VLOOKUP(W111,'標準様式１シフト記号表（勤務時間帯）'!$D$6:$Z$47,23,FALSE))</f>
        <v/>
      </c>
      <c r="X113" s="1185" t="str">
        <f>IF(X111="","",VLOOKUP(X111,'標準様式１シフト記号表（勤務時間帯）'!$D$6:$Z$47,23,FALSE))</f>
        <v/>
      </c>
      <c r="Y113" s="1185" t="str">
        <f>IF(Y111="","",VLOOKUP(Y111,'標準様式１シフト記号表（勤務時間帯）'!$D$6:$Z$47,23,FALSE))</f>
        <v/>
      </c>
      <c r="Z113" s="1185" t="str">
        <f>IF(Z111="","",VLOOKUP(Z111,'標準様式１シフト記号表（勤務時間帯）'!$D$6:$Z$47,23,FALSE))</f>
        <v/>
      </c>
      <c r="AA113" s="1199" t="str">
        <f>IF(AA111="","",VLOOKUP(AA111,'標準様式１シフト記号表（勤務時間帯）'!$D$6:$Z$47,23,FALSE))</f>
        <v/>
      </c>
      <c r="AB113" s="1174" t="str">
        <f>IF(AB111="","",VLOOKUP(AB111,'標準様式１シフト記号表（勤務時間帯）'!$D$6:$Z$47,23,FALSE))</f>
        <v/>
      </c>
      <c r="AC113" s="1185" t="str">
        <f>IF(AC111="","",VLOOKUP(AC111,'標準様式１シフト記号表（勤務時間帯）'!$D$6:$Z$47,23,FALSE))</f>
        <v/>
      </c>
      <c r="AD113" s="1185" t="str">
        <f>IF(AD111="","",VLOOKUP(AD111,'標準様式１シフト記号表（勤務時間帯）'!$D$6:$Z$47,23,FALSE))</f>
        <v/>
      </c>
      <c r="AE113" s="1185" t="str">
        <f>IF(AE111="","",VLOOKUP(AE111,'標準様式１シフト記号表（勤務時間帯）'!$D$6:$Z$47,23,FALSE))</f>
        <v/>
      </c>
      <c r="AF113" s="1185" t="str">
        <f>IF(AF111="","",VLOOKUP(AF111,'標準様式１シフト記号表（勤務時間帯）'!$D$6:$Z$47,23,FALSE))</f>
        <v/>
      </c>
      <c r="AG113" s="1185" t="str">
        <f>IF(AG111="","",VLOOKUP(AG111,'標準様式１シフト記号表（勤務時間帯）'!$D$6:$Z$47,23,FALSE))</f>
        <v/>
      </c>
      <c r="AH113" s="1199" t="str">
        <f>IF(AH111="","",VLOOKUP(AH111,'標準様式１シフト記号表（勤務時間帯）'!$D$6:$Z$47,23,FALSE))</f>
        <v/>
      </c>
      <c r="AI113" s="1174" t="str">
        <f>IF(AI111="","",VLOOKUP(AI111,'標準様式１シフト記号表（勤務時間帯）'!$D$6:$Z$47,23,FALSE))</f>
        <v/>
      </c>
      <c r="AJ113" s="1185" t="str">
        <f>IF(AJ111="","",VLOOKUP(AJ111,'標準様式１シフト記号表（勤務時間帯）'!$D$6:$Z$47,23,FALSE))</f>
        <v/>
      </c>
      <c r="AK113" s="1185" t="str">
        <f>IF(AK111="","",VLOOKUP(AK111,'標準様式１シフト記号表（勤務時間帯）'!$D$6:$Z$47,23,FALSE))</f>
        <v/>
      </c>
      <c r="AL113" s="1185" t="str">
        <f>IF(AL111="","",VLOOKUP(AL111,'標準様式１シフト記号表（勤務時間帯）'!$D$6:$Z$47,23,FALSE))</f>
        <v/>
      </c>
      <c r="AM113" s="1185" t="str">
        <f>IF(AM111="","",VLOOKUP(AM111,'標準様式１シフト記号表（勤務時間帯）'!$D$6:$Z$47,23,FALSE))</f>
        <v/>
      </c>
      <c r="AN113" s="1185" t="str">
        <f>IF(AN111="","",VLOOKUP(AN111,'標準様式１シフト記号表（勤務時間帯）'!$D$6:$Z$47,23,FALSE))</f>
        <v/>
      </c>
      <c r="AO113" s="1199" t="str">
        <f>IF(AO111="","",VLOOKUP(AO111,'標準様式１シフト記号表（勤務時間帯）'!$D$6:$Z$47,23,FALSE))</f>
        <v/>
      </c>
      <c r="AP113" s="1174" t="str">
        <f>IF(AP111="","",VLOOKUP(AP111,'標準様式１シフト記号表（勤務時間帯）'!$D$6:$Z$47,23,FALSE))</f>
        <v/>
      </c>
      <c r="AQ113" s="1185" t="str">
        <f>IF(AQ111="","",VLOOKUP(AQ111,'標準様式１シフト記号表（勤務時間帯）'!$D$6:$Z$47,23,FALSE))</f>
        <v/>
      </c>
      <c r="AR113" s="1185" t="str">
        <f>IF(AR111="","",VLOOKUP(AR111,'標準様式１シフト記号表（勤務時間帯）'!$D$6:$Z$47,23,FALSE))</f>
        <v/>
      </c>
      <c r="AS113" s="1185" t="str">
        <f>IF(AS111="","",VLOOKUP(AS111,'標準様式１シフト記号表（勤務時間帯）'!$D$6:$Z$47,23,FALSE))</f>
        <v/>
      </c>
      <c r="AT113" s="1185" t="str">
        <f>IF(AT111="","",VLOOKUP(AT111,'標準様式１シフト記号表（勤務時間帯）'!$D$6:$Z$47,23,FALSE))</f>
        <v/>
      </c>
      <c r="AU113" s="1185" t="str">
        <f>IF(AU111="","",VLOOKUP(AU111,'標準様式１シフト記号表（勤務時間帯）'!$D$6:$Z$47,23,FALSE))</f>
        <v/>
      </c>
      <c r="AV113" s="1199" t="str">
        <f>IF(AV111="","",VLOOKUP(AV111,'標準様式１シフト記号表（勤務時間帯）'!$D$6:$Z$47,23,FALSE))</f>
        <v/>
      </c>
      <c r="AW113" s="1174" t="str">
        <f>IF(AW111="","",VLOOKUP(AW111,'標準様式１シフト記号表（勤務時間帯）'!$D$6:$Z$47,23,FALSE))</f>
        <v/>
      </c>
      <c r="AX113" s="1185" t="str">
        <f>IF(AX111="","",VLOOKUP(AX111,'標準様式１シフト記号表（勤務時間帯）'!$D$6:$Z$47,23,FALSE))</f>
        <v/>
      </c>
      <c r="AY113" s="1185" t="str">
        <f>IF(AY111="","",VLOOKUP(AY111,'標準様式１シフト記号表（勤務時間帯）'!$D$6:$Z$47,23,FALSE))</f>
        <v/>
      </c>
      <c r="AZ113" s="1234">
        <f>IF($BC$3="４週",SUM(U113:AV113),IF($BC$3="暦月",SUM(U113:AY113),""))</f>
        <v>0</v>
      </c>
      <c r="BA113" s="1246"/>
      <c r="BB113" s="1260">
        <f>IF($BC$3="４週",AZ113/4,IF($BC$3="暦月",(AZ113/($BC$8/7)),""))</f>
        <v>0</v>
      </c>
      <c r="BC113" s="1246"/>
      <c r="BD113" s="1276"/>
      <c r="BE113" s="1280"/>
      <c r="BF113" s="1280"/>
      <c r="BG113" s="1280"/>
      <c r="BH113" s="1285"/>
    </row>
    <row r="114" spans="2:60" ht="20.25" customHeight="1">
      <c r="B114" s="1043"/>
      <c r="C114" s="1056"/>
      <c r="D114" s="1069"/>
      <c r="E114" s="1077"/>
      <c r="F114" s="1077"/>
      <c r="G114" s="1085"/>
      <c r="H114" s="1095"/>
      <c r="I114" s="1104"/>
      <c r="J114" s="1110"/>
      <c r="K114" s="1110"/>
      <c r="L114" s="1085"/>
      <c r="M114" s="1116"/>
      <c r="N114" s="1121"/>
      <c r="O114" s="1126"/>
      <c r="P114" s="1133" t="s">
        <v>397</v>
      </c>
      <c r="Q114" s="1141"/>
      <c r="R114" s="1141"/>
      <c r="S114" s="1149"/>
      <c r="T114" s="1163"/>
      <c r="U114" s="1175"/>
      <c r="V114" s="1186"/>
      <c r="W114" s="1186"/>
      <c r="X114" s="1186"/>
      <c r="Y114" s="1186"/>
      <c r="Z114" s="1186"/>
      <c r="AA114" s="1200"/>
      <c r="AB114" s="1175"/>
      <c r="AC114" s="1186"/>
      <c r="AD114" s="1186"/>
      <c r="AE114" s="1186"/>
      <c r="AF114" s="1186"/>
      <c r="AG114" s="1186"/>
      <c r="AH114" s="1200"/>
      <c r="AI114" s="1175"/>
      <c r="AJ114" s="1186"/>
      <c r="AK114" s="1186"/>
      <c r="AL114" s="1186"/>
      <c r="AM114" s="1186"/>
      <c r="AN114" s="1186"/>
      <c r="AO114" s="1200"/>
      <c r="AP114" s="1175"/>
      <c r="AQ114" s="1186"/>
      <c r="AR114" s="1186"/>
      <c r="AS114" s="1186"/>
      <c r="AT114" s="1186"/>
      <c r="AU114" s="1186"/>
      <c r="AV114" s="1200"/>
      <c r="AW114" s="1175"/>
      <c r="AX114" s="1186"/>
      <c r="AY114" s="1186"/>
      <c r="AZ114" s="1235"/>
      <c r="BA114" s="1247"/>
      <c r="BB114" s="1261"/>
      <c r="BC114" s="1247"/>
      <c r="BD114" s="1277"/>
      <c r="BE114" s="1281"/>
      <c r="BF114" s="1281"/>
      <c r="BG114" s="1281"/>
      <c r="BH114" s="1286"/>
    </row>
    <row r="115" spans="2:60" ht="20.25" customHeight="1">
      <c r="B115" s="1041">
        <f>B112+1</f>
        <v>32</v>
      </c>
      <c r="C115" s="1054"/>
      <c r="D115" s="1067"/>
      <c r="E115" s="1075"/>
      <c r="F115" s="1075">
        <f>C114</f>
        <v>0</v>
      </c>
      <c r="G115" s="1083"/>
      <c r="H115" s="1093"/>
      <c r="I115" s="1102"/>
      <c r="J115" s="1108"/>
      <c r="K115" s="1108"/>
      <c r="L115" s="1083"/>
      <c r="M115" s="1114"/>
      <c r="N115" s="1119"/>
      <c r="O115" s="1124"/>
      <c r="P115" s="1129" t="s">
        <v>743</v>
      </c>
      <c r="Q115" s="1136"/>
      <c r="R115" s="1136"/>
      <c r="S115" s="1144"/>
      <c r="T115" s="1156"/>
      <c r="U115" s="1173" t="str">
        <f>IF(U114="","",VLOOKUP(U114,'標準様式１シフト記号表（勤務時間帯）'!$D$6:$X$47,21,FALSE))</f>
        <v/>
      </c>
      <c r="V115" s="1184" t="str">
        <f>IF(V114="","",VLOOKUP(V114,'標準様式１シフト記号表（勤務時間帯）'!$D$6:$X$47,21,FALSE))</f>
        <v/>
      </c>
      <c r="W115" s="1184" t="str">
        <f>IF(W114="","",VLOOKUP(W114,'標準様式１シフト記号表（勤務時間帯）'!$D$6:$X$47,21,FALSE))</f>
        <v/>
      </c>
      <c r="X115" s="1184" t="str">
        <f>IF(X114="","",VLOOKUP(X114,'標準様式１シフト記号表（勤務時間帯）'!$D$6:$X$47,21,FALSE))</f>
        <v/>
      </c>
      <c r="Y115" s="1184" t="str">
        <f>IF(Y114="","",VLOOKUP(Y114,'標準様式１シフト記号表（勤務時間帯）'!$D$6:$X$47,21,FALSE))</f>
        <v/>
      </c>
      <c r="Z115" s="1184" t="str">
        <f>IF(Z114="","",VLOOKUP(Z114,'標準様式１シフト記号表（勤務時間帯）'!$D$6:$X$47,21,FALSE))</f>
        <v/>
      </c>
      <c r="AA115" s="1198" t="str">
        <f>IF(AA114="","",VLOOKUP(AA114,'標準様式１シフト記号表（勤務時間帯）'!$D$6:$X$47,21,FALSE))</f>
        <v/>
      </c>
      <c r="AB115" s="1173" t="str">
        <f>IF(AB114="","",VLOOKUP(AB114,'標準様式１シフト記号表（勤務時間帯）'!$D$6:$X$47,21,FALSE))</f>
        <v/>
      </c>
      <c r="AC115" s="1184" t="str">
        <f>IF(AC114="","",VLOOKUP(AC114,'標準様式１シフト記号表（勤務時間帯）'!$D$6:$X$47,21,FALSE))</f>
        <v/>
      </c>
      <c r="AD115" s="1184" t="str">
        <f>IF(AD114="","",VLOOKUP(AD114,'標準様式１シフト記号表（勤務時間帯）'!$D$6:$X$47,21,FALSE))</f>
        <v/>
      </c>
      <c r="AE115" s="1184" t="str">
        <f>IF(AE114="","",VLOOKUP(AE114,'標準様式１シフト記号表（勤務時間帯）'!$D$6:$X$47,21,FALSE))</f>
        <v/>
      </c>
      <c r="AF115" s="1184" t="str">
        <f>IF(AF114="","",VLOOKUP(AF114,'標準様式１シフト記号表（勤務時間帯）'!$D$6:$X$47,21,FALSE))</f>
        <v/>
      </c>
      <c r="AG115" s="1184" t="str">
        <f>IF(AG114="","",VLOOKUP(AG114,'標準様式１シフト記号表（勤務時間帯）'!$D$6:$X$47,21,FALSE))</f>
        <v/>
      </c>
      <c r="AH115" s="1198" t="str">
        <f>IF(AH114="","",VLOOKUP(AH114,'標準様式１シフト記号表（勤務時間帯）'!$D$6:$X$47,21,FALSE))</f>
        <v/>
      </c>
      <c r="AI115" s="1173" t="str">
        <f>IF(AI114="","",VLOOKUP(AI114,'標準様式１シフト記号表（勤務時間帯）'!$D$6:$X$47,21,FALSE))</f>
        <v/>
      </c>
      <c r="AJ115" s="1184" t="str">
        <f>IF(AJ114="","",VLOOKUP(AJ114,'標準様式１シフト記号表（勤務時間帯）'!$D$6:$X$47,21,FALSE))</f>
        <v/>
      </c>
      <c r="AK115" s="1184" t="str">
        <f>IF(AK114="","",VLOOKUP(AK114,'標準様式１シフト記号表（勤務時間帯）'!$D$6:$X$47,21,FALSE))</f>
        <v/>
      </c>
      <c r="AL115" s="1184" t="str">
        <f>IF(AL114="","",VLOOKUP(AL114,'標準様式１シフト記号表（勤務時間帯）'!$D$6:$X$47,21,FALSE))</f>
        <v/>
      </c>
      <c r="AM115" s="1184" t="str">
        <f>IF(AM114="","",VLOOKUP(AM114,'標準様式１シフト記号表（勤務時間帯）'!$D$6:$X$47,21,FALSE))</f>
        <v/>
      </c>
      <c r="AN115" s="1184" t="str">
        <f>IF(AN114="","",VLOOKUP(AN114,'標準様式１シフト記号表（勤務時間帯）'!$D$6:$X$47,21,FALSE))</f>
        <v/>
      </c>
      <c r="AO115" s="1198" t="str">
        <f>IF(AO114="","",VLOOKUP(AO114,'標準様式１シフト記号表（勤務時間帯）'!$D$6:$X$47,21,FALSE))</f>
        <v/>
      </c>
      <c r="AP115" s="1173" t="str">
        <f>IF(AP114="","",VLOOKUP(AP114,'標準様式１シフト記号表（勤務時間帯）'!$D$6:$X$47,21,FALSE))</f>
        <v/>
      </c>
      <c r="AQ115" s="1184" t="str">
        <f>IF(AQ114="","",VLOOKUP(AQ114,'標準様式１シフト記号表（勤務時間帯）'!$D$6:$X$47,21,FALSE))</f>
        <v/>
      </c>
      <c r="AR115" s="1184" t="str">
        <f>IF(AR114="","",VLOOKUP(AR114,'標準様式１シフト記号表（勤務時間帯）'!$D$6:$X$47,21,FALSE))</f>
        <v/>
      </c>
      <c r="AS115" s="1184" t="str">
        <f>IF(AS114="","",VLOOKUP(AS114,'標準様式１シフト記号表（勤務時間帯）'!$D$6:$X$47,21,FALSE))</f>
        <v/>
      </c>
      <c r="AT115" s="1184" t="str">
        <f>IF(AT114="","",VLOOKUP(AT114,'標準様式１シフト記号表（勤務時間帯）'!$D$6:$X$47,21,FALSE))</f>
        <v/>
      </c>
      <c r="AU115" s="1184" t="str">
        <f>IF(AU114="","",VLOOKUP(AU114,'標準様式１シフト記号表（勤務時間帯）'!$D$6:$X$47,21,FALSE))</f>
        <v/>
      </c>
      <c r="AV115" s="1198" t="str">
        <f>IF(AV114="","",VLOOKUP(AV114,'標準様式１シフト記号表（勤務時間帯）'!$D$6:$X$47,21,FALSE))</f>
        <v/>
      </c>
      <c r="AW115" s="1173" t="str">
        <f>IF(AW114="","",VLOOKUP(AW114,'標準様式１シフト記号表（勤務時間帯）'!$D$6:$X$47,21,FALSE))</f>
        <v/>
      </c>
      <c r="AX115" s="1184" t="str">
        <f>IF(AX114="","",VLOOKUP(AX114,'標準様式１シフト記号表（勤務時間帯）'!$D$6:$X$47,21,FALSE))</f>
        <v/>
      </c>
      <c r="AY115" s="1184" t="str">
        <f>IF(AY114="","",VLOOKUP(AY114,'標準様式１シフト記号表（勤務時間帯）'!$D$6:$X$47,21,FALSE))</f>
        <v/>
      </c>
      <c r="AZ115" s="1233">
        <f>IF($BC$3="４週",SUM(U115:AV115),IF($BC$3="暦月",SUM(U115:AY115),""))</f>
        <v>0</v>
      </c>
      <c r="BA115" s="1245"/>
      <c r="BB115" s="1259">
        <f>IF($BC$3="４週",AZ115/4,IF($BC$3="暦月",(AZ115/($BC$8/7)),""))</f>
        <v>0</v>
      </c>
      <c r="BC115" s="1245"/>
      <c r="BD115" s="1275"/>
      <c r="BE115" s="1279"/>
      <c r="BF115" s="1279"/>
      <c r="BG115" s="1279"/>
      <c r="BH115" s="1284"/>
    </row>
    <row r="116" spans="2:60" ht="20.25" customHeight="1">
      <c r="B116" s="1042"/>
      <c r="C116" s="1055"/>
      <c r="D116" s="1068"/>
      <c r="E116" s="1076"/>
      <c r="F116" s="1076"/>
      <c r="G116" s="1084">
        <f>C114</f>
        <v>0</v>
      </c>
      <c r="H116" s="1094"/>
      <c r="I116" s="1103"/>
      <c r="J116" s="1109"/>
      <c r="K116" s="1109"/>
      <c r="L116" s="1084"/>
      <c r="M116" s="1115"/>
      <c r="N116" s="1120"/>
      <c r="O116" s="1125"/>
      <c r="P116" s="1291" t="s">
        <v>29</v>
      </c>
      <c r="Q116" s="1137"/>
      <c r="R116" s="1137"/>
      <c r="S116" s="1147"/>
      <c r="T116" s="1160"/>
      <c r="U116" s="1174" t="str">
        <f>IF(U114="","",VLOOKUP(U114,'標準様式１シフト記号表（勤務時間帯）'!$D$6:$Z$47,23,FALSE))</f>
        <v/>
      </c>
      <c r="V116" s="1185" t="str">
        <f>IF(V114="","",VLOOKUP(V114,'標準様式１シフト記号表（勤務時間帯）'!$D$6:$Z$47,23,FALSE))</f>
        <v/>
      </c>
      <c r="W116" s="1185" t="str">
        <f>IF(W114="","",VLOOKUP(W114,'標準様式１シフト記号表（勤務時間帯）'!$D$6:$Z$47,23,FALSE))</f>
        <v/>
      </c>
      <c r="X116" s="1185" t="str">
        <f>IF(X114="","",VLOOKUP(X114,'標準様式１シフト記号表（勤務時間帯）'!$D$6:$Z$47,23,FALSE))</f>
        <v/>
      </c>
      <c r="Y116" s="1185" t="str">
        <f>IF(Y114="","",VLOOKUP(Y114,'標準様式１シフト記号表（勤務時間帯）'!$D$6:$Z$47,23,FALSE))</f>
        <v/>
      </c>
      <c r="Z116" s="1185" t="str">
        <f>IF(Z114="","",VLOOKUP(Z114,'標準様式１シフト記号表（勤務時間帯）'!$D$6:$Z$47,23,FALSE))</f>
        <v/>
      </c>
      <c r="AA116" s="1199" t="str">
        <f>IF(AA114="","",VLOOKUP(AA114,'標準様式１シフト記号表（勤務時間帯）'!$D$6:$Z$47,23,FALSE))</f>
        <v/>
      </c>
      <c r="AB116" s="1174" t="str">
        <f>IF(AB114="","",VLOOKUP(AB114,'標準様式１シフト記号表（勤務時間帯）'!$D$6:$Z$47,23,FALSE))</f>
        <v/>
      </c>
      <c r="AC116" s="1185" t="str">
        <f>IF(AC114="","",VLOOKUP(AC114,'標準様式１シフト記号表（勤務時間帯）'!$D$6:$Z$47,23,FALSE))</f>
        <v/>
      </c>
      <c r="AD116" s="1185" t="str">
        <f>IF(AD114="","",VLOOKUP(AD114,'標準様式１シフト記号表（勤務時間帯）'!$D$6:$Z$47,23,FALSE))</f>
        <v/>
      </c>
      <c r="AE116" s="1185" t="str">
        <f>IF(AE114="","",VLOOKUP(AE114,'標準様式１シフト記号表（勤務時間帯）'!$D$6:$Z$47,23,FALSE))</f>
        <v/>
      </c>
      <c r="AF116" s="1185" t="str">
        <f>IF(AF114="","",VLOOKUP(AF114,'標準様式１シフト記号表（勤務時間帯）'!$D$6:$Z$47,23,FALSE))</f>
        <v/>
      </c>
      <c r="AG116" s="1185" t="str">
        <f>IF(AG114="","",VLOOKUP(AG114,'標準様式１シフト記号表（勤務時間帯）'!$D$6:$Z$47,23,FALSE))</f>
        <v/>
      </c>
      <c r="AH116" s="1199" t="str">
        <f>IF(AH114="","",VLOOKUP(AH114,'標準様式１シフト記号表（勤務時間帯）'!$D$6:$Z$47,23,FALSE))</f>
        <v/>
      </c>
      <c r="AI116" s="1174" t="str">
        <f>IF(AI114="","",VLOOKUP(AI114,'標準様式１シフト記号表（勤務時間帯）'!$D$6:$Z$47,23,FALSE))</f>
        <v/>
      </c>
      <c r="AJ116" s="1185" t="str">
        <f>IF(AJ114="","",VLOOKUP(AJ114,'標準様式１シフト記号表（勤務時間帯）'!$D$6:$Z$47,23,FALSE))</f>
        <v/>
      </c>
      <c r="AK116" s="1185" t="str">
        <f>IF(AK114="","",VLOOKUP(AK114,'標準様式１シフト記号表（勤務時間帯）'!$D$6:$Z$47,23,FALSE))</f>
        <v/>
      </c>
      <c r="AL116" s="1185" t="str">
        <f>IF(AL114="","",VLOOKUP(AL114,'標準様式１シフト記号表（勤務時間帯）'!$D$6:$Z$47,23,FALSE))</f>
        <v/>
      </c>
      <c r="AM116" s="1185" t="str">
        <f>IF(AM114="","",VLOOKUP(AM114,'標準様式１シフト記号表（勤務時間帯）'!$D$6:$Z$47,23,FALSE))</f>
        <v/>
      </c>
      <c r="AN116" s="1185" t="str">
        <f>IF(AN114="","",VLOOKUP(AN114,'標準様式１シフト記号表（勤務時間帯）'!$D$6:$Z$47,23,FALSE))</f>
        <v/>
      </c>
      <c r="AO116" s="1199" t="str">
        <f>IF(AO114="","",VLOOKUP(AO114,'標準様式１シフト記号表（勤務時間帯）'!$D$6:$Z$47,23,FALSE))</f>
        <v/>
      </c>
      <c r="AP116" s="1174" t="str">
        <f>IF(AP114="","",VLOOKUP(AP114,'標準様式１シフト記号表（勤務時間帯）'!$D$6:$Z$47,23,FALSE))</f>
        <v/>
      </c>
      <c r="AQ116" s="1185" t="str">
        <f>IF(AQ114="","",VLOOKUP(AQ114,'標準様式１シフト記号表（勤務時間帯）'!$D$6:$Z$47,23,FALSE))</f>
        <v/>
      </c>
      <c r="AR116" s="1185" t="str">
        <f>IF(AR114="","",VLOOKUP(AR114,'標準様式１シフト記号表（勤務時間帯）'!$D$6:$Z$47,23,FALSE))</f>
        <v/>
      </c>
      <c r="AS116" s="1185" t="str">
        <f>IF(AS114="","",VLOOKUP(AS114,'標準様式１シフト記号表（勤務時間帯）'!$D$6:$Z$47,23,FALSE))</f>
        <v/>
      </c>
      <c r="AT116" s="1185" t="str">
        <f>IF(AT114="","",VLOOKUP(AT114,'標準様式１シフト記号表（勤務時間帯）'!$D$6:$Z$47,23,FALSE))</f>
        <v/>
      </c>
      <c r="AU116" s="1185" t="str">
        <f>IF(AU114="","",VLOOKUP(AU114,'標準様式１シフト記号表（勤務時間帯）'!$D$6:$Z$47,23,FALSE))</f>
        <v/>
      </c>
      <c r="AV116" s="1199" t="str">
        <f>IF(AV114="","",VLOOKUP(AV114,'標準様式１シフト記号表（勤務時間帯）'!$D$6:$Z$47,23,FALSE))</f>
        <v/>
      </c>
      <c r="AW116" s="1174" t="str">
        <f>IF(AW114="","",VLOOKUP(AW114,'標準様式１シフト記号表（勤務時間帯）'!$D$6:$Z$47,23,FALSE))</f>
        <v/>
      </c>
      <c r="AX116" s="1185" t="str">
        <f>IF(AX114="","",VLOOKUP(AX114,'標準様式１シフト記号表（勤務時間帯）'!$D$6:$Z$47,23,FALSE))</f>
        <v/>
      </c>
      <c r="AY116" s="1185" t="str">
        <f>IF(AY114="","",VLOOKUP(AY114,'標準様式１シフト記号表（勤務時間帯）'!$D$6:$Z$47,23,FALSE))</f>
        <v/>
      </c>
      <c r="AZ116" s="1234">
        <f>IF($BC$3="４週",SUM(U116:AV116),IF($BC$3="暦月",SUM(U116:AY116),""))</f>
        <v>0</v>
      </c>
      <c r="BA116" s="1246"/>
      <c r="BB116" s="1260">
        <f>IF($BC$3="４週",AZ116/4,IF($BC$3="暦月",(AZ116/($BC$8/7)),""))</f>
        <v>0</v>
      </c>
      <c r="BC116" s="1246"/>
      <c r="BD116" s="1276"/>
      <c r="BE116" s="1280"/>
      <c r="BF116" s="1280"/>
      <c r="BG116" s="1280"/>
      <c r="BH116" s="1285"/>
    </row>
    <row r="117" spans="2:60" ht="20.25" customHeight="1">
      <c r="B117" s="1043"/>
      <c r="C117" s="1056"/>
      <c r="D117" s="1069"/>
      <c r="E117" s="1077"/>
      <c r="F117" s="1077"/>
      <c r="G117" s="1085"/>
      <c r="H117" s="1095"/>
      <c r="I117" s="1104"/>
      <c r="J117" s="1110"/>
      <c r="K117" s="1110"/>
      <c r="L117" s="1085"/>
      <c r="M117" s="1116"/>
      <c r="N117" s="1121"/>
      <c r="O117" s="1126"/>
      <c r="P117" s="1133" t="s">
        <v>397</v>
      </c>
      <c r="Q117" s="1141"/>
      <c r="R117" s="1141"/>
      <c r="S117" s="1149"/>
      <c r="T117" s="1163"/>
      <c r="U117" s="1175"/>
      <c r="V117" s="1186"/>
      <c r="W117" s="1186"/>
      <c r="X117" s="1186"/>
      <c r="Y117" s="1186"/>
      <c r="Z117" s="1186"/>
      <c r="AA117" s="1200"/>
      <c r="AB117" s="1175"/>
      <c r="AC117" s="1186"/>
      <c r="AD117" s="1186"/>
      <c r="AE117" s="1186"/>
      <c r="AF117" s="1186"/>
      <c r="AG117" s="1186"/>
      <c r="AH117" s="1200"/>
      <c r="AI117" s="1175"/>
      <c r="AJ117" s="1186"/>
      <c r="AK117" s="1186"/>
      <c r="AL117" s="1186"/>
      <c r="AM117" s="1186"/>
      <c r="AN117" s="1186"/>
      <c r="AO117" s="1200"/>
      <c r="AP117" s="1175"/>
      <c r="AQ117" s="1186"/>
      <c r="AR117" s="1186"/>
      <c r="AS117" s="1186"/>
      <c r="AT117" s="1186"/>
      <c r="AU117" s="1186"/>
      <c r="AV117" s="1200"/>
      <c r="AW117" s="1175"/>
      <c r="AX117" s="1186"/>
      <c r="AY117" s="1186"/>
      <c r="AZ117" s="1235"/>
      <c r="BA117" s="1247"/>
      <c r="BB117" s="1261"/>
      <c r="BC117" s="1247"/>
      <c r="BD117" s="1277"/>
      <c r="BE117" s="1281"/>
      <c r="BF117" s="1281"/>
      <c r="BG117" s="1281"/>
      <c r="BH117" s="1286"/>
    </row>
    <row r="118" spans="2:60" ht="20.25" customHeight="1">
      <c r="B118" s="1041">
        <f>B115+1</f>
        <v>33</v>
      </c>
      <c r="C118" s="1054"/>
      <c r="D118" s="1067"/>
      <c r="E118" s="1075"/>
      <c r="F118" s="1075">
        <f>C117</f>
        <v>0</v>
      </c>
      <c r="G118" s="1083"/>
      <c r="H118" s="1093"/>
      <c r="I118" s="1102"/>
      <c r="J118" s="1108"/>
      <c r="K118" s="1108"/>
      <c r="L118" s="1083"/>
      <c r="M118" s="1114"/>
      <c r="N118" s="1119"/>
      <c r="O118" s="1124"/>
      <c r="P118" s="1129" t="s">
        <v>743</v>
      </c>
      <c r="Q118" s="1136"/>
      <c r="R118" s="1136"/>
      <c r="S118" s="1144"/>
      <c r="T118" s="1156"/>
      <c r="U118" s="1173" t="str">
        <f>IF(U117="","",VLOOKUP(U117,'標準様式１シフト記号表（勤務時間帯）'!$D$6:$X$47,21,FALSE))</f>
        <v/>
      </c>
      <c r="V118" s="1184" t="str">
        <f>IF(V117="","",VLOOKUP(V117,'標準様式１シフト記号表（勤務時間帯）'!$D$6:$X$47,21,FALSE))</f>
        <v/>
      </c>
      <c r="W118" s="1184" t="str">
        <f>IF(W117="","",VLOOKUP(W117,'標準様式１シフト記号表（勤務時間帯）'!$D$6:$X$47,21,FALSE))</f>
        <v/>
      </c>
      <c r="X118" s="1184" t="str">
        <f>IF(X117="","",VLOOKUP(X117,'標準様式１シフト記号表（勤務時間帯）'!$D$6:$X$47,21,FALSE))</f>
        <v/>
      </c>
      <c r="Y118" s="1184" t="str">
        <f>IF(Y117="","",VLOOKUP(Y117,'標準様式１シフト記号表（勤務時間帯）'!$D$6:$X$47,21,FALSE))</f>
        <v/>
      </c>
      <c r="Z118" s="1184" t="str">
        <f>IF(Z117="","",VLOOKUP(Z117,'標準様式１シフト記号表（勤務時間帯）'!$D$6:$X$47,21,FALSE))</f>
        <v/>
      </c>
      <c r="AA118" s="1198" t="str">
        <f>IF(AA117="","",VLOOKUP(AA117,'標準様式１シフト記号表（勤務時間帯）'!$D$6:$X$47,21,FALSE))</f>
        <v/>
      </c>
      <c r="AB118" s="1173" t="str">
        <f>IF(AB117="","",VLOOKUP(AB117,'標準様式１シフト記号表（勤務時間帯）'!$D$6:$X$47,21,FALSE))</f>
        <v/>
      </c>
      <c r="AC118" s="1184" t="str">
        <f>IF(AC117="","",VLOOKUP(AC117,'標準様式１シフト記号表（勤務時間帯）'!$D$6:$X$47,21,FALSE))</f>
        <v/>
      </c>
      <c r="AD118" s="1184" t="str">
        <f>IF(AD117="","",VLOOKUP(AD117,'標準様式１シフト記号表（勤務時間帯）'!$D$6:$X$47,21,FALSE))</f>
        <v/>
      </c>
      <c r="AE118" s="1184" t="str">
        <f>IF(AE117="","",VLOOKUP(AE117,'標準様式１シフト記号表（勤務時間帯）'!$D$6:$X$47,21,FALSE))</f>
        <v/>
      </c>
      <c r="AF118" s="1184" t="str">
        <f>IF(AF117="","",VLOOKUP(AF117,'標準様式１シフト記号表（勤務時間帯）'!$D$6:$X$47,21,FALSE))</f>
        <v/>
      </c>
      <c r="AG118" s="1184" t="str">
        <f>IF(AG117="","",VLOOKUP(AG117,'標準様式１シフト記号表（勤務時間帯）'!$D$6:$X$47,21,FALSE))</f>
        <v/>
      </c>
      <c r="AH118" s="1198" t="str">
        <f>IF(AH117="","",VLOOKUP(AH117,'標準様式１シフト記号表（勤務時間帯）'!$D$6:$X$47,21,FALSE))</f>
        <v/>
      </c>
      <c r="AI118" s="1173" t="str">
        <f>IF(AI117="","",VLOOKUP(AI117,'標準様式１シフト記号表（勤務時間帯）'!$D$6:$X$47,21,FALSE))</f>
        <v/>
      </c>
      <c r="AJ118" s="1184" t="str">
        <f>IF(AJ117="","",VLOOKUP(AJ117,'標準様式１シフト記号表（勤務時間帯）'!$D$6:$X$47,21,FALSE))</f>
        <v/>
      </c>
      <c r="AK118" s="1184" t="str">
        <f>IF(AK117="","",VLOOKUP(AK117,'標準様式１シフト記号表（勤務時間帯）'!$D$6:$X$47,21,FALSE))</f>
        <v/>
      </c>
      <c r="AL118" s="1184" t="str">
        <f>IF(AL117="","",VLOOKUP(AL117,'標準様式１シフト記号表（勤務時間帯）'!$D$6:$X$47,21,FALSE))</f>
        <v/>
      </c>
      <c r="AM118" s="1184" t="str">
        <f>IF(AM117="","",VLOOKUP(AM117,'標準様式１シフト記号表（勤務時間帯）'!$D$6:$X$47,21,FALSE))</f>
        <v/>
      </c>
      <c r="AN118" s="1184" t="str">
        <f>IF(AN117="","",VLOOKUP(AN117,'標準様式１シフト記号表（勤務時間帯）'!$D$6:$X$47,21,FALSE))</f>
        <v/>
      </c>
      <c r="AO118" s="1198" t="str">
        <f>IF(AO117="","",VLOOKUP(AO117,'標準様式１シフト記号表（勤務時間帯）'!$D$6:$X$47,21,FALSE))</f>
        <v/>
      </c>
      <c r="AP118" s="1173" t="str">
        <f>IF(AP117="","",VLOOKUP(AP117,'標準様式１シフト記号表（勤務時間帯）'!$D$6:$X$47,21,FALSE))</f>
        <v/>
      </c>
      <c r="AQ118" s="1184" t="str">
        <f>IF(AQ117="","",VLOOKUP(AQ117,'標準様式１シフト記号表（勤務時間帯）'!$D$6:$X$47,21,FALSE))</f>
        <v/>
      </c>
      <c r="AR118" s="1184" t="str">
        <f>IF(AR117="","",VLOOKUP(AR117,'標準様式１シフト記号表（勤務時間帯）'!$D$6:$X$47,21,FALSE))</f>
        <v/>
      </c>
      <c r="AS118" s="1184" t="str">
        <f>IF(AS117="","",VLOOKUP(AS117,'標準様式１シフト記号表（勤務時間帯）'!$D$6:$X$47,21,FALSE))</f>
        <v/>
      </c>
      <c r="AT118" s="1184" t="str">
        <f>IF(AT117="","",VLOOKUP(AT117,'標準様式１シフト記号表（勤務時間帯）'!$D$6:$X$47,21,FALSE))</f>
        <v/>
      </c>
      <c r="AU118" s="1184" t="str">
        <f>IF(AU117="","",VLOOKUP(AU117,'標準様式１シフト記号表（勤務時間帯）'!$D$6:$X$47,21,FALSE))</f>
        <v/>
      </c>
      <c r="AV118" s="1198" t="str">
        <f>IF(AV117="","",VLOOKUP(AV117,'標準様式１シフト記号表（勤務時間帯）'!$D$6:$X$47,21,FALSE))</f>
        <v/>
      </c>
      <c r="AW118" s="1173" t="str">
        <f>IF(AW117="","",VLOOKUP(AW117,'標準様式１シフト記号表（勤務時間帯）'!$D$6:$X$47,21,FALSE))</f>
        <v/>
      </c>
      <c r="AX118" s="1184" t="str">
        <f>IF(AX117="","",VLOOKUP(AX117,'標準様式１シフト記号表（勤務時間帯）'!$D$6:$X$47,21,FALSE))</f>
        <v/>
      </c>
      <c r="AY118" s="1184" t="str">
        <f>IF(AY117="","",VLOOKUP(AY117,'標準様式１シフト記号表（勤務時間帯）'!$D$6:$X$47,21,FALSE))</f>
        <v/>
      </c>
      <c r="AZ118" s="1233">
        <f>IF($BC$3="４週",SUM(U118:AV118),IF($BC$3="暦月",SUM(U118:AY118),""))</f>
        <v>0</v>
      </c>
      <c r="BA118" s="1245"/>
      <c r="BB118" s="1259">
        <f>IF($BC$3="４週",AZ118/4,IF($BC$3="暦月",(AZ118/($BC$8/7)),""))</f>
        <v>0</v>
      </c>
      <c r="BC118" s="1245"/>
      <c r="BD118" s="1275"/>
      <c r="BE118" s="1279"/>
      <c r="BF118" s="1279"/>
      <c r="BG118" s="1279"/>
      <c r="BH118" s="1284"/>
    </row>
    <row r="119" spans="2:60" ht="20.25" customHeight="1">
      <c r="B119" s="1042"/>
      <c r="C119" s="1055"/>
      <c r="D119" s="1068"/>
      <c r="E119" s="1076"/>
      <c r="F119" s="1076"/>
      <c r="G119" s="1084">
        <f>C117</f>
        <v>0</v>
      </c>
      <c r="H119" s="1094"/>
      <c r="I119" s="1103"/>
      <c r="J119" s="1109"/>
      <c r="K119" s="1109"/>
      <c r="L119" s="1084"/>
      <c r="M119" s="1115"/>
      <c r="N119" s="1120"/>
      <c r="O119" s="1125"/>
      <c r="P119" s="1291" t="s">
        <v>29</v>
      </c>
      <c r="Q119" s="1137"/>
      <c r="R119" s="1137"/>
      <c r="S119" s="1147"/>
      <c r="T119" s="1160"/>
      <c r="U119" s="1174" t="str">
        <f>IF(U117="","",VLOOKUP(U117,'標準様式１シフト記号表（勤務時間帯）'!$D$6:$Z$47,23,FALSE))</f>
        <v/>
      </c>
      <c r="V119" s="1185" t="str">
        <f>IF(V117="","",VLOOKUP(V117,'標準様式１シフト記号表（勤務時間帯）'!$D$6:$Z$47,23,FALSE))</f>
        <v/>
      </c>
      <c r="W119" s="1185" t="str">
        <f>IF(W117="","",VLOOKUP(W117,'標準様式１シフト記号表（勤務時間帯）'!$D$6:$Z$47,23,FALSE))</f>
        <v/>
      </c>
      <c r="X119" s="1185" t="str">
        <f>IF(X117="","",VLOOKUP(X117,'標準様式１シフト記号表（勤務時間帯）'!$D$6:$Z$47,23,FALSE))</f>
        <v/>
      </c>
      <c r="Y119" s="1185" t="str">
        <f>IF(Y117="","",VLOOKUP(Y117,'標準様式１シフト記号表（勤務時間帯）'!$D$6:$Z$47,23,FALSE))</f>
        <v/>
      </c>
      <c r="Z119" s="1185" t="str">
        <f>IF(Z117="","",VLOOKUP(Z117,'標準様式１シフト記号表（勤務時間帯）'!$D$6:$Z$47,23,FALSE))</f>
        <v/>
      </c>
      <c r="AA119" s="1199" t="str">
        <f>IF(AA117="","",VLOOKUP(AA117,'標準様式１シフト記号表（勤務時間帯）'!$D$6:$Z$47,23,FALSE))</f>
        <v/>
      </c>
      <c r="AB119" s="1174" t="str">
        <f>IF(AB117="","",VLOOKUP(AB117,'標準様式１シフト記号表（勤務時間帯）'!$D$6:$Z$47,23,FALSE))</f>
        <v/>
      </c>
      <c r="AC119" s="1185" t="str">
        <f>IF(AC117="","",VLOOKUP(AC117,'標準様式１シフト記号表（勤務時間帯）'!$D$6:$Z$47,23,FALSE))</f>
        <v/>
      </c>
      <c r="AD119" s="1185" t="str">
        <f>IF(AD117="","",VLOOKUP(AD117,'標準様式１シフト記号表（勤務時間帯）'!$D$6:$Z$47,23,FALSE))</f>
        <v/>
      </c>
      <c r="AE119" s="1185" t="str">
        <f>IF(AE117="","",VLOOKUP(AE117,'標準様式１シフト記号表（勤務時間帯）'!$D$6:$Z$47,23,FALSE))</f>
        <v/>
      </c>
      <c r="AF119" s="1185" t="str">
        <f>IF(AF117="","",VLOOKUP(AF117,'標準様式１シフト記号表（勤務時間帯）'!$D$6:$Z$47,23,FALSE))</f>
        <v/>
      </c>
      <c r="AG119" s="1185" t="str">
        <f>IF(AG117="","",VLOOKUP(AG117,'標準様式１シフト記号表（勤務時間帯）'!$D$6:$Z$47,23,FALSE))</f>
        <v/>
      </c>
      <c r="AH119" s="1199" t="str">
        <f>IF(AH117="","",VLOOKUP(AH117,'標準様式１シフト記号表（勤務時間帯）'!$D$6:$Z$47,23,FALSE))</f>
        <v/>
      </c>
      <c r="AI119" s="1174" t="str">
        <f>IF(AI117="","",VLOOKUP(AI117,'標準様式１シフト記号表（勤務時間帯）'!$D$6:$Z$47,23,FALSE))</f>
        <v/>
      </c>
      <c r="AJ119" s="1185" t="str">
        <f>IF(AJ117="","",VLOOKUP(AJ117,'標準様式１シフト記号表（勤務時間帯）'!$D$6:$Z$47,23,FALSE))</f>
        <v/>
      </c>
      <c r="AK119" s="1185" t="str">
        <f>IF(AK117="","",VLOOKUP(AK117,'標準様式１シフト記号表（勤務時間帯）'!$D$6:$Z$47,23,FALSE))</f>
        <v/>
      </c>
      <c r="AL119" s="1185" t="str">
        <f>IF(AL117="","",VLOOKUP(AL117,'標準様式１シフト記号表（勤務時間帯）'!$D$6:$Z$47,23,FALSE))</f>
        <v/>
      </c>
      <c r="AM119" s="1185" t="str">
        <f>IF(AM117="","",VLOOKUP(AM117,'標準様式１シフト記号表（勤務時間帯）'!$D$6:$Z$47,23,FALSE))</f>
        <v/>
      </c>
      <c r="AN119" s="1185" t="str">
        <f>IF(AN117="","",VLOOKUP(AN117,'標準様式１シフト記号表（勤務時間帯）'!$D$6:$Z$47,23,FALSE))</f>
        <v/>
      </c>
      <c r="AO119" s="1199" t="str">
        <f>IF(AO117="","",VLOOKUP(AO117,'標準様式１シフト記号表（勤務時間帯）'!$D$6:$Z$47,23,FALSE))</f>
        <v/>
      </c>
      <c r="AP119" s="1174" t="str">
        <f>IF(AP117="","",VLOOKUP(AP117,'標準様式１シフト記号表（勤務時間帯）'!$D$6:$Z$47,23,FALSE))</f>
        <v/>
      </c>
      <c r="AQ119" s="1185" t="str">
        <f>IF(AQ117="","",VLOOKUP(AQ117,'標準様式１シフト記号表（勤務時間帯）'!$D$6:$Z$47,23,FALSE))</f>
        <v/>
      </c>
      <c r="AR119" s="1185" t="str">
        <f>IF(AR117="","",VLOOKUP(AR117,'標準様式１シフト記号表（勤務時間帯）'!$D$6:$Z$47,23,FALSE))</f>
        <v/>
      </c>
      <c r="AS119" s="1185" t="str">
        <f>IF(AS117="","",VLOOKUP(AS117,'標準様式１シフト記号表（勤務時間帯）'!$D$6:$Z$47,23,FALSE))</f>
        <v/>
      </c>
      <c r="AT119" s="1185" t="str">
        <f>IF(AT117="","",VLOOKUP(AT117,'標準様式１シフト記号表（勤務時間帯）'!$D$6:$Z$47,23,FALSE))</f>
        <v/>
      </c>
      <c r="AU119" s="1185" t="str">
        <f>IF(AU117="","",VLOOKUP(AU117,'標準様式１シフト記号表（勤務時間帯）'!$D$6:$Z$47,23,FALSE))</f>
        <v/>
      </c>
      <c r="AV119" s="1199" t="str">
        <f>IF(AV117="","",VLOOKUP(AV117,'標準様式１シフト記号表（勤務時間帯）'!$D$6:$Z$47,23,FALSE))</f>
        <v/>
      </c>
      <c r="AW119" s="1174" t="str">
        <f>IF(AW117="","",VLOOKUP(AW117,'標準様式１シフト記号表（勤務時間帯）'!$D$6:$Z$47,23,FALSE))</f>
        <v/>
      </c>
      <c r="AX119" s="1185" t="str">
        <f>IF(AX117="","",VLOOKUP(AX117,'標準様式１シフト記号表（勤務時間帯）'!$D$6:$Z$47,23,FALSE))</f>
        <v/>
      </c>
      <c r="AY119" s="1185" t="str">
        <f>IF(AY117="","",VLOOKUP(AY117,'標準様式１シフト記号表（勤務時間帯）'!$D$6:$Z$47,23,FALSE))</f>
        <v/>
      </c>
      <c r="AZ119" s="1234">
        <f>IF($BC$3="４週",SUM(U119:AV119),IF($BC$3="暦月",SUM(U119:AY119),""))</f>
        <v>0</v>
      </c>
      <c r="BA119" s="1246"/>
      <c r="BB119" s="1260">
        <f>IF($BC$3="４週",AZ119/4,IF($BC$3="暦月",(AZ119/($BC$8/7)),""))</f>
        <v>0</v>
      </c>
      <c r="BC119" s="1246"/>
      <c r="BD119" s="1276"/>
      <c r="BE119" s="1280"/>
      <c r="BF119" s="1280"/>
      <c r="BG119" s="1280"/>
      <c r="BH119" s="1285"/>
    </row>
    <row r="120" spans="2:60" ht="20.25" customHeight="1">
      <c r="B120" s="1043"/>
      <c r="C120" s="1056"/>
      <c r="D120" s="1069"/>
      <c r="E120" s="1077"/>
      <c r="F120" s="1077"/>
      <c r="G120" s="1085"/>
      <c r="H120" s="1095"/>
      <c r="I120" s="1104"/>
      <c r="J120" s="1110"/>
      <c r="K120" s="1110"/>
      <c r="L120" s="1085"/>
      <c r="M120" s="1116"/>
      <c r="N120" s="1121"/>
      <c r="O120" s="1126"/>
      <c r="P120" s="1133" t="s">
        <v>397</v>
      </c>
      <c r="Q120" s="1141"/>
      <c r="R120" s="1141"/>
      <c r="S120" s="1149"/>
      <c r="T120" s="1163"/>
      <c r="U120" s="1175"/>
      <c r="V120" s="1186"/>
      <c r="W120" s="1186"/>
      <c r="X120" s="1186"/>
      <c r="Y120" s="1186"/>
      <c r="Z120" s="1186"/>
      <c r="AA120" s="1200"/>
      <c r="AB120" s="1175"/>
      <c r="AC120" s="1186"/>
      <c r="AD120" s="1186"/>
      <c r="AE120" s="1186"/>
      <c r="AF120" s="1186"/>
      <c r="AG120" s="1186"/>
      <c r="AH120" s="1200"/>
      <c r="AI120" s="1175"/>
      <c r="AJ120" s="1186"/>
      <c r="AK120" s="1186"/>
      <c r="AL120" s="1186"/>
      <c r="AM120" s="1186"/>
      <c r="AN120" s="1186"/>
      <c r="AO120" s="1200"/>
      <c r="AP120" s="1175"/>
      <c r="AQ120" s="1186"/>
      <c r="AR120" s="1186"/>
      <c r="AS120" s="1186"/>
      <c r="AT120" s="1186"/>
      <c r="AU120" s="1186"/>
      <c r="AV120" s="1200"/>
      <c r="AW120" s="1175"/>
      <c r="AX120" s="1186"/>
      <c r="AY120" s="1186"/>
      <c r="AZ120" s="1235"/>
      <c r="BA120" s="1247"/>
      <c r="BB120" s="1261"/>
      <c r="BC120" s="1247"/>
      <c r="BD120" s="1277"/>
      <c r="BE120" s="1281"/>
      <c r="BF120" s="1281"/>
      <c r="BG120" s="1281"/>
      <c r="BH120" s="1286"/>
    </row>
    <row r="121" spans="2:60" ht="20.25" customHeight="1">
      <c r="B121" s="1041">
        <f>B118+1</f>
        <v>34</v>
      </c>
      <c r="C121" s="1054"/>
      <c r="D121" s="1067"/>
      <c r="E121" s="1075"/>
      <c r="F121" s="1075">
        <f>C120</f>
        <v>0</v>
      </c>
      <c r="G121" s="1083"/>
      <c r="H121" s="1093"/>
      <c r="I121" s="1102"/>
      <c r="J121" s="1108"/>
      <c r="K121" s="1108"/>
      <c r="L121" s="1083"/>
      <c r="M121" s="1114"/>
      <c r="N121" s="1119"/>
      <c r="O121" s="1124"/>
      <c r="P121" s="1129" t="s">
        <v>743</v>
      </c>
      <c r="Q121" s="1136"/>
      <c r="R121" s="1136"/>
      <c r="S121" s="1144"/>
      <c r="T121" s="1156"/>
      <c r="U121" s="1173" t="str">
        <f>IF(U120="","",VLOOKUP(U120,'標準様式１シフト記号表（勤務時間帯）'!$D$6:$X$47,21,FALSE))</f>
        <v/>
      </c>
      <c r="V121" s="1184" t="str">
        <f>IF(V120="","",VLOOKUP(V120,'標準様式１シフト記号表（勤務時間帯）'!$D$6:$X$47,21,FALSE))</f>
        <v/>
      </c>
      <c r="W121" s="1184" t="str">
        <f>IF(W120="","",VLOOKUP(W120,'標準様式１シフト記号表（勤務時間帯）'!$D$6:$X$47,21,FALSE))</f>
        <v/>
      </c>
      <c r="X121" s="1184" t="str">
        <f>IF(X120="","",VLOOKUP(X120,'標準様式１シフト記号表（勤務時間帯）'!$D$6:$X$47,21,FALSE))</f>
        <v/>
      </c>
      <c r="Y121" s="1184" t="str">
        <f>IF(Y120="","",VLOOKUP(Y120,'標準様式１シフト記号表（勤務時間帯）'!$D$6:$X$47,21,FALSE))</f>
        <v/>
      </c>
      <c r="Z121" s="1184" t="str">
        <f>IF(Z120="","",VLOOKUP(Z120,'標準様式１シフト記号表（勤務時間帯）'!$D$6:$X$47,21,FALSE))</f>
        <v/>
      </c>
      <c r="AA121" s="1198" t="str">
        <f>IF(AA120="","",VLOOKUP(AA120,'標準様式１シフト記号表（勤務時間帯）'!$D$6:$X$47,21,FALSE))</f>
        <v/>
      </c>
      <c r="AB121" s="1173" t="str">
        <f>IF(AB120="","",VLOOKUP(AB120,'標準様式１シフト記号表（勤務時間帯）'!$D$6:$X$47,21,FALSE))</f>
        <v/>
      </c>
      <c r="AC121" s="1184" t="str">
        <f>IF(AC120="","",VLOOKUP(AC120,'標準様式１シフト記号表（勤務時間帯）'!$D$6:$X$47,21,FALSE))</f>
        <v/>
      </c>
      <c r="AD121" s="1184" t="str">
        <f>IF(AD120="","",VLOOKUP(AD120,'標準様式１シフト記号表（勤務時間帯）'!$D$6:$X$47,21,FALSE))</f>
        <v/>
      </c>
      <c r="AE121" s="1184" t="str">
        <f>IF(AE120="","",VLOOKUP(AE120,'標準様式１シフト記号表（勤務時間帯）'!$D$6:$X$47,21,FALSE))</f>
        <v/>
      </c>
      <c r="AF121" s="1184" t="str">
        <f>IF(AF120="","",VLOOKUP(AF120,'標準様式１シフト記号表（勤務時間帯）'!$D$6:$X$47,21,FALSE))</f>
        <v/>
      </c>
      <c r="AG121" s="1184" t="str">
        <f>IF(AG120="","",VLOOKUP(AG120,'標準様式１シフト記号表（勤務時間帯）'!$D$6:$X$47,21,FALSE))</f>
        <v/>
      </c>
      <c r="AH121" s="1198" t="str">
        <f>IF(AH120="","",VLOOKUP(AH120,'標準様式１シフト記号表（勤務時間帯）'!$D$6:$X$47,21,FALSE))</f>
        <v/>
      </c>
      <c r="AI121" s="1173" t="str">
        <f>IF(AI120="","",VLOOKUP(AI120,'標準様式１シフト記号表（勤務時間帯）'!$D$6:$X$47,21,FALSE))</f>
        <v/>
      </c>
      <c r="AJ121" s="1184" t="str">
        <f>IF(AJ120="","",VLOOKUP(AJ120,'標準様式１シフト記号表（勤務時間帯）'!$D$6:$X$47,21,FALSE))</f>
        <v/>
      </c>
      <c r="AK121" s="1184" t="str">
        <f>IF(AK120="","",VLOOKUP(AK120,'標準様式１シフト記号表（勤務時間帯）'!$D$6:$X$47,21,FALSE))</f>
        <v/>
      </c>
      <c r="AL121" s="1184" t="str">
        <f>IF(AL120="","",VLOOKUP(AL120,'標準様式１シフト記号表（勤務時間帯）'!$D$6:$X$47,21,FALSE))</f>
        <v/>
      </c>
      <c r="AM121" s="1184" t="str">
        <f>IF(AM120="","",VLOOKUP(AM120,'標準様式１シフト記号表（勤務時間帯）'!$D$6:$X$47,21,FALSE))</f>
        <v/>
      </c>
      <c r="AN121" s="1184" t="str">
        <f>IF(AN120="","",VLOOKUP(AN120,'標準様式１シフト記号表（勤務時間帯）'!$D$6:$X$47,21,FALSE))</f>
        <v/>
      </c>
      <c r="AO121" s="1198" t="str">
        <f>IF(AO120="","",VLOOKUP(AO120,'標準様式１シフト記号表（勤務時間帯）'!$D$6:$X$47,21,FALSE))</f>
        <v/>
      </c>
      <c r="AP121" s="1173" t="str">
        <f>IF(AP120="","",VLOOKUP(AP120,'標準様式１シフト記号表（勤務時間帯）'!$D$6:$X$47,21,FALSE))</f>
        <v/>
      </c>
      <c r="AQ121" s="1184" t="str">
        <f>IF(AQ120="","",VLOOKUP(AQ120,'標準様式１シフト記号表（勤務時間帯）'!$D$6:$X$47,21,FALSE))</f>
        <v/>
      </c>
      <c r="AR121" s="1184" t="str">
        <f>IF(AR120="","",VLOOKUP(AR120,'標準様式１シフト記号表（勤務時間帯）'!$D$6:$X$47,21,FALSE))</f>
        <v/>
      </c>
      <c r="AS121" s="1184" t="str">
        <f>IF(AS120="","",VLOOKUP(AS120,'標準様式１シフト記号表（勤務時間帯）'!$D$6:$X$47,21,FALSE))</f>
        <v/>
      </c>
      <c r="AT121" s="1184" t="str">
        <f>IF(AT120="","",VLOOKUP(AT120,'標準様式１シフト記号表（勤務時間帯）'!$D$6:$X$47,21,FALSE))</f>
        <v/>
      </c>
      <c r="AU121" s="1184" t="str">
        <f>IF(AU120="","",VLOOKUP(AU120,'標準様式１シフト記号表（勤務時間帯）'!$D$6:$X$47,21,FALSE))</f>
        <v/>
      </c>
      <c r="AV121" s="1198" t="str">
        <f>IF(AV120="","",VLOOKUP(AV120,'標準様式１シフト記号表（勤務時間帯）'!$D$6:$X$47,21,FALSE))</f>
        <v/>
      </c>
      <c r="AW121" s="1173" t="str">
        <f>IF(AW120="","",VLOOKUP(AW120,'標準様式１シフト記号表（勤務時間帯）'!$D$6:$X$47,21,FALSE))</f>
        <v/>
      </c>
      <c r="AX121" s="1184" t="str">
        <f>IF(AX120="","",VLOOKUP(AX120,'標準様式１シフト記号表（勤務時間帯）'!$D$6:$X$47,21,FALSE))</f>
        <v/>
      </c>
      <c r="AY121" s="1184" t="str">
        <f>IF(AY120="","",VLOOKUP(AY120,'標準様式１シフト記号表（勤務時間帯）'!$D$6:$X$47,21,FALSE))</f>
        <v/>
      </c>
      <c r="AZ121" s="1233">
        <f>IF($BC$3="４週",SUM(U121:AV121),IF($BC$3="暦月",SUM(U121:AY121),""))</f>
        <v>0</v>
      </c>
      <c r="BA121" s="1245"/>
      <c r="BB121" s="1259">
        <f>IF($BC$3="４週",AZ121/4,IF($BC$3="暦月",(AZ121/($BC$8/7)),""))</f>
        <v>0</v>
      </c>
      <c r="BC121" s="1245"/>
      <c r="BD121" s="1275"/>
      <c r="BE121" s="1279"/>
      <c r="BF121" s="1279"/>
      <c r="BG121" s="1279"/>
      <c r="BH121" s="1284"/>
    </row>
    <row r="122" spans="2:60" ht="20.25" customHeight="1">
      <c r="B122" s="1042"/>
      <c r="C122" s="1055"/>
      <c r="D122" s="1068"/>
      <c r="E122" s="1076"/>
      <c r="F122" s="1076"/>
      <c r="G122" s="1084">
        <f>C120</f>
        <v>0</v>
      </c>
      <c r="H122" s="1094"/>
      <c r="I122" s="1103"/>
      <c r="J122" s="1109"/>
      <c r="K122" s="1109"/>
      <c r="L122" s="1084"/>
      <c r="M122" s="1115"/>
      <c r="N122" s="1120"/>
      <c r="O122" s="1125"/>
      <c r="P122" s="1291" t="s">
        <v>29</v>
      </c>
      <c r="Q122" s="1137"/>
      <c r="R122" s="1137"/>
      <c r="S122" s="1147"/>
      <c r="T122" s="1160"/>
      <c r="U122" s="1174" t="str">
        <f>IF(U120="","",VLOOKUP(U120,'標準様式１シフト記号表（勤務時間帯）'!$D$6:$Z$47,23,FALSE))</f>
        <v/>
      </c>
      <c r="V122" s="1185" t="str">
        <f>IF(V120="","",VLOOKUP(V120,'標準様式１シフト記号表（勤務時間帯）'!$D$6:$Z$47,23,FALSE))</f>
        <v/>
      </c>
      <c r="W122" s="1185" t="str">
        <f>IF(W120="","",VLOOKUP(W120,'標準様式１シフト記号表（勤務時間帯）'!$D$6:$Z$47,23,FALSE))</f>
        <v/>
      </c>
      <c r="X122" s="1185" t="str">
        <f>IF(X120="","",VLOOKUP(X120,'標準様式１シフト記号表（勤務時間帯）'!$D$6:$Z$47,23,FALSE))</f>
        <v/>
      </c>
      <c r="Y122" s="1185" t="str">
        <f>IF(Y120="","",VLOOKUP(Y120,'標準様式１シフト記号表（勤務時間帯）'!$D$6:$Z$47,23,FALSE))</f>
        <v/>
      </c>
      <c r="Z122" s="1185" t="str">
        <f>IF(Z120="","",VLOOKUP(Z120,'標準様式１シフト記号表（勤務時間帯）'!$D$6:$Z$47,23,FALSE))</f>
        <v/>
      </c>
      <c r="AA122" s="1199" t="str">
        <f>IF(AA120="","",VLOOKUP(AA120,'標準様式１シフト記号表（勤務時間帯）'!$D$6:$Z$47,23,FALSE))</f>
        <v/>
      </c>
      <c r="AB122" s="1174" t="str">
        <f>IF(AB120="","",VLOOKUP(AB120,'標準様式１シフト記号表（勤務時間帯）'!$D$6:$Z$47,23,FALSE))</f>
        <v/>
      </c>
      <c r="AC122" s="1185" t="str">
        <f>IF(AC120="","",VLOOKUP(AC120,'標準様式１シフト記号表（勤務時間帯）'!$D$6:$Z$47,23,FALSE))</f>
        <v/>
      </c>
      <c r="AD122" s="1185" t="str">
        <f>IF(AD120="","",VLOOKUP(AD120,'標準様式１シフト記号表（勤務時間帯）'!$D$6:$Z$47,23,FALSE))</f>
        <v/>
      </c>
      <c r="AE122" s="1185" t="str">
        <f>IF(AE120="","",VLOOKUP(AE120,'標準様式１シフト記号表（勤務時間帯）'!$D$6:$Z$47,23,FALSE))</f>
        <v/>
      </c>
      <c r="AF122" s="1185" t="str">
        <f>IF(AF120="","",VLOOKUP(AF120,'標準様式１シフト記号表（勤務時間帯）'!$D$6:$Z$47,23,FALSE))</f>
        <v/>
      </c>
      <c r="AG122" s="1185" t="str">
        <f>IF(AG120="","",VLOOKUP(AG120,'標準様式１シフト記号表（勤務時間帯）'!$D$6:$Z$47,23,FALSE))</f>
        <v/>
      </c>
      <c r="AH122" s="1199" t="str">
        <f>IF(AH120="","",VLOOKUP(AH120,'標準様式１シフト記号表（勤務時間帯）'!$D$6:$Z$47,23,FALSE))</f>
        <v/>
      </c>
      <c r="AI122" s="1174" t="str">
        <f>IF(AI120="","",VLOOKUP(AI120,'標準様式１シフト記号表（勤務時間帯）'!$D$6:$Z$47,23,FALSE))</f>
        <v/>
      </c>
      <c r="AJ122" s="1185" t="str">
        <f>IF(AJ120="","",VLOOKUP(AJ120,'標準様式１シフト記号表（勤務時間帯）'!$D$6:$Z$47,23,FALSE))</f>
        <v/>
      </c>
      <c r="AK122" s="1185" t="str">
        <f>IF(AK120="","",VLOOKUP(AK120,'標準様式１シフト記号表（勤務時間帯）'!$D$6:$Z$47,23,FALSE))</f>
        <v/>
      </c>
      <c r="AL122" s="1185" t="str">
        <f>IF(AL120="","",VLOOKUP(AL120,'標準様式１シフト記号表（勤務時間帯）'!$D$6:$Z$47,23,FALSE))</f>
        <v/>
      </c>
      <c r="AM122" s="1185" t="str">
        <f>IF(AM120="","",VLOOKUP(AM120,'標準様式１シフト記号表（勤務時間帯）'!$D$6:$Z$47,23,FALSE))</f>
        <v/>
      </c>
      <c r="AN122" s="1185" t="str">
        <f>IF(AN120="","",VLOOKUP(AN120,'標準様式１シフト記号表（勤務時間帯）'!$D$6:$Z$47,23,FALSE))</f>
        <v/>
      </c>
      <c r="AO122" s="1199" t="str">
        <f>IF(AO120="","",VLOOKUP(AO120,'標準様式１シフト記号表（勤務時間帯）'!$D$6:$Z$47,23,FALSE))</f>
        <v/>
      </c>
      <c r="AP122" s="1174" t="str">
        <f>IF(AP120="","",VLOOKUP(AP120,'標準様式１シフト記号表（勤務時間帯）'!$D$6:$Z$47,23,FALSE))</f>
        <v/>
      </c>
      <c r="AQ122" s="1185" t="str">
        <f>IF(AQ120="","",VLOOKUP(AQ120,'標準様式１シフト記号表（勤務時間帯）'!$D$6:$Z$47,23,FALSE))</f>
        <v/>
      </c>
      <c r="AR122" s="1185" t="str">
        <f>IF(AR120="","",VLOOKUP(AR120,'標準様式１シフト記号表（勤務時間帯）'!$D$6:$Z$47,23,FALSE))</f>
        <v/>
      </c>
      <c r="AS122" s="1185" t="str">
        <f>IF(AS120="","",VLOOKUP(AS120,'標準様式１シフト記号表（勤務時間帯）'!$D$6:$Z$47,23,FALSE))</f>
        <v/>
      </c>
      <c r="AT122" s="1185" t="str">
        <f>IF(AT120="","",VLOOKUP(AT120,'標準様式１シフト記号表（勤務時間帯）'!$D$6:$Z$47,23,FALSE))</f>
        <v/>
      </c>
      <c r="AU122" s="1185" t="str">
        <f>IF(AU120="","",VLOOKUP(AU120,'標準様式１シフト記号表（勤務時間帯）'!$D$6:$Z$47,23,FALSE))</f>
        <v/>
      </c>
      <c r="AV122" s="1199" t="str">
        <f>IF(AV120="","",VLOOKUP(AV120,'標準様式１シフト記号表（勤務時間帯）'!$D$6:$Z$47,23,FALSE))</f>
        <v/>
      </c>
      <c r="AW122" s="1174" t="str">
        <f>IF(AW120="","",VLOOKUP(AW120,'標準様式１シフト記号表（勤務時間帯）'!$D$6:$Z$47,23,FALSE))</f>
        <v/>
      </c>
      <c r="AX122" s="1185" t="str">
        <f>IF(AX120="","",VLOOKUP(AX120,'標準様式１シフト記号表（勤務時間帯）'!$D$6:$Z$47,23,FALSE))</f>
        <v/>
      </c>
      <c r="AY122" s="1185" t="str">
        <f>IF(AY120="","",VLOOKUP(AY120,'標準様式１シフト記号表（勤務時間帯）'!$D$6:$Z$47,23,FALSE))</f>
        <v/>
      </c>
      <c r="AZ122" s="1234">
        <f>IF($BC$3="４週",SUM(U122:AV122),IF($BC$3="暦月",SUM(U122:AY122),""))</f>
        <v>0</v>
      </c>
      <c r="BA122" s="1246"/>
      <c r="BB122" s="1260">
        <f>IF($BC$3="４週",AZ122/4,IF($BC$3="暦月",(AZ122/($BC$8/7)),""))</f>
        <v>0</v>
      </c>
      <c r="BC122" s="1246"/>
      <c r="BD122" s="1276"/>
      <c r="BE122" s="1280"/>
      <c r="BF122" s="1280"/>
      <c r="BG122" s="1280"/>
      <c r="BH122" s="1285"/>
    </row>
    <row r="123" spans="2:60" ht="20.25" customHeight="1">
      <c r="B123" s="1043"/>
      <c r="C123" s="1056"/>
      <c r="D123" s="1069"/>
      <c r="E123" s="1077"/>
      <c r="F123" s="1077"/>
      <c r="G123" s="1085"/>
      <c r="H123" s="1095"/>
      <c r="I123" s="1104"/>
      <c r="J123" s="1110"/>
      <c r="K123" s="1110"/>
      <c r="L123" s="1085"/>
      <c r="M123" s="1116"/>
      <c r="N123" s="1121"/>
      <c r="O123" s="1126"/>
      <c r="P123" s="1133" t="s">
        <v>397</v>
      </c>
      <c r="Q123" s="1141"/>
      <c r="R123" s="1141"/>
      <c r="S123" s="1149"/>
      <c r="T123" s="1163"/>
      <c r="U123" s="1175"/>
      <c r="V123" s="1186"/>
      <c r="W123" s="1186"/>
      <c r="X123" s="1186"/>
      <c r="Y123" s="1186"/>
      <c r="Z123" s="1186"/>
      <c r="AA123" s="1200"/>
      <c r="AB123" s="1175"/>
      <c r="AC123" s="1186"/>
      <c r="AD123" s="1186"/>
      <c r="AE123" s="1186"/>
      <c r="AF123" s="1186"/>
      <c r="AG123" s="1186"/>
      <c r="AH123" s="1200"/>
      <c r="AI123" s="1175"/>
      <c r="AJ123" s="1186"/>
      <c r="AK123" s="1186"/>
      <c r="AL123" s="1186"/>
      <c r="AM123" s="1186"/>
      <c r="AN123" s="1186"/>
      <c r="AO123" s="1200"/>
      <c r="AP123" s="1175"/>
      <c r="AQ123" s="1186"/>
      <c r="AR123" s="1186"/>
      <c r="AS123" s="1186"/>
      <c r="AT123" s="1186"/>
      <c r="AU123" s="1186"/>
      <c r="AV123" s="1200"/>
      <c r="AW123" s="1175"/>
      <c r="AX123" s="1186"/>
      <c r="AY123" s="1186"/>
      <c r="AZ123" s="1235"/>
      <c r="BA123" s="1247"/>
      <c r="BB123" s="1261"/>
      <c r="BC123" s="1247"/>
      <c r="BD123" s="1277"/>
      <c r="BE123" s="1281"/>
      <c r="BF123" s="1281"/>
      <c r="BG123" s="1281"/>
      <c r="BH123" s="1286"/>
    </row>
    <row r="124" spans="2:60" ht="20.25" customHeight="1">
      <c r="B124" s="1041">
        <f>B121+1</f>
        <v>35</v>
      </c>
      <c r="C124" s="1054"/>
      <c r="D124" s="1067"/>
      <c r="E124" s="1075"/>
      <c r="F124" s="1075">
        <f>C123</f>
        <v>0</v>
      </c>
      <c r="G124" s="1083"/>
      <c r="H124" s="1093"/>
      <c r="I124" s="1102"/>
      <c r="J124" s="1108"/>
      <c r="K124" s="1108"/>
      <c r="L124" s="1083"/>
      <c r="M124" s="1114"/>
      <c r="N124" s="1119"/>
      <c r="O124" s="1124"/>
      <c r="P124" s="1129" t="s">
        <v>743</v>
      </c>
      <c r="Q124" s="1136"/>
      <c r="R124" s="1136"/>
      <c r="S124" s="1144"/>
      <c r="T124" s="1156"/>
      <c r="U124" s="1173" t="str">
        <f>IF(U123="","",VLOOKUP(U123,'標準様式１シフト記号表（勤務時間帯）'!$D$6:$X$47,21,FALSE))</f>
        <v/>
      </c>
      <c r="V124" s="1184" t="str">
        <f>IF(V123="","",VLOOKUP(V123,'標準様式１シフト記号表（勤務時間帯）'!$D$6:$X$47,21,FALSE))</f>
        <v/>
      </c>
      <c r="W124" s="1184" t="str">
        <f>IF(W123="","",VLOOKUP(W123,'標準様式１シフト記号表（勤務時間帯）'!$D$6:$X$47,21,FALSE))</f>
        <v/>
      </c>
      <c r="X124" s="1184" t="str">
        <f>IF(X123="","",VLOOKUP(X123,'標準様式１シフト記号表（勤務時間帯）'!$D$6:$X$47,21,FALSE))</f>
        <v/>
      </c>
      <c r="Y124" s="1184" t="str">
        <f>IF(Y123="","",VLOOKUP(Y123,'標準様式１シフト記号表（勤務時間帯）'!$D$6:$X$47,21,FALSE))</f>
        <v/>
      </c>
      <c r="Z124" s="1184" t="str">
        <f>IF(Z123="","",VLOOKUP(Z123,'標準様式１シフト記号表（勤務時間帯）'!$D$6:$X$47,21,FALSE))</f>
        <v/>
      </c>
      <c r="AA124" s="1198" t="str">
        <f>IF(AA123="","",VLOOKUP(AA123,'標準様式１シフト記号表（勤務時間帯）'!$D$6:$X$47,21,FALSE))</f>
        <v/>
      </c>
      <c r="AB124" s="1173" t="str">
        <f>IF(AB123="","",VLOOKUP(AB123,'標準様式１シフト記号表（勤務時間帯）'!$D$6:$X$47,21,FALSE))</f>
        <v/>
      </c>
      <c r="AC124" s="1184" t="str">
        <f>IF(AC123="","",VLOOKUP(AC123,'標準様式１シフト記号表（勤務時間帯）'!$D$6:$X$47,21,FALSE))</f>
        <v/>
      </c>
      <c r="AD124" s="1184" t="str">
        <f>IF(AD123="","",VLOOKUP(AD123,'標準様式１シフト記号表（勤務時間帯）'!$D$6:$X$47,21,FALSE))</f>
        <v/>
      </c>
      <c r="AE124" s="1184" t="str">
        <f>IF(AE123="","",VLOOKUP(AE123,'標準様式１シフト記号表（勤務時間帯）'!$D$6:$X$47,21,FALSE))</f>
        <v/>
      </c>
      <c r="AF124" s="1184" t="str">
        <f>IF(AF123="","",VLOOKUP(AF123,'標準様式１シフト記号表（勤務時間帯）'!$D$6:$X$47,21,FALSE))</f>
        <v/>
      </c>
      <c r="AG124" s="1184" t="str">
        <f>IF(AG123="","",VLOOKUP(AG123,'標準様式１シフト記号表（勤務時間帯）'!$D$6:$X$47,21,FALSE))</f>
        <v/>
      </c>
      <c r="AH124" s="1198" t="str">
        <f>IF(AH123="","",VLOOKUP(AH123,'標準様式１シフト記号表（勤務時間帯）'!$D$6:$X$47,21,FALSE))</f>
        <v/>
      </c>
      <c r="AI124" s="1173" t="str">
        <f>IF(AI123="","",VLOOKUP(AI123,'標準様式１シフト記号表（勤務時間帯）'!$D$6:$X$47,21,FALSE))</f>
        <v/>
      </c>
      <c r="AJ124" s="1184" t="str">
        <f>IF(AJ123="","",VLOOKUP(AJ123,'標準様式１シフト記号表（勤務時間帯）'!$D$6:$X$47,21,FALSE))</f>
        <v/>
      </c>
      <c r="AK124" s="1184" t="str">
        <f>IF(AK123="","",VLOOKUP(AK123,'標準様式１シフト記号表（勤務時間帯）'!$D$6:$X$47,21,FALSE))</f>
        <v/>
      </c>
      <c r="AL124" s="1184" t="str">
        <f>IF(AL123="","",VLOOKUP(AL123,'標準様式１シフト記号表（勤務時間帯）'!$D$6:$X$47,21,FALSE))</f>
        <v/>
      </c>
      <c r="AM124" s="1184" t="str">
        <f>IF(AM123="","",VLOOKUP(AM123,'標準様式１シフト記号表（勤務時間帯）'!$D$6:$X$47,21,FALSE))</f>
        <v/>
      </c>
      <c r="AN124" s="1184" t="str">
        <f>IF(AN123="","",VLOOKUP(AN123,'標準様式１シフト記号表（勤務時間帯）'!$D$6:$X$47,21,FALSE))</f>
        <v/>
      </c>
      <c r="AO124" s="1198" t="str">
        <f>IF(AO123="","",VLOOKUP(AO123,'標準様式１シフト記号表（勤務時間帯）'!$D$6:$X$47,21,FALSE))</f>
        <v/>
      </c>
      <c r="AP124" s="1173" t="str">
        <f>IF(AP123="","",VLOOKUP(AP123,'標準様式１シフト記号表（勤務時間帯）'!$D$6:$X$47,21,FALSE))</f>
        <v/>
      </c>
      <c r="AQ124" s="1184" t="str">
        <f>IF(AQ123="","",VLOOKUP(AQ123,'標準様式１シフト記号表（勤務時間帯）'!$D$6:$X$47,21,FALSE))</f>
        <v/>
      </c>
      <c r="AR124" s="1184" t="str">
        <f>IF(AR123="","",VLOOKUP(AR123,'標準様式１シフト記号表（勤務時間帯）'!$D$6:$X$47,21,FALSE))</f>
        <v/>
      </c>
      <c r="AS124" s="1184" t="str">
        <f>IF(AS123="","",VLOOKUP(AS123,'標準様式１シフト記号表（勤務時間帯）'!$D$6:$X$47,21,FALSE))</f>
        <v/>
      </c>
      <c r="AT124" s="1184" t="str">
        <f>IF(AT123="","",VLOOKUP(AT123,'標準様式１シフト記号表（勤務時間帯）'!$D$6:$X$47,21,FALSE))</f>
        <v/>
      </c>
      <c r="AU124" s="1184" t="str">
        <f>IF(AU123="","",VLOOKUP(AU123,'標準様式１シフト記号表（勤務時間帯）'!$D$6:$X$47,21,FALSE))</f>
        <v/>
      </c>
      <c r="AV124" s="1198" t="str">
        <f>IF(AV123="","",VLOOKUP(AV123,'標準様式１シフト記号表（勤務時間帯）'!$D$6:$X$47,21,FALSE))</f>
        <v/>
      </c>
      <c r="AW124" s="1173" t="str">
        <f>IF(AW123="","",VLOOKUP(AW123,'標準様式１シフト記号表（勤務時間帯）'!$D$6:$X$47,21,FALSE))</f>
        <v/>
      </c>
      <c r="AX124" s="1184" t="str">
        <f>IF(AX123="","",VLOOKUP(AX123,'標準様式１シフト記号表（勤務時間帯）'!$D$6:$X$47,21,FALSE))</f>
        <v/>
      </c>
      <c r="AY124" s="1184" t="str">
        <f>IF(AY123="","",VLOOKUP(AY123,'標準様式１シフト記号表（勤務時間帯）'!$D$6:$X$47,21,FALSE))</f>
        <v/>
      </c>
      <c r="AZ124" s="1233">
        <f>IF($BC$3="４週",SUM(U124:AV124),IF($BC$3="暦月",SUM(U124:AY124),""))</f>
        <v>0</v>
      </c>
      <c r="BA124" s="1245"/>
      <c r="BB124" s="1259">
        <f>IF($BC$3="４週",AZ124/4,IF($BC$3="暦月",(AZ124/($BC$8/7)),""))</f>
        <v>0</v>
      </c>
      <c r="BC124" s="1245"/>
      <c r="BD124" s="1275"/>
      <c r="BE124" s="1279"/>
      <c r="BF124" s="1279"/>
      <c r="BG124" s="1279"/>
      <c r="BH124" s="1284"/>
    </row>
    <row r="125" spans="2:60" ht="20.25" customHeight="1">
      <c r="B125" s="1042"/>
      <c r="C125" s="1055"/>
      <c r="D125" s="1068"/>
      <c r="E125" s="1076"/>
      <c r="F125" s="1076"/>
      <c r="G125" s="1084">
        <f>C123</f>
        <v>0</v>
      </c>
      <c r="H125" s="1094"/>
      <c r="I125" s="1103"/>
      <c r="J125" s="1109"/>
      <c r="K125" s="1109"/>
      <c r="L125" s="1084"/>
      <c r="M125" s="1115"/>
      <c r="N125" s="1120"/>
      <c r="O125" s="1125"/>
      <c r="P125" s="1291" t="s">
        <v>29</v>
      </c>
      <c r="Q125" s="1137"/>
      <c r="R125" s="1137"/>
      <c r="S125" s="1147"/>
      <c r="T125" s="1160"/>
      <c r="U125" s="1174" t="str">
        <f>IF(U123="","",VLOOKUP(U123,'標準様式１シフト記号表（勤務時間帯）'!$D$6:$Z$47,23,FALSE))</f>
        <v/>
      </c>
      <c r="V125" s="1185" t="str">
        <f>IF(V123="","",VLOOKUP(V123,'標準様式１シフト記号表（勤務時間帯）'!$D$6:$Z$47,23,FALSE))</f>
        <v/>
      </c>
      <c r="W125" s="1185" t="str">
        <f>IF(W123="","",VLOOKUP(W123,'標準様式１シフト記号表（勤務時間帯）'!$D$6:$Z$47,23,FALSE))</f>
        <v/>
      </c>
      <c r="X125" s="1185" t="str">
        <f>IF(X123="","",VLOOKUP(X123,'標準様式１シフト記号表（勤務時間帯）'!$D$6:$Z$47,23,FALSE))</f>
        <v/>
      </c>
      <c r="Y125" s="1185" t="str">
        <f>IF(Y123="","",VLOOKUP(Y123,'標準様式１シフト記号表（勤務時間帯）'!$D$6:$Z$47,23,FALSE))</f>
        <v/>
      </c>
      <c r="Z125" s="1185" t="str">
        <f>IF(Z123="","",VLOOKUP(Z123,'標準様式１シフト記号表（勤務時間帯）'!$D$6:$Z$47,23,FALSE))</f>
        <v/>
      </c>
      <c r="AA125" s="1199" t="str">
        <f>IF(AA123="","",VLOOKUP(AA123,'標準様式１シフト記号表（勤務時間帯）'!$D$6:$Z$47,23,FALSE))</f>
        <v/>
      </c>
      <c r="AB125" s="1174" t="str">
        <f>IF(AB123="","",VLOOKUP(AB123,'標準様式１シフト記号表（勤務時間帯）'!$D$6:$Z$47,23,FALSE))</f>
        <v/>
      </c>
      <c r="AC125" s="1185" t="str">
        <f>IF(AC123="","",VLOOKUP(AC123,'標準様式１シフト記号表（勤務時間帯）'!$D$6:$Z$47,23,FALSE))</f>
        <v/>
      </c>
      <c r="AD125" s="1185" t="str">
        <f>IF(AD123="","",VLOOKUP(AD123,'標準様式１シフト記号表（勤務時間帯）'!$D$6:$Z$47,23,FALSE))</f>
        <v/>
      </c>
      <c r="AE125" s="1185" t="str">
        <f>IF(AE123="","",VLOOKUP(AE123,'標準様式１シフト記号表（勤務時間帯）'!$D$6:$Z$47,23,FALSE))</f>
        <v/>
      </c>
      <c r="AF125" s="1185" t="str">
        <f>IF(AF123="","",VLOOKUP(AF123,'標準様式１シフト記号表（勤務時間帯）'!$D$6:$Z$47,23,FALSE))</f>
        <v/>
      </c>
      <c r="AG125" s="1185" t="str">
        <f>IF(AG123="","",VLOOKUP(AG123,'標準様式１シフト記号表（勤務時間帯）'!$D$6:$Z$47,23,FALSE))</f>
        <v/>
      </c>
      <c r="AH125" s="1199" t="str">
        <f>IF(AH123="","",VLOOKUP(AH123,'標準様式１シフト記号表（勤務時間帯）'!$D$6:$Z$47,23,FALSE))</f>
        <v/>
      </c>
      <c r="AI125" s="1174" t="str">
        <f>IF(AI123="","",VLOOKUP(AI123,'標準様式１シフト記号表（勤務時間帯）'!$D$6:$Z$47,23,FALSE))</f>
        <v/>
      </c>
      <c r="AJ125" s="1185" t="str">
        <f>IF(AJ123="","",VLOOKUP(AJ123,'標準様式１シフト記号表（勤務時間帯）'!$D$6:$Z$47,23,FALSE))</f>
        <v/>
      </c>
      <c r="AK125" s="1185" t="str">
        <f>IF(AK123="","",VLOOKUP(AK123,'標準様式１シフト記号表（勤務時間帯）'!$D$6:$Z$47,23,FALSE))</f>
        <v/>
      </c>
      <c r="AL125" s="1185" t="str">
        <f>IF(AL123="","",VLOOKUP(AL123,'標準様式１シフト記号表（勤務時間帯）'!$D$6:$Z$47,23,FALSE))</f>
        <v/>
      </c>
      <c r="AM125" s="1185" t="str">
        <f>IF(AM123="","",VLOOKUP(AM123,'標準様式１シフト記号表（勤務時間帯）'!$D$6:$Z$47,23,FALSE))</f>
        <v/>
      </c>
      <c r="AN125" s="1185" t="str">
        <f>IF(AN123="","",VLOOKUP(AN123,'標準様式１シフト記号表（勤務時間帯）'!$D$6:$Z$47,23,FALSE))</f>
        <v/>
      </c>
      <c r="AO125" s="1199" t="str">
        <f>IF(AO123="","",VLOOKUP(AO123,'標準様式１シフト記号表（勤務時間帯）'!$D$6:$Z$47,23,FALSE))</f>
        <v/>
      </c>
      <c r="AP125" s="1174" t="str">
        <f>IF(AP123="","",VLOOKUP(AP123,'標準様式１シフト記号表（勤務時間帯）'!$D$6:$Z$47,23,FALSE))</f>
        <v/>
      </c>
      <c r="AQ125" s="1185" t="str">
        <f>IF(AQ123="","",VLOOKUP(AQ123,'標準様式１シフト記号表（勤務時間帯）'!$D$6:$Z$47,23,FALSE))</f>
        <v/>
      </c>
      <c r="AR125" s="1185" t="str">
        <f>IF(AR123="","",VLOOKUP(AR123,'標準様式１シフト記号表（勤務時間帯）'!$D$6:$Z$47,23,FALSE))</f>
        <v/>
      </c>
      <c r="AS125" s="1185" t="str">
        <f>IF(AS123="","",VLOOKUP(AS123,'標準様式１シフト記号表（勤務時間帯）'!$D$6:$Z$47,23,FALSE))</f>
        <v/>
      </c>
      <c r="AT125" s="1185" t="str">
        <f>IF(AT123="","",VLOOKUP(AT123,'標準様式１シフト記号表（勤務時間帯）'!$D$6:$Z$47,23,FALSE))</f>
        <v/>
      </c>
      <c r="AU125" s="1185" t="str">
        <f>IF(AU123="","",VLOOKUP(AU123,'標準様式１シフト記号表（勤務時間帯）'!$D$6:$Z$47,23,FALSE))</f>
        <v/>
      </c>
      <c r="AV125" s="1199" t="str">
        <f>IF(AV123="","",VLOOKUP(AV123,'標準様式１シフト記号表（勤務時間帯）'!$D$6:$Z$47,23,FALSE))</f>
        <v/>
      </c>
      <c r="AW125" s="1174" t="str">
        <f>IF(AW123="","",VLOOKUP(AW123,'標準様式１シフト記号表（勤務時間帯）'!$D$6:$Z$47,23,FALSE))</f>
        <v/>
      </c>
      <c r="AX125" s="1185" t="str">
        <f>IF(AX123="","",VLOOKUP(AX123,'標準様式１シフト記号表（勤務時間帯）'!$D$6:$Z$47,23,FALSE))</f>
        <v/>
      </c>
      <c r="AY125" s="1185" t="str">
        <f>IF(AY123="","",VLOOKUP(AY123,'標準様式１シフト記号表（勤務時間帯）'!$D$6:$Z$47,23,FALSE))</f>
        <v/>
      </c>
      <c r="AZ125" s="1234">
        <f>IF($BC$3="４週",SUM(U125:AV125),IF($BC$3="暦月",SUM(U125:AY125),""))</f>
        <v>0</v>
      </c>
      <c r="BA125" s="1246"/>
      <c r="BB125" s="1260">
        <f>IF($BC$3="４週",AZ125/4,IF($BC$3="暦月",(AZ125/($BC$8/7)),""))</f>
        <v>0</v>
      </c>
      <c r="BC125" s="1246"/>
      <c r="BD125" s="1276"/>
      <c r="BE125" s="1280"/>
      <c r="BF125" s="1280"/>
      <c r="BG125" s="1280"/>
      <c r="BH125" s="1285"/>
    </row>
    <row r="126" spans="2:60" ht="20.25" customHeight="1">
      <c r="B126" s="1043"/>
      <c r="C126" s="1056"/>
      <c r="D126" s="1069"/>
      <c r="E126" s="1077"/>
      <c r="F126" s="1077"/>
      <c r="G126" s="1085"/>
      <c r="H126" s="1095"/>
      <c r="I126" s="1104"/>
      <c r="J126" s="1110"/>
      <c r="K126" s="1110"/>
      <c r="L126" s="1085"/>
      <c r="M126" s="1116"/>
      <c r="N126" s="1121"/>
      <c r="O126" s="1126"/>
      <c r="P126" s="1133" t="s">
        <v>397</v>
      </c>
      <c r="Q126" s="1141"/>
      <c r="R126" s="1141"/>
      <c r="S126" s="1149"/>
      <c r="T126" s="1163"/>
      <c r="U126" s="1175"/>
      <c r="V126" s="1186"/>
      <c r="W126" s="1186"/>
      <c r="X126" s="1186"/>
      <c r="Y126" s="1186"/>
      <c r="Z126" s="1186"/>
      <c r="AA126" s="1200"/>
      <c r="AB126" s="1175"/>
      <c r="AC126" s="1186"/>
      <c r="AD126" s="1186"/>
      <c r="AE126" s="1186"/>
      <c r="AF126" s="1186"/>
      <c r="AG126" s="1186"/>
      <c r="AH126" s="1200"/>
      <c r="AI126" s="1175"/>
      <c r="AJ126" s="1186"/>
      <c r="AK126" s="1186"/>
      <c r="AL126" s="1186"/>
      <c r="AM126" s="1186"/>
      <c r="AN126" s="1186"/>
      <c r="AO126" s="1200"/>
      <c r="AP126" s="1175"/>
      <c r="AQ126" s="1186"/>
      <c r="AR126" s="1186"/>
      <c r="AS126" s="1186"/>
      <c r="AT126" s="1186"/>
      <c r="AU126" s="1186"/>
      <c r="AV126" s="1200"/>
      <c r="AW126" s="1175"/>
      <c r="AX126" s="1186"/>
      <c r="AY126" s="1186"/>
      <c r="AZ126" s="1235"/>
      <c r="BA126" s="1247"/>
      <c r="BB126" s="1261"/>
      <c r="BC126" s="1247"/>
      <c r="BD126" s="1277"/>
      <c r="BE126" s="1281"/>
      <c r="BF126" s="1281"/>
      <c r="BG126" s="1281"/>
      <c r="BH126" s="1286"/>
    </row>
    <row r="127" spans="2:60" ht="20.25" customHeight="1">
      <c r="B127" s="1041">
        <f>B124+1</f>
        <v>36</v>
      </c>
      <c r="C127" s="1054"/>
      <c r="D127" s="1067"/>
      <c r="E127" s="1075"/>
      <c r="F127" s="1075">
        <f>C126</f>
        <v>0</v>
      </c>
      <c r="G127" s="1083"/>
      <c r="H127" s="1093"/>
      <c r="I127" s="1102"/>
      <c r="J127" s="1108"/>
      <c r="K127" s="1108"/>
      <c r="L127" s="1083"/>
      <c r="M127" s="1114"/>
      <c r="N127" s="1119"/>
      <c r="O127" s="1124"/>
      <c r="P127" s="1129" t="s">
        <v>743</v>
      </c>
      <c r="Q127" s="1136"/>
      <c r="R127" s="1136"/>
      <c r="S127" s="1144"/>
      <c r="T127" s="1156"/>
      <c r="U127" s="1173" t="str">
        <f>IF(U126="","",VLOOKUP(U126,'標準様式１シフト記号表（勤務時間帯）'!$D$6:$X$47,21,FALSE))</f>
        <v/>
      </c>
      <c r="V127" s="1184" t="str">
        <f>IF(V126="","",VLOOKUP(V126,'標準様式１シフト記号表（勤務時間帯）'!$D$6:$X$47,21,FALSE))</f>
        <v/>
      </c>
      <c r="W127" s="1184" t="str">
        <f>IF(W126="","",VLOOKUP(W126,'標準様式１シフト記号表（勤務時間帯）'!$D$6:$X$47,21,FALSE))</f>
        <v/>
      </c>
      <c r="X127" s="1184" t="str">
        <f>IF(X126="","",VLOOKUP(X126,'標準様式１シフト記号表（勤務時間帯）'!$D$6:$X$47,21,FALSE))</f>
        <v/>
      </c>
      <c r="Y127" s="1184" t="str">
        <f>IF(Y126="","",VLOOKUP(Y126,'標準様式１シフト記号表（勤務時間帯）'!$D$6:$X$47,21,FALSE))</f>
        <v/>
      </c>
      <c r="Z127" s="1184" t="str">
        <f>IF(Z126="","",VLOOKUP(Z126,'標準様式１シフト記号表（勤務時間帯）'!$D$6:$X$47,21,FALSE))</f>
        <v/>
      </c>
      <c r="AA127" s="1198" t="str">
        <f>IF(AA126="","",VLOOKUP(AA126,'標準様式１シフト記号表（勤務時間帯）'!$D$6:$X$47,21,FALSE))</f>
        <v/>
      </c>
      <c r="AB127" s="1173" t="str">
        <f>IF(AB126="","",VLOOKUP(AB126,'標準様式１シフト記号表（勤務時間帯）'!$D$6:$X$47,21,FALSE))</f>
        <v/>
      </c>
      <c r="AC127" s="1184" t="str">
        <f>IF(AC126="","",VLOOKUP(AC126,'標準様式１シフト記号表（勤務時間帯）'!$D$6:$X$47,21,FALSE))</f>
        <v/>
      </c>
      <c r="AD127" s="1184" t="str">
        <f>IF(AD126="","",VLOOKUP(AD126,'標準様式１シフト記号表（勤務時間帯）'!$D$6:$X$47,21,FALSE))</f>
        <v/>
      </c>
      <c r="AE127" s="1184" t="str">
        <f>IF(AE126="","",VLOOKUP(AE126,'標準様式１シフト記号表（勤務時間帯）'!$D$6:$X$47,21,FALSE))</f>
        <v/>
      </c>
      <c r="AF127" s="1184" t="str">
        <f>IF(AF126="","",VLOOKUP(AF126,'標準様式１シフト記号表（勤務時間帯）'!$D$6:$X$47,21,FALSE))</f>
        <v/>
      </c>
      <c r="AG127" s="1184" t="str">
        <f>IF(AG126="","",VLOOKUP(AG126,'標準様式１シフト記号表（勤務時間帯）'!$D$6:$X$47,21,FALSE))</f>
        <v/>
      </c>
      <c r="AH127" s="1198" t="str">
        <f>IF(AH126="","",VLOOKUP(AH126,'標準様式１シフト記号表（勤務時間帯）'!$D$6:$X$47,21,FALSE))</f>
        <v/>
      </c>
      <c r="AI127" s="1173" t="str">
        <f>IF(AI126="","",VLOOKUP(AI126,'標準様式１シフト記号表（勤務時間帯）'!$D$6:$X$47,21,FALSE))</f>
        <v/>
      </c>
      <c r="AJ127" s="1184" t="str">
        <f>IF(AJ126="","",VLOOKUP(AJ126,'標準様式１シフト記号表（勤務時間帯）'!$D$6:$X$47,21,FALSE))</f>
        <v/>
      </c>
      <c r="AK127" s="1184" t="str">
        <f>IF(AK126="","",VLOOKUP(AK126,'標準様式１シフト記号表（勤務時間帯）'!$D$6:$X$47,21,FALSE))</f>
        <v/>
      </c>
      <c r="AL127" s="1184" t="str">
        <f>IF(AL126="","",VLOOKUP(AL126,'標準様式１シフト記号表（勤務時間帯）'!$D$6:$X$47,21,FALSE))</f>
        <v/>
      </c>
      <c r="AM127" s="1184" t="str">
        <f>IF(AM126="","",VLOOKUP(AM126,'標準様式１シフト記号表（勤務時間帯）'!$D$6:$X$47,21,FALSE))</f>
        <v/>
      </c>
      <c r="AN127" s="1184" t="str">
        <f>IF(AN126="","",VLOOKUP(AN126,'標準様式１シフト記号表（勤務時間帯）'!$D$6:$X$47,21,FALSE))</f>
        <v/>
      </c>
      <c r="AO127" s="1198" t="str">
        <f>IF(AO126="","",VLOOKUP(AO126,'標準様式１シフト記号表（勤務時間帯）'!$D$6:$X$47,21,FALSE))</f>
        <v/>
      </c>
      <c r="AP127" s="1173" t="str">
        <f>IF(AP126="","",VLOOKUP(AP126,'標準様式１シフト記号表（勤務時間帯）'!$D$6:$X$47,21,FALSE))</f>
        <v/>
      </c>
      <c r="AQ127" s="1184" t="str">
        <f>IF(AQ126="","",VLOOKUP(AQ126,'標準様式１シフト記号表（勤務時間帯）'!$D$6:$X$47,21,FALSE))</f>
        <v/>
      </c>
      <c r="AR127" s="1184" t="str">
        <f>IF(AR126="","",VLOOKUP(AR126,'標準様式１シフト記号表（勤務時間帯）'!$D$6:$X$47,21,FALSE))</f>
        <v/>
      </c>
      <c r="AS127" s="1184" t="str">
        <f>IF(AS126="","",VLOOKUP(AS126,'標準様式１シフト記号表（勤務時間帯）'!$D$6:$X$47,21,FALSE))</f>
        <v/>
      </c>
      <c r="AT127" s="1184" t="str">
        <f>IF(AT126="","",VLOOKUP(AT126,'標準様式１シフト記号表（勤務時間帯）'!$D$6:$X$47,21,FALSE))</f>
        <v/>
      </c>
      <c r="AU127" s="1184" t="str">
        <f>IF(AU126="","",VLOOKUP(AU126,'標準様式１シフト記号表（勤務時間帯）'!$D$6:$X$47,21,FALSE))</f>
        <v/>
      </c>
      <c r="AV127" s="1198" t="str">
        <f>IF(AV126="","",VLOOKUP(AV126,'標準様式１シフト記号表（勤務時間帯）'!$D$6:$X$47,21,FALSE))</f>
        <v/>
      </c>
      <c r="AW127" s="1173" t="str">
        <f>IF(AW126="","",VLOOKUP(AW126,'標準様式１シフト記号表（勤務時間帯）'!$D$6:$X$47,21,FALSE))</f>
        <v/>
      </c>
      <c r="AX127" s="1184" t="str">
        <f>IF(AX126="","",VLOOKUP(AX126,'標準様式１シフト記号表（勤務時間帯）'!$D$6:$X$47,21,FALSE))</f>
        <v/>
      </c>
      <c r="AY127" s="1184" t="str">
        <f>IF(AY126="","",VLOOKUP(AY126,'標準様式１シフト記号表（勤務時間帯）'!$D$6:$X$47,21,FALSE))</f>
        <v/>
      </c>
      <c r="AZ127" s="1233">
        <f>IF($BC$3="４週",SUM(U127:AV127),IF($BC$3="暦月",SUM(U127:AY127),""))</f>
        <v>0</v>
      </c>
      <c r="BA127" s="1245"/>
      <c r="BB127" s="1259">
        <f>IF($BC$3="４週",AZ127/4,IF($BC$3="暦月",(AZ127/($BC$8/7)),""))</f>
        <v>0</v>
      </c>
      <c r="BC127" s="1245"/>
      <c r="BD127" s="1275"/>
      <c r="BE127" s="1279"/>
      <c r="BF127" s="1279"/>
      <c r="BG127" s="1279"/>
      <c r="BH127" s="1284"/>
    </row>
    <row r="128" spans="2:60" ht="20.25" customHeight="1">
      <c r="B128" s="1042"/>
      <c r="C128" s="1055"/>
      <c r="D128" s="1068"/>
      <c r="E128" s="1076"/>
      <c r="F128" s="1076"/>
      <c r="G128" s="1084">
        <f>C126</f>
        <v>0</v>
      </c>
      <c r="H128" s="1094"/>
      <c r="I128" s="1103"/>
      <c r="J128" s="1109"/>
      <c r="K128" s="1109"/>
      <c r="L128" s="1084"/>
      <c r="M128" s="1115"/>
      <c r="N128" s="1120"/>
      <c r="O128" s="1125"/>
      <c r="P128" s="1291" t="s">
        <v>29</v>
      </c>
      <c r="Q128" s="1137"/>
      <c r="R128" s="1137"/>
      <c r="S128" s="1147"/>
      <c r="T128" s="1160"/>
      <c r="U128" s="1174" t="str">
        <f>IF(U126="","",VLOOKUP(U126,'標準様式１シフト記号表（勤務時間帯）'!$D$6:$Z$47,23,FALSE))</f>
        <v/>
      </c>
      <c r="V128" s="1185" t="str">
        <f>IF(V126="","",VLOOKUP(V126,'標準様式１シフト記号表（勤務時間帯）'!$D$6:$Z$47,23,FALSE))</f>
        <v/>
      </c>
      <c r="W128" s="1185" t="str">
        <f>IF(W126="","",VLOOKUP(W126,'標準様式１シフト記号表（勤務時間帯）'!$D$6:$Z$47,23,FALSE))</f>
        <v/>
      </c>
      <c r="X128" s="1185" t="str">
        <f>IF(X126="","",VLOOKUP(X126,'標準様式１シフト記号表（勤務時間帯）'!$D$6:$Z$47,23,FALSE))</f>
        <v/>
      </c>
      <c r="Y128" s="1185" t="str">
        <f>IF(Y126="","",VLOOKUP(Y126,'標準様式１シフト記号表（勤務時間帯）'!$D$6:$Z$47,23,FALSE))</f>
        <v/>
      </c>
      <c r="Z128" s="1185" t="str">
        <f>IF(Z126="","",VLOOKUP(Z126,'標準様式１シフト記号表（勤務時間帯）'!$D$6:$Z$47,23,FALSE))</f>
        <v/>
      </c>
      <c r="AA128" s="1199" t="str">
        <f>IF(AA126="","",VLOOKUP(AA126,'標準様式１シフト記号表（勤務時間帯）'!$D$6:$Z$47,23,FALSE))</f>
        <v/>
      </c>
      <c r="AB128" s="1174" t="str">
        <f>IF(AB126="","",VLOOKUP(AB126,'標準様式１シフト記号表（勤務時間帯）'!$D$6:$Z$47,23,FALSE))</f>
        <v/>
      </c>
      <c r="AC128" s="1185" t="str">
        <f>IF(AC126="","",VLOOKUP(AC126,'標準様式１シフト記号表（勤務時間帯）'!$D$6:$Z$47,23,FALSE))</f>
        <v/>
      </c>
      <c r="AD128" s="1185" t="str">
        <f>IF(AD126="","",VLOOKUP(AD126,'標準様式１シフト記号表（勤務時間帯）'!$D$6:$Z$47,23,FALSE))</f>
        <v/>
      </c>
      <c r="AE128" s="1185" t="str">
        <f>IF(AE126="","",VLOOKUP(AE126,'標準様式１シフト記号表（勤務時間帯）'!$D$6:$Z$47,23,FALSE))</f>
        <v/>
      </c>
      <c r="AF128" s="1185" t="str">
        <f>IF(AF126="","",VLOOKUP(AF126,'標準様式１シフト記号表（勤務時間帯）'!$D$6:$Z$47,23,FALSE))</f>
        <v/>
      </c>
      <c r="AG128" s="1185" t="str">
        <f>IF(AG126="","",VLOOKUP(AG126,'標準様式１シフト記号表（勤務時間帯）'!$D$6:$Z$47,23,FALSE))</f>
        <v/>
      </c>
      <c r="AH128" s="1199" t="str">
        <f>IF(AH126="","",VLOOKUP(AH126,'標準様式１シフト記号表（勤務時間帯）'!$D$6:$Z$47,23,FALSE))</f>
        <v/>
      </c>
      <c r="AI128" s="1174" t="str">
        <f>IF(AI126="","",VLOOKUP(AI126,'標準様式１シフト記号表（勤務時間帯）'!$D$6:$Z$47,23,FALSE))</f>
        <v/>
      </c>
      <c r="AJ128" s="1185" t="str">
        <f>IF(AJ126="","",VLOOKUP(AJ126,'標準様式１シフト記号表（勤務時間帯）'!$D$6:$Z$47,23,FALSE))</f>
        <v/>
      </c>
      <c r="AK128" s="1185" t="str">
        <f>IF(AK126="","",VLOOKUP(AK126,'標準様式１シフト記号表（勤務時間帯）'!$D$6:$Z$47,23,FALSE))</f>
        <v/>
      </c>
      <c r="AL128" s="1185" t="str">
        <f>IF(AL126="","",VLOOKUP(AL126,'標準様式１シフト記号表（勤務時間帯）'!$D$6:$Z$47,23,FALSE))</f>
        <v/>
      </c>
      <c r="AM128" s="1185" t="str">
        <f>IF(AM126="","",VLOOKUP(AM126,'標準様式１シフト記号表（勤務時間帯）'!$D$6:$Z$47,23,FALSE))</f>
        <v/>
      </c>
      <c r="AN128" s="1185" t="str">
        <f>IF(AN126="","",VLOOKUP(AN126,'標準様式１シフト記号表（勤務時間帯）'!$D$6:$Z$47,23,FALSE))</f>
        <v/>
      </c>
      <c r="AO128" s="1199" t="str">
        <f>IF(AO126="","",VLOOKUP(AO126,'標準様式１シフト記号表（勤務時間帯）'!$D$6:$Z$47,23,FALSE))</f>
        <v/>
      </c>
      <c r="AP128" s="1174" t="str">
        <f>IF(AP126="","",VLOOKUP(AP126,'標準様式１シフト記号表（勤務時間帯）'!$D$6:$Z$47,23,FALSE))</f>
        <v/>
      </c>
      <c r="AQ128" s="1185" t="str">
        <f>IF(AQ126="","",VLOOKUP(AQ126,'標準様式１シフト記号表（勤務時間帯）'!$D$6:$Z$47,23,FALSE))</f>
        <v/>
      </c>
      <c r="AR128" s="1185" t="str">
        <f>IF(AR126="","",VLOOKUP(AR126,'標準様式１シフト記号表（勤務時間帯）'!$D$6:$Z$47,23,FALSE))</f>
        <v/>
      </c>
      <c r="AS128" s="1185" t="str">
        <f>IF(AS126="","",VLOOKUP(AS126,'標準様式１シフト記号表（勤務時間帯）'!$D$6:$Z$47,23,FALSE))</f>
        <v/>
      </c>
      <c r="AT128" s="1185" t="str">
        <f>IF(AT126="","",VLOOKUP(AT126,'標準様式１シフト記号表（勤務時間帯）'!$D$6:$Z$47,23,FALSE))</f>
        <v/>
      </c>
      <c r="AU128" s="1185" t="str">
        <f>IF(AU126="","",VLOOKUP(AU126,'標準様式１シフト記号表（勤務時間帯）'!$D$6:$Z$47,23,FALSE))</f>
        <v/>
      </c>
      <c r="AV128" s="1199" t="str">
        <f>IF(AV126="","",VLOOKUP(AV126,'標準様式１シフト記号表（勤務時間帯）'!$D$6:$Z$47,23,FALSE))</f>
        <v/>
      </c>
      <c r="AW128" s="1174" t="str">
        <f>IF(AW126="","",VLOOKUP(AW126,'標準様式１シフト記号表（勤務時間帯）'!$D$6:$Z$47,23,FALSE))</f>
        <v/>
      </c>
      <c r="AX128" s="1185" t="str">
        <f>IF(AX126="","",VLOOKUP(AX126,'標準様式１シフト記号表（勤務時間帯）'!$D$6:$Z$47,23,FALSE))</f>
        <v/>
      </c>
      <c r="AY128" s="1185" t="str">
        <f>IF(AY126="","",VLOOKUP(AY126,'標準様式１シフト記号表（勤務時間帯）'!$D$6:$Z$47,23,FALSE))</f>
        <v/>
      </c>
      <c r="AZ128" s="1234">
        <f>IF($BC$3="４週",SUM(U128:AV128),IF($BC$3="暦月",SUM(U128:AY128),""))</f>
        <v>0</v>
      </c>
      <c r="BA128" s="1246"/>
      <c r="BB128" s="1260">
        <f>IF($BC$3="４週",AZ128/4,IF($BC$3="暦月",(AZ128/($BC$8/7)),""))</f>
        <v>0</v>
      </c>
      <c r="BC128" s="1246"/>
      <c r="BD128" s="1276"/>
      <c r="BE128" s="1280"/>
      <c r="BF128" s="1280"/>
      <c r="BG128" s="1280"/>
      <c r="BH128" s="1285"/>
    </row>
    <row r="129" spans="2:60" ht="20.25" customHeight="1">
      <c r="B129" s="1043"/>
      <c r="C129" s="1056"/>
      <c r="D129" s="1069"/>
      <c r="E129" s="1077"/>
      <c r="F129" s="1077"/>
      <c r="G129" s="1085"/>
      <c r="H129" s="1095"/>
      <c r="I129" s="1104"/>
      <c r="J129" s="1110"/>
      <c r="K129" s="1110"/>
      <c r="L129" s="1085"/>
      <c r="M129" s="1116"/>
      <c r="N129" s="1121"/>
      <c r="O129" s="1126"/>
      <c r="P129" s="1133" t="s">
        <v>397</v>
      </c>
      <c r="Q129" s="1141"/>
      <c r="R129" s="1141"/>
      <c r="S129" s="1149"/>
      <c r="T129" s="1163"/>
      <c r="U129" s="1175"/>
      <c r="V129" s="1186"/>
      <c r="W129" s="1186"/>
      <c r="X129" s="1186"/>
      <c r="Y129" s="1186"/>
      <c r="Z129" s="1186"/>
      <c r="AA129" s="1200"/>
      <c r="AB129" s="1175"/>
      <c r="AC129" s="1186"/>
      <c r="AD129" s="1186"/>
      <c r="AE129" s="1186"/>
      <c r="AF129" s="1186"/>
      <c r="AG129" s="1186"/>
      <c r="AH129" s="1200"/>
      <c r="AI129" s="1175"/>
      <c r="AJ129" s="1186"/>
      <c r="AK129" s="1186"/>
      <c r="AL129" s="1186"/>
      <c r="AM129" s="1186"/>
      <c r="AN129" s="1186"/>
      <c r="AO129" s="1200"/>
      <c r="AP129" s="1175"/>
      <c r="AQ129" s="1186"/>
      <c r="AR129" s="1186"/>
      <c r="AS129" s="1186"/>
      <c r="AT129" s="1186"/>
      <c r="AU129" s="1186"/>
      <c r="AV129" s="1200"/>
      <c r="AW129" s="1175"/>
      <c r="AX129" s="1186"/>
      <c r="AY129" s="1186"/>
      <c r="AZ129" s="1235"/>
      <c r="BA129" s="1247"/>
      <c r="BB129" s="1261"/>
      <c r="BC129" s="1247"/>
      <c r="BD129" s="1277"/>
      <c r="BE129" s="1281"/>
      <c r="BF129" s="1281"/>
      <c r="BG129" s="1281"/>
      <c r="BH129" s="1286"/>
    </row>
    <row r="130" spans="2:60" ht="20.25" customHeight="1">
      <c r="B130" s="1041">
        <f>B127+1</f>
        <v>37</v>
      </c>
      <c r="C130" s="1054"/>
      <c r="D130" s="1067"/>
      <c r="E130" s="1075"/>
      <c r="F130" s="1075">
        <f>C129</f>
        <v>0</v>
      </c>
      <c r="G130" s="1083"/>
      <c r="H130" s="1093"/>
      <c r="I130" s="1102"/>
      <c r="J130" s="1108"/>
      <c r="K130" s="1108"/>
      <c r="L130" s="1083"/>
      <c r="M130" s="1114"/>
      <c r="N130" s="1119"/>
      <c r="O130" s="1124"/>
      <c r="P130" s="1129" t="s">
        <v>743</v>
      </c>
      <c r="Q130" s="1136"/>
      <c r="R130" s="1136"/>
      <c r="S130" s="1144"/>
      <c r="T130" s="1156"/>
      <c r="U130" s="1173" t="str">
        <f>IF(U129="","",VLOOKUP(U129,'標準様式１シフト記号表（勤務時間帯）'!$D$6:$X$47,21,FALSE))</f>
        <v/>
      </c>
      <c r="V130" s="1184" t="str">
        <f>IF(V129="","",VLOOKUP(V129,'標準様式１シフト記号表（勤務時間帯）'!$D$6:$X$47,21,FALSE))</f>
        <v/>
      </c>
      <c r="W130" s="1184" t="str">
        <f>IF(W129="","",VLOOKUP(W129,'標準様式１シフト記号表（勤務時間帯）'!$D$6:$X$47,21,FALSE))</f>
        <v/>
      </c>
      <c r="X130" s="1184" t="str">
        <f>IF(X129="","",VLOOKUP(X129,'標準様式１シフト記号表（勤務時間帯）'!$D$6:$X$47,21,FALSE))</f>
        <v/>
      </c>
      <c r="Y130" s="1184" t="str">
        <f>IF(Y129="","",VLOOKUP(Y129,'標準様式１シフト記号表（勤務時間帯）'!$D$6:$X$47,21,FALSE))</f>
        <v/>
      </c>
      <c r="Z130" s="1184" t="str">
        <f>IF(Z129="","",VLOOKUP(Z129,'標準様式１シフト記号表（勤務時間帯）'!$D$6:$X$47,21,FALSE))</f>
        <v/>
      </c>
      <c r="AA130" s="1198" t="str">
        <f>IF(AA129="","",VLOOKUP(AA129,'標準様式１シフト記号表（勤務時間帯）'!$D$6:$X$47,21,FALSE))</f>
        <v/>
      </c>
      <c r="AB130" s="1173" t="str">
        <f>IF(AB129="","",VLOOKUP(AB129,'標準様式１シフト記号表（勤務時間帯）'!$D$6:$X$47,21,FALSE))</f>
        <v/>
      </c>
      <c r="AC130" s="1184" t="str">
        <f>IF(AC129="","",VLOOKUP(AC129,'標準様式１シフト記号表（勤務時間帯）'!$D$6:$X$47,21,FALSE))</f>
        <v/>
      </c>
      <c r="AD130" s="1184" t="str">
        <f>IF(AD129="","",VLOOKUP(AD129,'標準様式１シフト記号表（勤務時間帯）'!$D$6:$X$47,21,FALSE))</f>
        <v/>
      </c>
      <c r="AE130" s="1184" t="str">
        <f>IF(AE129="","",VLOOKUP(AE129,'標準様式１シフト記号表（勤務時間帯）'!$D$6:$X$47,21,FALSE))</f>
        <v/>
      </c>
      <c r="AF130" s="1184" t="str">
        <f>IF(AF129="","",VLOOKUP(AF129,'標準様式１シフト記号表（勤務時間帯）'!$D$6:$X$47,21,FALSE))</f>
        <v/>
      </c>
      <c r="AG130" s="1184" t="str">
        <f>IF(AG129="","",VLOOKUP(AG129,'標準様式１シフト記号表（勤務時間帯）'!$D$6:$X$47,21,FALSE))</f>
        <v/>
      </c>
      <c r="AH130" s="1198" t="str">
        <f>IF(AH129="","",VLOOKUP(AH129,'標準様式１シフト記号表（勤務時間帯）'!$D$6:$X$47,21,FALSE))</f>
        <v/>
      </c>
      <c r="AI130" s="1173" t="str">
        <f>IF(AI129="","",VLOOKUP(AI129,'標準様式１シフト記号表（勤務時間帯）'!$D$6:$X$47,21,FALSE))</f>
        <v/>
      </c>
      <c r="AJ130" s="1184" t="str">
        <f>IF(AJ129="","",VLOOKUP(AJ129,'標準様式１シフト記号表（勤務時間帯）'!$D$6:$X$47,21,FALSE))</f>
        <v/>
      </c>
      <c r="AK130" s="1184" t="str">
        <f>IF(AK129="","",VLOOKUP(AK129,'標準様式１シフト記号表（勤務時間帯）'!$D$6:$X$47,21,FALSE))</f>
        <v/>
      </c>
      <c r="AL130" s="1184" t="str">
        <f>IF(AL129="","",VLOOKUP(AL129,'標準様式１シフト記号表（勤務時間帯）'!$D$6:$X$47,21,FALSE))</f>
        <v/>
      </c>
      <c r="AM130" s="1184" t="str">
        <f>IF(AM129="","",VLOOKUP(AM129,'標準様式１シフト記号表（勤務時間帯）'!$D$6:$X$47,21,FALSE))</f>
        <v/>
      </c>
      <c r="AN130" s="1184" t="str">
        <f>IF(AN129="","",VLOOKUP(AN129,'標準様式１シフト記号表（勤務時間帯）'!$D$6:$X$47,21,FALSE))</f>
        <v/>
      </c>
      <c r="AO130" s="1198" t="str">
        <f>IF(AO129="","",VLOOKUP(AO129,'標準様式１シフト記号表（勤務時間帯）'!$D$6:$X$47,21,FALSE))</f>
        <v/>
      </c>
      <c r="AP130" s="1173" t="str">
        <f>IF(AP129="","",VLOOKUP(AP129,'標準様式１シフト記号表（勤務時間帯）'!$D$6:$X$47,21,FALSE))</f>
        <v/>
      </c>
      <c r="AQ130" s="1184" t="str">
        <f>IF(AQ129="","",VLOOKUP(AQ129,'標準様式１シフト記号表（勤務時間帯）'!$D$6:$X$47,21,FALSE))</f>
        <v/>
      </c>
      <c r="AR130" s="1184" t="str">
        <f>IF(AR129="","",VLOOKUP(AR129,'標準様式１シフト記号表（勤務時間帯）'!$D$6:$X$47,21,FALSE))</f>
        <v/>
      </c>
      <c r="AS130" s="1184" t="str">
        <f>IF(AS129="","",VLOOKUP(AS129,'標準様式１シフト記号表（勤務時間帯）'!$D$6:$X$47,21,FALSE))</f>
        <v/>
      </c>
      <c r="AT130" s="1184" t="str">
        <f>IF(AT129="","",VLOOKUP(AT129,'標準様式１シフト記号表（勤務時間帯）'!$D$6:$X$47,21,FALSE))</f>
        <v/>
      </c>
      <c r="AU130" s="1184" t="str">
        <f>IF(AU129="","",VLOOKUP(AU129,'標準様式１シフト記号表（勤務時間帯）'!$D$6:$X$47,21,FALSE))</f>
        <v/>
      </c>
      <c r="AV130" s="1198" t="str">
        <f>IF(AV129="","",VLOOKUP(AV129,'標準様式１シフト記号表（勤務時間帯）'!$D$6:$X$47,21,FALSE))</f>
        <v/>
      </c>
      <c r="AW130" s="1173" t="str">
        <f>IF(AW129="","",VLOOKUP(AW129,'標準様式１シフト記号表（勤務時間帯）'!$D$6:$X$47,21,FALSE))</f>
        <v/>
      </c>
      <c r="AX130" s="1184" t="str">
        <f>IF(AX129="","",VLOOKUP(AX129,'標準様式１シフト記号表（勤務時間帯）'!$D$6:$X$47,21,FALSE))</f>
        <v/>
      </c>
      <c r="AY130" s="1184" t="str">
        <f>IF(AY129="","",VLOOKUP(AY129,'標準様式１シフト記号表（勤務時間帯）'!$D$6:$X$47,21,FALSE))</f>
        <v/>
      </c>
      <c r="AZ130" s="1233">
        <f>IF($BC$3="４週",SUM(U130:AV130),IF($BC$3="暦月",SUM(U130:AY130),""))</f>
        <v>0</v>
      </c>
      <c r="BA130" s="1245"/>
      <c r="BB130" s="1259">
        <f>IF($BC$3="４週",AZ130/4,IF($BC$3="暦月",(AZ130/($BC$8/7)),""))</f>
        <v>0</v>
      </c>
      <c r="BC130" s="1245"/>
      <c r="BD130" s="1275"/>
      <c r="BE130" s="1279"/>
      <c r="BF130" s="1279"/>
      <c r="BG130" s="1279"/>
      <c r="BH130" s="1284"/>
    </row>
    <row r="131" spans="2:60" ht="20.25" customHeight="1">
      <c r="B131" s="1042"/>
      <c r="C131" s="1055"/>
      <c r="D131" s="1068"/>
      <c r="E131" s="1076"/>
      <c r="F131" s="1076"/>
      <c r="G131" s="1084">
        <f>C129</f>
        <v>0</v>
      </c>
      <c r="H131" s="1094"/>
      <c r="I131" s="1103"/>
      <c r="J131" s="1109"/>
      <c r="K131" s="1109"/>
      <c r="L131" s="1084"/>
      <c r="M131" s="1115"/>
      <c r="N131" s="1120"/>
      <c r="O131" s="1125"/>
      <c r="P131" s="1291" t="s">
        <v>29</v>
      </c>
      <c r="Q131" s="1137"/>
      <c r="R131" s="1137"/>
      <c r="S131" s="1147"/>
      <c r="T131" s="1160"/>
      <c r="U131" s="1174" t="str">
        <f>IF(U129="","",VLOOKUP(U129,'標準様式１シフト記号表（勤務時間帯）'!$D$6:$Z$47,23,FALSE))</f>
        <v/>
      </c>
      <c r="V131" s="1185" t="str">
        <f>IF(V129="","",VLOOKUP(V129,'標準様式１シフト記号表（勤務時間帯）'!$D$6:$Z$47,23,FALSE))</f>
        <v/>
      </c>
      <c r="W131" s="1185" t="str">
        <f>IF(W129="","",VLOOKUP(W129,'標準様式１シフト記号表（勤務時間帯）'!$D$6:$Z$47,23,FALSE))</f>
        <v/>
      </c>
      <c r="X131" s="1185" t="str">
        <f>IF(X129="","",VLOOKUP(X129,'標準様式１シフト記号表（勤務時間帯）'!$D$6:$Z$47,23,FALSE))</f>
        <v/>
      </c>
      <c r="Y131" s="1185" t="str">
        <f>IF(Y129="","",VLOOKUP(Y129,'標準様式１シフト記号表（勤務時間帯）'!$D$6:$Z$47,23,FALSE))</f>
        <v/>
      </c>
      <c r="Z131" s="1185" t="str">
        <f>IF(Z129="","",VLOOKUP(Z129,'標準様式１シフト記号表（勤務時間帯）'!$D$6:$Z$47,23,FALSE))</f>
        <v/>
      </c>
      <c r="AA131" s="1199" t="str">
        <f>IF(AA129="","",VLOOKUP(AA129,'標準様式１シフト記号表（勤務時間帯）'!$D$6:$Z$47,23,FALSE))</f>
        <v/>
      </c>
      <c r="AB131" s="1174" t="str">
        <f>IF(AB129="","",VLOOKUP(AB129,'標準様式１シフト記号表（勤務時間帯）'!$D$6:$Z$47,23,FALSE))</f>
        <v/>
      </c>
      <c r="AC131" s="1185" t="str">
        <f>IF(AC129="","",VLOOKUP(AC129,'標準様式１シフト記号表（勤務時間帯）'!$D$6:$Z$47,23,FALSE))</f>
        <v/>
      </c>
      <c r="AD131" s="1185" t="str">
        <f>IF(AD129="","",VLOOKUP(AD129,'標準様式１シフト記号表（勤務時間帯）'!$D$6:$Z$47,23,FALSE))</f>
        <v/>
      </c>
      <c r="AE131" s="1185" t="str">
        <f>IF(AE129="","",VLOOKUP(AE129,'標準様式１シフト記号表（勤務時間帯）'!$D$6:$Z$47,23,FALSE))</f>
        <v/>
      </c>
      <c r="AF131" s="1185" t="str">
        <f>IF(AF129="","",VLOOKUP(AF129,'標準様式１シフト記号表（勤務時間帯）'!$D$6:$Z$47,23,FALSE))</f>
        <v/>
      </c>
      <c r="AG131" s="1185" t="str">
        <f>IF(AG129="","",VLOOKUP(AG129,'標準様式１シフト記号表（勤務時間帯）'!$D$6:$Z$47,23,FALSE))</f>
        <v/>
      </c>
      <c r="AH131" s="1199" t="str">
        <f>IF(AH129="","",VLOOKUP(AH129,'標準様式１シフト記号表（勤務時間帯）'!$D$6:$Z$47,23,FALSE))</f>
        <v/>
      </c>
      <c r="AI131" s="1174" t="str">
        <f>IF(AI129="","",VLOOKUP(AI129,'標準様式１シフト記号表（勤務時間帯）'!$D$6:$Z$47,23,FALSE))</f>
        <v/>
      </c>
      <c r="AJ131" s="1185" t="str">
        <f>IF(AJ129="","",VLOOKUP(AJ129,'標準様式１シフト記号表（勤務時間帯）'!$D$6:$Z$47,23,FALSE))</f>
        <v/>
      </c>
      <c r="AK131" s="1185" t="str">
        <f>IF(AK129="","",VLOOKUP(AK129,'標準様式１シフト記号表（勤務時間帯）'!$D$6:$Z$47,23,FALSE))</f>
        <v/>
      </c>
      <c r="AL131" s="1185" t="str">
        <f>IF(AL129="","",VLOOKUP(AL129,'標準様式１シフト記号表（勤務時間帯）'!$D$6:$Z$47,23,FALSE))</f>
        <v/>
      </c>
      <c r="AM131" s="1185" t="str">
        <f>IF(AM129="","",VLOOKUP(AM129,'標準様式１シフト記号表（勤務時間帯）'!$D$6:$Z$47,23,FALSE))</f>
        <v/>
      </c>
      <c r="AN131" s="1185" t="str">
        <f>IF(AN129="","",VLOOKUP(AN129,'標準様式１シフト記号表（勤務時間帯）'!$D$6:$Z$47,23,FALSE))</f>
        <v/>
      </c>
      <c r="AO131" s="1199" t="str">
        <f>IF(AO129="","",VLOOKUP(AO129,'標準様式１シフト記号表（勤務時間帯）'!$D$6:$Z$47,23,FALSE))</f>
        <v/>
      </c>
      <c r="AP131" s="1174" t="str">
        <f>IF(AP129="","",VLOOKUP(AP129,'標準様式１シフト記号表（勤務時間帯）'!$D$6:$Z$47,23,FALSE))</f>
        <v/>
      </c>
      <c r="AQ131" s="1185" t="str">
        <f>IF(AQ129="","",VLOOKUP(AQ129,'標準様式１シフト記号表（勤務時間帯）'!$D$6:$Z$47,23,FALSE))</f>
        <v/>
      </c>
      <c r="AR131" s="1185" t="str">
        <f>IF(AR129="","",VLOOKUP(AR129,'標準様式１シフト記号表（勤務時間帯）'!$D$6:$Z$47,23,FALSE))</f>
        <v/>
      </c>
      <c r="AS131" s="1185" t="str">
        <f>IF(AS129="","",VLOOKUP(AS129,'標準様式１シフト記号表（勤務時間帯）'!$D$6:$Z$47,23,FALSE))</f>
        <v/>
      </c>
      <c r="AT131" s="1185" t="str">
        <f>IF(AT129="","",VLOOKUP(AT129,'標準様式１シフト記号表（勤務時間帯）'!$D$6:$Z$47,23,FALSE))</f>
        <v/>
      </c>
      <c r="AU131" s="1185" t="str">
        <f>IF(AU129="","",VLOOKUP(AU129,'標準様式１シフト記号表（勤務時間帯）'!$D$6:$Z$47,23,FALSE))</f>
        <v/>
      </c>
      <c r="AV131" s="1199" t="str">
        <f>IF(AV129="","",VLOOKUP(AV129,'標準様式１シフト記号表（勤務時間帯）'!$D$6:$Z$47,23,FALSE))</f>
        <v/>
      </c>
      <c r="AW131" s="1174" t="str">
        <f>IF(AW129="","",VLOOKUP(AW129,'標準様式１シフト記号表（勤務時間帯）'!$D$6:$Z$47,23,FALSE))</f>
        <v/>
      </c>
      <c r="AX131" s="1185" t="str">
        <f>IF(AX129="","",VLOOKUP(AX129,'標準様式１シフト記号表（勤務時間帯）'!$D$6:$Z$47,23,FALSE))</f>
        <v/>
      </c>
      <c r="AY131" s="1185" t="str">
        <f>IF(AY129="","",VLOOKUP(AY129,'標準様式１シフト記号表（勤務時間帯）'!$D$6:$Z$47,23,FALSE))</f>
        <v/>
      </c>
      <c r="AZ131" s="1234">
        <f>IF($BC$3="４週",SUM(U131:AV131),IF($BC$3="暦月",SUM(U131:AY131),""))</f>
        <v>0</v>
      </c>
      <c r="BA131" s="1246"/>
      <c r="BB131" s="1260">
        <f>IF($BC$3="４週",AZ131/4,IF($BC$3="暦月",(AZ131/($BC$8/7)),""))</f>
        <v>0</v>
      </c>
      <c r="BC131" s="1246"/>
      <c r="BD131" s="1276"/>
      <c r="BE131" s="1280"/>
      <c r="BF131" s="1280"/>
      <c r="BG131" s="1280"/>
      <c r="BH131" s="1285"/>
    </row>
    <row r="132" spans="2:60" ht="20.25" customHeight="1">
      <c r="B132" s="1043"/>
      <c r="C132" s="1056"/>
      <c r="D132" s="1069"/>
      <c r="E132" s="1077"/>
      <c r="F132" s="1077"/>
      <c r="G132" s="1085"/>
      <c r="H132" s="1095"/>
      <c r="I132" s="1104"/>
      <c r="J132" s="1110"/>
      <c r="K132" s="1110"/>
      <c r="L132" s="1085"/>
      <c r="M132" s="1116"/>
      <c r="N132" s="1121"/>
      <c r="O132" s="1126"/>
      <c r="P132" s="1133" t="s">
        <v>397</v>
      </c>
      <c r="Q132" s="1141"/>
      <c r="R132" s="1141"/>
      <c r="S132" s="1149"/>
      <c r="T132" s="1163"/>
      <c r="U132" s="1175"/>
      <c r="V132" s="1186"/>
      <c r="W132" s="1186"/>
      <c r="X132" s="1186"/>
      <c r="Y132" s="1186"/>
      <c r="Z132" s="1186"/>
      <c r="AA132" s="1200"/>
      <c r="AB132" s="1175"/>
      <c r="AC132" s="1186"/>
      <c r="AD132" s="1186"/>
      <c r="AE132" s="1186"/>
      <c r="AF132" s="1186"/>
      <c r="AG132" s="1186"/>
      <c r="AH132" s="1200"/>
      <c r="AI132" s="1175"/>
      <c r="AJ132" s="1186"/>
      <c r="AK132" s="1186"/>
      <c r="AL132" s="1186"/>
      <c r="AM132" s="1186"/>
      <c r="AN132" s="1186"/>
      <c r="AO132" s="1200"/>
      <c r="AP132" s="1175"/>
      <c r="AQ132" s="1186"/>
      <c r="AR132" s="1186"/>
      <c r="AS132" s="1186"/>
      <c r="AT132" s="1186"/>
      <c r="AU132" s="1186"/>
      <c r="AV132" s="1200"/>
      <c r="AW132" s="1175"/>
      <c r="AX132" s="1186"/>
      <c r="AY132" s="1186"/>
      <c r="AZ132" s="1235"/>
      <c r="BA132" s="1247"/>
      <c r="BB132" s="1261"/>
      <c r="BC132" s="1247"/>
      <c r="BD132" s="1277"/>
      <c r="BE132" s="1281"/>
      <c r="BF132" s="1281"/>
      <c r="BG132" s="1281"/>
      <c r="BH132" s="1286"/>
    </row>
    <row r="133" spans="2:60" ht="20.25" customHeight="1">
      <c r="B133" s="1041">
        <f>B130+1</f>
        <v>38</v>
      </c>
      <c r="C133" s="1054"/>
      <c r="D133" s="1067"/>
      <c r="E133" s="1075"/>
      <c r="F133" s="1075">
        <f>C132</f>
        <v>0</v>
      </c>
      <c r="G133" s="1083"/>
      <c r="H133" s="1093"/>
      <c r="I133" s="1102"/>
      <c r="J133" s="1108"/>
      <c r="K133" s="1108"/>
      <c r="L133" s="1083"/>
      <c r="M133" s="1114"/>
      <c r="N133" s="1119"/>
      <c r="O133" s="1124"/>
      <c r="P133" s="1129" t="s">
        <v>743</v>
      </c>
      <c r="Q133" s="1136"/>
      <c r="R133" s="1136"/>
      <c r="S133" s="1144"/>
      <c r="T133" s="1156"/>
      <c r="U133" s="1173" t="str">
        <f>IF(U132="","",VLOOKUP(U132,'標準様式１シフト記号表（勤務時間帯）'!$D$6:$X$47,21,FALSE))</f>
        <v/>
      </c>
      <c r="V133" s="1184" t="str">
        <f>IF(V132="","",VLOOKUP(V132,'標準様式１シフト記号表（勤務時間帯）'!$D$6:$X$47,21,FALSE))</f>
        <v/>
      </c>
      <c r="W133" s="1184" t="str">
        <f>IF(W132="","",VLOOKUP(W132,'標準様式１シフト記号表（勤務時間帯）'!$D$6:$X$47,21,FALSE))</f>
        <v/>
      </c>
      <c r="X133" s="1184" t="str">
        <f>IF(X132="","",VLOOKUP(X132,'標準様式１シフト記号表（勤務時間帯）'!$D$6:$X$47,21,FALSE))</f>
        <v/>
      </c>
      <c r="Y133" s="1184" t="str">
        <f>IF(Y132="","",VLOOKUP(Y132,'標準様式１シフト記号表（勤務時間帯）'!$D$6:$X$47,21,FALSE))</f>
        <v/>
      </c>
      <c r="Z133" s="1184" t="str">
        <f>IF(Z132="","",VLOOKUP(Z132,'標準様式１シフト記号表（勤務時間帯）'!$D$6:$X$47,21,FALSE))</f>
        <v/>
      </c>
      <c r="AA133" s="1198" t="str">
        <f>IF(AA132="","",VLOOKUP(AA132,'標準様式１シフト記号表（勤務時間帯）'!$D$6:$X$47,21,FALSE))</f>
        <v/>
      </c>
      <c r="AB133" s="1173" t="str">
        <f>IF(AB132="","",VLOOKUP(AB132,'標準様式１シフト記号表（勤務時間帯）'!$D$6:$X$47,21,FALSE))</f>
        <v/>
      </c>
      <c r="AC133" s="1184" t="str">
        <f>IF(AC132="","",VLOOKUP(AC132,'標準様式１シフト記号表（勤務時間帯）'!$D$6:$X$47,21,FALSE))</f>
        <v/>
      </c>
      <c r="AD133" s="1184" t="str">
        <f>IF(AD132="","",VLOOKUP(AD132,'標準様式１シフト記号表（勤務時間帯）'!$D$6:$X$47,21,FALSE))</f>
        <v/>
      </c>
      <c r="AE133" s="1184" t="str">
        <f>IF(AE132="","",VLOOKUP(AE132,'標準様式１シフト記号表（勤務時間帯）'!$D$6:$X$47,21,FALSE))</f>
        <v/>
      </c>
      <c r="AF133" s="1184" t="str">
        <f>IF(AF132="","",VLOOKUP(AF132,'標準様式１シフト記号表（勤務時間帯）'!$D$6:$X$47,21,FALSE))</f>
        <v/>
      </c>
      <c r="AG133" s="1184" t="str">
        <f>IF(AG132="","",VLOOKUP(AG132,'標準様式１シフト記号表（勤務時間帯）'!$D$6:$X$47,21,FALSE))</f>
        <v/>
      </c>
      <c r="AH133" s="1198" t="str">
        <f>IF(AH132="","",VLOOKUP(AH132,'標準様式１シフト記号表（勤務時間帯）'!$D$6:$X$47,21,FALSE))</f>
        <v/>
      </c>
      <c r="AI133" s="1173" t="str">
        <f>IF(AI132="","",VLOOKUP(AI132,'標準様式１シフト記号表（勤務時間帯）'!$D$6:$X$47,21,FALSE))</f>
        <v/>
      </c>
      <c r="AJ133" s="1184" t="str">
        <f>IF(AJ132="","",VLOOKUP(AJ132,'標準様式１シフト記号表（勤務時間帯）'!$D$6:$X$47,21,FALSE))</f>
        <v/>
      </c>
      <c r="AK133" s="1184" t="str">
        <f>IF(AK132="","",VLOOKUP(AK132,'標準様式１シフト記号表（勤務時間帯）'!$D$6:$X$47,21,FALSE))</f>
        <v/>
      </c>
      <c r="AL133" s="1184" t="str">
        <f>IF(AL132="","",VLOOKUP(AL132,'標準様式１シフト記号表（勤務時間帯）'!$D$6:$X$47,21,FALSE))</f>
        <v/>
      </c>
      <c r="AM133" s="1184" t="str">
        <f>IF(AM132="","",VLOOKUP(AM132,'標準様式１シフト記号表（勤務時間帯）'!$D$6:$X$47,21,FALSE))</f>
        <v/>
      </c>
      <c r="AN133" s="1184" t="str">
        <f>IF(AN132="","",VLOOKUP(AN132,'標準様式１シフト記号表（勤務時間帯）'!$D$6:$X$47,21,FALSE))</f>
        <v/>
      </c>
      <c r="AO133" s="1198" t="str">
        <f>IF(AO132="","",VLOOKUP(AO132,'標準様式１シフト記号表（勤務時間帯）'!$D$6:$X$47,21,FALSE))</f>
        <v/>
      </c>
      <c r="AP133" s="1173" t="str">
        <f>IF(AP132="","",VLOOKUP(AP132,'標準様式１シフト記号表（勤務時間帯）'!$D$6:$X$47,21,FALSE))</f>
        <v/>
      </c>
      <c r="AQ133" s="1184" t="str">
        <f>IF(AQ132="","",VLOOKUP(AQ132,'標準様式１シフト記号表（勤務時間帯）'!$D$6:$X$47,21,FALSE))</f>
        <v/>
      </c>
      <c r="AR133" s="1184" t="str">
        <f>IF(AR132="","",VLOOKUP(AR132,'標準様式１シフト記号表（勤務時間帯）'!$D$6:$X$47,21,FALSE))</f>
        <v/>
      </c>
      <c r="AS133" s="1184" t="str">
        <f>IF(AS132="","",VLOOKUP(AS132,'標準様式１シフト記号表（勤務時間帯）'!$D$6:$X$47,21,FALSE))</f>
        <v/>
      </c>
      <c r="AT133" s="1184" t="str">
        <f>IF(AT132="","",VLOOKUP(AT132,'標準様式１シフト記号表（勤務時間帯）'!$D$6:$X$47,21,FALSE))</f>
        <v/>
      </c>
      <c r="AU133" s="1184" t="str">
        <f>IF(AU132="","",VLOOKUP(AU132,'標準様式１シフト記号表（勤務時間帯）'!$D$6:$X$47,21,FALSE))</f>
        <v/>
      </c>
      <c r="AV133" s="1198" t="str">
        <f>IF(AV132="","",VLOOKUP(AV132,'標準様式１シフト記号表（勤務時間帯）'!$D$6:$X$47,21,FALSE))</f>
        <v/>
      </c>
      <c r="AW133" s="1173" t="str">
        <f>IF(AW132="","",VLOOKUP(AW132,'標準様式１シフト記号表（勤務時間帯）'!$D$6:$X$47,21,FALSE))</f>
        <v/>
      </c>
      <c r="AX133" s="1184" t="str">
        <f>IF(AX132="","",VLOOKUP(AX132,'標準様式１シフト記号表（勤務時間帯）'!$D$6:$X$47,21,FALSE))</f>
        <v/>
      </c>
      <c r="AY133" s="1184" t="str">
        <f>IF(AY132="","",VLOOKUP(AY132,'標準様式１シフト記号表（勤務時間帯）'!$D$6:$X$47,21,FALSE))</f>
        <v/>
      </c>
      <c r="AZ133" s="1233">
        <f>IF($BC$3="４週",SUM(U133:AV133),IF($BC$3="暦月",SUM(U133:AY133),""))</f>
        <v>0</v>
      </c>
      <c r="BA133" s="1245"/>
      <c r="BB133" s="1259">
        <f>IF($BC$3="４週",AZ133/4,IF($BC$3="暦月",(AZ133/($BC$8/7)),""))</f>
        <v>0</v>
      </c>
      <c r="BC133" s="1245"/>
      <c r="BD133" s="1275"/>
      <c r="BE133" s="1279"/>
      <c r="BF133" s="1279"/>
      <c r="BG133" s="1279"/>
      <c r="BH133" s="1284"/>
    </row>
    <row r="134" spans="2:60" ht="20.25" customHeight="1">
      <c r="B134" s="1042"/>
      <c r="C134" s="1055"/>
      <c r="D134" s="1068"/>
      <c r="E134" s="1076"/>
      <c r="F134" s="1076"/>
      <c r="G134" s="1084">
        <f>C132</f>
        <v>0</v>
      </c>
      <c r="H134" s="1094"/>
      <c r="I134" s="1103"/>
      <c r="J134" s="1109"/>
      <c r="K134" s="1109"/>
      <c r="L134" s="1084"/>
      <c r="M134" s="1115"/>
      <c r="N134" s="1120"/>
      <c r="O134" s="1125"/>
      <c r="P134" s="1291" t="s">
        <v>29</v>
      </c>
      <c r="Q134" s="1137"/>
      <c r="R134" s="1137"/>
      <c r="S134" s="1147"/>
      <c r="T134" s="1160"/>
      <c r="U134" s="1174" t="str">
        <f>IF(U132="","",VLOOKUP(U132,'標準様式１シフト記号表（勤務時間帯）'!$D$6:$Z$47,23,FALSE))</f>
        <v/>
      </c>
      <c r="V134" s="1185" t="str">
        <f>IF(V132="","",VLOOKUP(V132,'標準様式１シフト記号表（勤務時間帯）'!$D$6:$Z$47,23,FALSE))</f>
        <v/>
      </c>
      <c r="W134" s="1185" t="str">
        <f>IF(W132="","",VLOOKUP(W132,'標準様式１シフト記号表（勤務時間帯）'!$D$6:$Z$47,23,FALSE))</f>
        <v/>
      </c>
      <c r="X134" s="1185" t="str">
        <f>IF(X132="","",VLOOKUP(X132,'標準様式１シフト記号表（勤務時間帯）'!$D$6:$Z$47,23,FALSE))</f>
        <v/>
      </c>
      <c r="Y134" s="1185" t="str">
        <f>IF(Y132="","",VLOOKUP(Y132,'標準様式１シフト記号表（勤務時間帯）'!$D$6:$Z$47,23,FALSE))</f>
        <v/>
      </c>
      <c r="Z134" s="1185" t="str">
        <f>IF(Z132="","",VLOOKUP(Z132,'標準様式１シフト記号表（勤務時間帯）'!$D$6:$Z$47,23,FALSE))</f>
        <v/>
      </c>
      <c r="AA134" s="1199" t="str">
        <f>IF(AA132="","",VLOOKUP(AA132,'標準様式１シフト記号表（勤務時間帯）'!$D$6:$Z$47,23,FALSE))</f>
        <v/>
      </c>
      <c r="AB134" s="1174" t="str">
        <f>IF(AB132="","",VLOOKUP(AB132,'標準様式１シフト記号表（勤務時間帯）'!$D$6:$Z$47,23,FALSE))</f>
        <v/>
      </c>
      <c r="AC134" s="1185" t="str">
        <f>IF(AC132="","",VLOOKUP(AC132,'標準様式１シフト記号表（勤務時間帯）'!$D$6:$Z$47,23,FALSE))</f>
        <v/>
      </c>
      <c r="AD134" s="1185" t="str">
        <f>IF(AD132="","",VLOOKUP(AD132,'標準様式１シフト記号表（勤務時間帯）'!$D$6:$Z$47,23,FALSE))</f>
        <v/>
      </c>
      <c r="AE134" s="1185" t="str">
        <f>IF(AE132="","",VLOOKUP(AE132,'標準様式１シフト記号表（勤務時間帯）'!$D$6:$Z$47,23,FALSE))</f>
        <v/>
      </c>
      <c r="AF134" s="1185" t="str">
        <f>IF(AF132="","",VLOOKUP(AF132,'標準様式１シフト記号表（勤務時間帯）'!$D$6:$Z$47,23,FALSE))</f>
        <v/>
      </c>
      <c r="AG134" s="1185" t="str">
        <f>IF(AG132="","",VLOOKUP(AG132,'標準様式１シフト記号表（勤務時間帯）'!$D$6:$Z$47,23,FALSE))</f>
        <v/>
      </c>
      <c r="AH134" s="1199" t="str">
        <f>IF(AH132="","",VLOOKUP(AH132,'標準様式１シフト記号表（勤務時間帯）'!$D$6:$Z$47,23,FALSE))</f>
        <v/>
      </c>
      <c r="AI134" s="1174" t="str">
        <f>IF(AI132="","",VLOOKUP(AI132,'標準様式１シフト記号表（勤務時間帯）'!$D$6:$Z$47,23,FALSE))</f>
        <v/>
      </c>
      <c r="AJ134" s="1185" t="str">
        <f>IF(AJ132="","",VLOOKUP(AJ132,'標準様式１シフト記号表（勤務時間帯）'!$D$6:$Z$47,23,FALSE))</f>
        <v/>
      </c>
      <c r="AK134" s="1185" t="str">
        <f>IF(AK132="","",VLOOKUP(AK132,'標準様式１シフト記号表（勤務時間帯）'!$D$6:$Z$47,23,FALSE))</f>
        <v/>
      </c>
      <c r="AL134" s="1185" t="str">
        <f>IF(AL132="","",VLOOKUP(AL132,'標準様式１シフト記号表（勤務時間帯）'!$D$6:$Z$47,23,FALSE))</f>
        <v/>
      </c>
      <c r="AM134" s="1185" t="str">
        <f>IF(AM132="","",VLOOKUP(AM132,'標準様式１シフト記号表（勤務時間帯）'!$D$6:$Z$47,23,FALSE))</f>
        <v/>
      </c>
      <c r="AN134" s="1185" t="str">
        <f>IF(AN132="","",VLOOKUP(AN132,'標準様式１シフト記号表（勤務時間帯）'!$D$6:$Z$47,23,FALSE))</f>
        <v/>
      </c>
      <c r="AO134" s="1199" t="str">
        <f>IF(AO132="","",VLOOKUP(AO132,'標準様式１シフト記号表（勤務時間帯）'!$D$6:$Z$47,23,FALSE))</f>
        <v/>
      </c>
      <c r="AP134" s="1174" t="str">
        <f>IF(AP132="","",VLOOKUP(AP132,'標準様式１シフト記号表（勤務時間帯）'!$D$6:$Z$47,23,FALSE))</f>
        <v/>
      </c>
      <c r="AQ134" s="1185" t="str">
        <f>IF(AQ132="","",VLOOKUP(AQ132,'標準様式１シフト記号表（勤務時間帯）'!$D$6:$Z$47,23,FALSE))</f>
        <v/>
      </c>
      <c r="AR134" s="1185" t="str">
        <f>IF(AR132="","",VLOOKUP(AR132,'標準様式１シフト記号表（勤務時間帯）'!$D$6:$Z$47,23,FALSE))</f>
        <v/>
      </c>
      <c r="AS134" s="1185" t="str">
        <f>IF(AS132="","",VLOOKUP(AS132,'標準様式１シフト記号表（勤務時間帯）'!$D$6:$Z$47,23,FALSE))</f>
        <v/>
      </c>
      <c r="AT134" s="1185" t="str">
        <f>IF(AT132="","",VLOOKUP(AT132,'標準様式１シフト記号表（勤務時間帯）'!$D$6:$Z$47,23,FALSE))</f>
        <v/>
      </c>
      <c r="AU134" s="1185" t="str">
        <f>IF(AU132="","",VLOOKUP(AU132,'標準様式１シフト記号表（勤務時間帯）'!$D$6:$Z$47,23,FALSE))</f>
        <v/>
      </c>
      <c r="AV134" s="1199" t="str">
        <f>IF(AV132="","",VLOOKUP(AV132,'標準様式１シフト記号表（勤務時間帯）'!$D$6:$Z$47,23,FALSE))</f>
        <v/>
      </c>
      <c r="AW134" s="1174" t="str">
        <f>IF(AW132="","",VLOOKUP(AW132,'標準様式１シフト記号表（勤務時間帯）'!$D$6:$Z$47,23,FALSE))</f>
        <v/>
      </c>
      <c r="AX134" s="1185" t="str">
        <f>IF(AX132="","",VLOOKUP(AX132,'標準様式１シフト記号表（勤務時間帯）'!$D$6:$Z$47,23,FALSE))</f>
        <v/>
      </c>
      <c r="AY134" s="1185" t="str">
        <f>IF(AY132="","",VLOOKUP(AY132,'標準様式１シフト記号表（勤務時間帯）'!$D$6:$Z$47,23,FALSE))</f>
        <v/>
      </c>
      <c r="AZ134" s="1234">
        <f>IF($BC$3="４週",SUM(U134:AV134),IF($BC$3="暦月",SUM(U134:AY134),""))</f>
        <v>0</v>
      </c>
      <c r="BA134" s="1246"/>
      <c r="BB134" s="1260">
        <f>IF($BC$3="４週",AZ134/4,IF($BC$3="暦月",(AZ134/($BC$8/7)),""))</f>
        <v>0</v>
      </c>
      <c r="BC134" s="1246"/>
      <c r="BD134" s="1276"/>
      <c r="BE134" s="1280"/>
      <c r="BF134" s="1280"/>
      <c r="BG134" s="1280"/>
      <c r="BH134" s="1285"/>
    </row>
    <row r="135" spans="2:60" ht="20.25" customHeight="1">
      <c r="B135" s="1043"/>
      <c r="C135" s="1056"/>
      <c r="D135" s="1069"/>
      <c r="E135" s="1077"/>
      <c r="F135" s="1077"/>
      <c r="G135" s="1085"/>
      <c r="H135" s="1095"/>
      <c r="I135" s="1104"/>
      <c r="J135" s="1110"/>
      <c r="K135" s="1110"/>
      <c r="L135" s="1085"/>
      <c r="M135" s="1116"/>
      <c r="N135" s="1121"/>
      <c r="O135" s="1126"/>
      <c r="P135" s="1133" t="s">
        <v>397</v>
      </c>
      <c r="Q135" s="1141"/>
      <c r="R135" s="1141"/>
      <c r="S135" s="1149"/>
      <c r="T135" s="1163"/>
      <c r="U135" s="1175"/>
      <c r="V135" s="1186"/>
      <c r="W135" s="1186"/>
      <c r="X135" s="1186"/>
      <c r="Y135" s="1186"/>
      <c r="Z135" s="1186"/>
      <c r="AA135" s="1200"/>
      <c r="AB135" s="1175"/>
      <c r="AC135" s="1186"/>
      <c r="AD135" s="1186"/>
      <c r="AE135" s="1186"/>
      <c r="AF135" s="1186"/>
      <c r="AG135" s="1186"/>
      <c r="AH135" s="1200"/>
      <c r="AI135" s="1175"/>
      <c r="AJ135" s="1186"/>
      <c r="AK135" s="1186"/>
      <c r="AL135" s="1186"/>
      <c r="AM135" s="1186"/>
      <c r="AN135" s="1186"/>
      <c r="AO135" s="1200"/>
      <c r="AP135" s="1175"/>
      <c r="AQ135" s="1186"/>
      <c r="AR135" s="1186"/>
      <c r="AS135" s="1186"/>
      <c r="AT135" s="1186"/>
      <c r="AU135" s="1186"/>
      <c r="AV135" s="1200"/>
      <c r="AW135" s="1175"/>
      <c r="AX135" s="1186"/>
      <c r="AY135" s="1186"/>
      <c r="AZ135" s="1235"/>
      <c r="BA135" s="1247"/>
      <c r="BB135" s="1261"/>
      <c r="BC135" s="1247"/>
      <c r="BD135" s="1277"/>
      <c r="BE135" s="1281"/>
      <c r="BF135" s="1281"/>
      <c r="BG135" s="1281"/>
      <c r="BH135" s="1286"/>
    </row>
    <row r="136" spans="2:60" ht="20.25" customHeight="1">
      <c r="B136" s="1041">
        <f>B133+1</f>
        <v>39</v>
      </c>
      <c r="C136" s="1054"/>
      <c r="D136" s="1067"/>
      <c r="E136" s="1075"/>
      <c r="F136" s="1075">
        <f>C135</f>
        <v>0</v>
      </c>
      <c r="G136" s="1083"/>
      <c r="H136" s="1093"/>
      <c r="I136" s="1102"/>
      <c r="J136" s="1108"/>
      <c r="K136" s="1108"/>
      <c r="L136" s="1083"/>
      <c r="M136" s="1114"/>
      <c r="N136" s="1119"/>
      <c r="O136" s="1124"/>
      <c r="P136" s="1129" t="s">
        <v>743</v>
      </c>
      <c r="Q136" s="1136"/>
      <c r="R136" s="1136"/>
      <c r="S136" s="1144"/>
      <c r="T136" s="1156"/>
      <c r="U136" s="1173" t="str">
        <f>IF(U135="","",VLOOKUP(U135,'標準様式１シフト記号表（勤務時間帯）'!$D$6:$X$47,21,FALSE))</f>
        <v/>
      </c>
      <c r="V136" s="1184" t="str">
        <f>IF(V135="","",VLOOKUP(V135,'標準様式１シフト記号表（勤務時間帯）'!$D$6:$X$47,21,FALSE))</f>
        <v/>
      </c>
      <c r="W136" s="1184" t="str">
        <f>IF(W135="","",VLOOKUP(W135,'標準様式１シフト記号表（勤務時間帯）'!$D$6:$X$47,21,FALSE))</f>
        <v/>
      </c>
      <c r="X136" s="1184" t="str">
        <f>IF(X135="","",VLOOKUP(X135,'標準様式１シフト記号表（勤務時間帯）'!$D$6:$X$47,21,FALSE))</f>
        <v/>
      </c>
      <c r="Y136" s="1184" t="str">
        <f>IF(Y135="","",VLOOKUP(Y135,'標準様式１シフト記号表（勤務時間帯）'!$D$6:$X$47,21,FALSE))</f>
        <v/>
      </c>
      <c r="Z136" s="1184" t="str">
        <f>IF(Z135="","",VLOOKUP(Z135,'標準様式１シフト記号表（勤務時間帯）'!$D$6:$X$47,21,FALSE))</f>
        <v/>
      </c>
      <c r="AA136" s="1198" t="str">
        <f>IF(AA135="","",VLOOKUP(AA135,'標準様式１シフト記号表（勤務時間帯）'!$D$6:$X$47,21,FALSE))</f>
        <v/>
      </c>
      <c r="AB136" s="1173" t="str">
        <f>IF(AB135="","",VLOOKUP(AB135,'標準様式１シフト記号表（勤務時間帯）'!$D$6:$X$47,21,FALSE))</f>
        <v/>
      </c>
      <c r="AC136" s="1184" t="str">
        <f>IF(AC135="","",VLOOKUP(AC135,'標準様式１シフト記号表（勤務時間帯）'!$D$6:$X$47,21,FALSE))</f>
        <v/>
      </c>
      <c r="AD136" s="1184" t="str">
        <f>IF(AD135="","",VLOOKUP(AD135,'標準様式１シフト記号表（勤務時間帯）'!$D$6:$X$47,21,FALSE))</f>
        <v/>
      </c>
      <c r="AE136" s="1184" t="str">
        <f>IF(AE135="","",VLOOKUP(AE135,'標準様式１シフト記号表（勤務時間帯）'!$D$6:$X$47,21,FALSE))</f>
        <v/>
      </c>
      <c r="AF136" s="1184" t="str">
        <f>IF(AF135="","",VLOOKUP(AF135,'標準様式１シフト記号表（勤務時間帯）'!$D$6:$X$47,21,FALSE))</f>
        <v/>
      </c>
      <c r="AG136" s="1184" t="str">
        <f>IF(AG135="","",VLOOKUP(AG135,'標準様式１シフト記号表（勤務時間帯）'!$D$6:$X$47,21,FALSE))</f>
        <v/>
      </c>
      <c r="AH136" s="1198" t="str">
        <f>IF(AH135="","",VLOOKUP(AH135,'標準様式１シフト記号表（勤務時間帯）'!$D$6:$X$47,21,FALSE))</f>
        <v/>
      </c>
      <c r="AI136" s="1173" t="str">
        <f>IF(AI135="","",VLOOKUP(AI135,'標準様式１シフト記号表（勤務時間帯）'!$D$6:$X$47,21,FALSE))</f>
        <v/>
      </c>
      <c r="AJ136" s="1184" t="str">
        <f>IF(AJ135="","",VLOOKUP(AJ135,'標準様式１シフト記号表（勤務時間帯）'!$D$6:$X$47,21,FALSE))</f>
        <v/>
      </c>
      <c r="AK136" s="1184" t="str">
        <f>IF(AK135="","",VLOOKUP(AK135,'標準様式１シフト記号表（勤務時間帯）'!$D$6:$X$47,21,FALSE))</f>
        <v/>
      </c>
      <c r="AL136" s="1184" t="str">
        <f>IF(AL135="","",VLOOKUP(AL135,'標準様式１シフト記号表（勤務時間帯）'!$D$6:$X$47,21,FALSE))</f>
        <v/>
      </c>
      <c r="AM136" s="1184" t="str">
        <f>IF(AM135="","",VLOOKUP(AM135,'標準様式１シフト記号表（勤務時間帯）'!$D$6:$X$47,21,FALSE))</f>
        <v/>
      </c>
      <c r="AN136" s="1184" t="str">
        <f>IF(AN135="","",VLOOKUP(AN135,'標準様式１シフト記号表（勤務時間帯）'!$D$6:$X$47,21,FALSE))</f>
        <v/>
      </c>
      <c r="AO136" s="1198" t="str">
        <f>IF(AO135="","",VLOOKUP(AO135,'標準様式１シフト記号表（勤務時間帯）'!$D$6:$X$47,21,FALSE))</f>
        <v/>
      </c>
      <c r="AP136" s="1173" t="str">
        <f>IF(AP135="","",VLOOKUP(AP135,'標準様式１シフト記号表（勤務時間帯）'!$D$6:$X$47,21,FALSE))</f>
        <v/>
      </c>
      <c r="AQ136" s="1184" t="str">
        <f>IF(AQ135="","",VLOOKUP(AQ135,'標準様式１シフト記号表（勤務時間帯）'!$D$6:$X$47,21,FALSE))</f>
        <v/>
      </c>
      <c r="AR136" s="1184" t="str">
        <f>IF(AR135="","",VLOOKUP(AR135,'標準様式１シフト記号表（勤務時間帯）'!$D$6:$X$47,21,FALSE))</f>
        <v/>
      </c>
      <c r="AS136" s="1184" t="str">
        <f>IF(AS135="","",VLOOKUP(AS135,'標準様式１シフト記号表（勤務時間帯）'!$D$6:$X$47,21,FALSE))</f>
        <v/>
      </c>
      <c r="AT136" s="1184" t="str">
        <f>IF(AT135="","",VLOOKUP(AT135,'標準様式１シフト記号表（勤務時間帯）'!$D$6:$X$47,21,FALSE))</f>
        <v/>
      </c>
      <c r="AU136" s="1184" t="str">
        <f>IF(AU135="","",VLOOKUP(AU135,'標準様式１シフト記号表（勤務時間帯）'!$D$6:$X$47,21,FALSE))</f>
        <v/>
      </c>
      <c r="AV136" s="1198" t="str">
        <f>IF(AV135="","",VLOOKUP(AV135,'標準様式１シフト記号表（勤務時間帯）'!$D$6:$X$47,21,FALSE))</f>
        <v/>
      </c>
      <c r="AW136" s="1173" t="str">
        <f>IF(AW135="","",VLOOKUP(AW135,'標準様式１シフト記号表（勤務時間帯）'!$D$6:$X$47,21,FALSE))</f>
        <v/>
      </c>
      <c r="AX136" s="1184" t="str">
        <f>IF(AX135="","",VLOOKUP(AX135,'標準様式１シフト記号表（勤務時間帯）'!$D$6:$X$47,21,FALSE))</f>
        <v/>
      </c>
      <c r="AY136" s="1184" t="str">
        <f>IF(AY135="","",VLOOKUP(AY135,'標準様式１シフト記号表（勤務時間帯）'!$D$6:$X$47,21,FALSE))</f>
        <v/>
      </c>
      <c r="AZ136" s="1233">
        <f>IF($BC$3="４週",SUM(U136:AV136),IF($BC$3="暦月",SUM(U136:AY136),""))</f>
        <v>0</v>
      </c>
      <c r="BA136" s="1245"/>
      <c r="BB136" s="1259">
        <f>IF($BC$3="４週",AZ136/4,IF($BC$3="暦月",(AZ136/($BC$8/7)),""))</f>
        <v>0</v>
      </c>
      <c r="BC136" s="1245"/>
      <c r="BD136" s="1275"/>
      <c r="BE136" s="1279"/>
      <c r="BF136" s="1279"/>
      <c r="BG136" s="1279"/>
      <c r="BH136" s="1284"/>
    </row>
    <row r="137" spans="2:60" ht="20.25" customHeight="1">
      <c r="B137" s="1042"/>
      <c r="C137" s="1055"/>
      <c r="D137" s="1068"/>
      <c r="E137" s="1076"/>
      <c r="F137" s="1076"/>
      <c r="G137" s="1084">
        <f>C135</f>
        <v>0</v>
      </c>
      <c r="H137" s="1094"/>
      <c r="I137" s="1103"/>
      <c r="J137" s="1109"/>
      <c r="K137" s="1109"/>
      <c r="L137" s="1084"/>
      <c r="M137" s="1115"/>
      <c r="N137" s="1120"/>
      <c r="O137" s="1125"/>
      <c r="P137" s="1291" t="s">
        <v>29</v>
      </c>
      <c r="Q137" s="1137"/>
      <c r="R137" s="1137"/>
      <c r="S137" s="1147"/>
      <c r="T137" s="1160"/>
      <c r="U137" s="1174" t="str">
        <f>IF(U135="","",VLOOKUP(U135,'標準様式１シフト記号表（勤務時間帯）'!$D$6:$Z$47,23,FALSE))</f>
        <v/>
      </c>
      <c r="V137" s="1185" t="str">
        <f>IF(V135="","",VLOOKUP(V135,'標準様式１シフト記号表（勤務時間帯）'!$D$6:$Z$47,23,FALSE))</f>
        <v/>
      </c>
      <c r="W137" s="1185" t="str">
        <f>IF(W135="","",VLOOKUP(W135,'標準様式１シフト記号表（勤務時間帯）'!$D$6:$Z$47,23,FALSE))</f>
        <v/>
      </c>
      <c r="X137" s="1185" t="str">
        <f>IF(X135="","",VLOOKUP(X135,'標準様式１シフト記号表（勤務時間帯）'!$D$6:$Z$47,23,FALSE))</f>
        <v/>
      </c>
      <c r="Y137" s="1185" t="str">
        <f>IF(Y135="","",VLOOKUP(Y135,'標準様式１シフト記号表（勤務時間帯）'!$D$6:$Z$47,23,FALSE))</f>
        <v/>
      </c>
      <c r="Z137" s="1185" t="str">
        <f>IF(Z135="","",VLOOKUP(Z135,'標準様式１シフト記号表（勤務時間帯）'!$D$6:$Z$47,23,FALSE))</f>
        <v/>
      </c>
      <c r="AA137" s="1199" t="str">
        <f>IF(AA135="","",VLOOKUP(AA135,'標準様式１シフト記号表（勤務時間帯）'!$D$6:$Z$47,23,FALSE))</f>
        <v/>
      </c>
      <c r="AB137" s="1174" t="str">
        <f>IF(AB135="","",VLOOKUP(AB135,'標準様式１シフト記号表（勤務時間帯）'!$D$6:$Z$47,23,FALSE))</f>
        <v/>
      </c>
      <c r="AC137" s="1185" t="str">
        <f>IF(AC135="","",VLOOKUP(AC135,'標準様式１シフト記号表（勤務時間帯）'!$D$6:$Z$47,23,FALSE))</f>
        <v/>
      </c>
      <c r="AD137" s="1185" t="str">
        <f>IF(AD135="","",VLOOKUP(AD135,'標準様式１シフト記号表（勤務時間帯）'!$D$6:$Z$47,23,FALSE))</f>
        <v/>
      </c>
      <c r="AE137" s="1185" t="str">
        <f>IF(AE135="","",VLOOKUP(AE135,'標準様式１シフト記号表（勤務時間帯）'!$D$6:$Z$47,23,FALSE))</f>
        <v/>
      </c>
      <c r="AF137" s="1185" t="str">
        <f>IF(AF135="","",VLOOKUP(AF135,'標準様式１シフト記号表（勤務時間帯）'!$D$6:$Z$47,23,FALSE))</f>
        <v/>
      </c>
      <c r="AG137" s="1185" t="str">
        <f>IF(AG135="","",VLOOKUP(AG135,'標準様式１シフト記号表（勤務時間帯）'!$D$6:$Z$47,23,FALSE))</f>
        <v/>
      </c>
      <c r="AH137" s="1199" t="str">
        <f>IF(AH135="","",VLOOKUP(AH135,'標準様式１シフト記号表（勤務時間帯）'!$D$6:$Z$47,23,FALSE))</f>
        <v/>
      </c>
      <c r="AI137" s="1174" t="str">
        <f>IF(AI135="","",VLOOKUP(AI135,'標準様式１シフト記号表（勤務時間帯）'!$D$6:$Z$47,23,FALSE))</f>
        <v/>
      </c>
      <c r="AJ137" s="1185" t="str">
        <f>IF(AJ135="","",VLOOKUP(AJ135,'標準様式１シフト記号表（勤務時間帯）'!$D$6:$Z$47,23,FALSE))</f>
        <v/>
      </c>
      <c r="AK137" s="1185" t="str">
        <f>IF(AK135="","",VLOOKUP(AK135,'標準様式１シフト記号表（勤務時間帯）'!$D$6:$Z$47,23,FALSE))</f>
        <v/>
      </c>
      <c r="AL137" s="1185" t="str">
        <f>IF(AL135="","",VLOOKUP(AL135,'標準様式１シフト記号表（勤務時間帯）'!$D$6:$Z$47,23,FALSE))</f>
        <v/>
      </c>
      <c r="AM137" s="1185" t="str">
        <f>IF(AM135="","",VLOOKUP(AM135,'標準様式１シフト記号表（勤務時間帯）'!$D$6:$Z$47,23,FALSE))</f>
        <v/>
      </c>
      <c r="AN137" s="1185" t="str">
        <f>IF(AN135="","",VLOOKUP(AN135,'標準様式１シフト記号表（勤務時間帯）'!$D$6:$Z$47,23,FALSE))</f>
        <v/>
      </c>
      <c r="AO137" s="1199" t="str">
        <f>IF(AO135="","",VLOOKUP(AO135,'標準様式１シフト記号表（勤務時間帯）'!$D$6:$Z$47,23,FALSE))</f>
        <v/>
      </c>
      <c r="AP137" s="1174" t="str">
        <f>IF(AP135="","",VLOOKUP(AP135,'標準様式１シフト記号表（勤務時間帯）'!$D$6:$Z$47,23,FALSE))</f>
        <v/>
      </c>
      <c r="AQ137" s="1185" t="str">
        <f>IF(AQ135="","",VLOOKUP(AQ135,'標準様式１シフト記号表（勤務時間帯）'!$D$6:$Z$47,23,FALSE))</f>
        <v/>
      </c>
      <c r="AR137" s="1185" t="str">
        <f>IF(AR135="","",VLOOKUP(AR135,'標準様式１シフト記号表（勤務時間帯）'!$D$6:$Z$47,23,FALSE))</f>
        <v/>
      </c>
      <c r="AS137" s="1185" t="str">
        <f>IF(AS135="","",VLOOKUP(AS135,'標準様式１シフト記号表（勤務時間帯）'!$D$6:$Z$47,23,FALSE))</f>
        <v/>
      </c>
      <c r="AT137" s="1185" t="str">
        <f>IF(AT135="","",VLOOKUP(AT135,'標準様式１シフト記号表（勤務時間帯）'!$D$6:$Z$47,23,FALSE))</f>
        <v/>
      </c>
      <c r="AU137" s="1185" t="str">
        <f>IF(AU135="","",VLOOKUP(AU135,'標準様式１シフト記号表（勤務時間帯）'!$D$6:$Z$47,23,FALSE))</f>
        <v/>
      </c>
      <c r="AV137" s="1199" t="str">
        <f>IF(AV135="","",VLOOKUP(AV135,'標準様式１シフト記号表（勤務時間帯）'!$D$6:$Z$47,23,FALSE))</f>
        <v/>
      </c>
      <c r="AW137" s="1174" t="str">
        <f>IF(AW135="","",VLOOKUP(AW135,'標準様式１シフト記号表（勤務時間帯）'!$D$6:$Z$47,23,FALSE))</f>
        <v/>
      </c>
      <c r="AX137" s="1185" t="str">
        <f>IF(AX135="","",VLOOKUP(AX135,'標準様式１シフト記号表（勤務時間帯）'!$D$6:$Z$47,23,FALSE))</f>
        <v/>
      </c>
      <c r="AY137" s="1185" t="str">
        <f>IF(AY135="","",VLOOKUP(AY135,'標準様式１シフト記号表（勤務時間帯）'!$D$6:$Z$47,23,FALSE))</f>
        <v/>
      </c>
      <c r="AZ137" s="1234">
        <f>IF($BC$3="４週",SUM(U137:AV137),IF($BC$3="暦月",SUM(U137:AY137),""))</f>
        <v>0</v>
      </c>
      <c r="BA137" s="1246"/>
      <c r="BB137" s="1260">
        <f>IF($BC$3="４週",AZ137/4,IF($BC$3="暦月",(AZ137/($BC$8/7)),""))</f>
        <v>0</v>
      </c>
      <c r="BC137" s="1246"/>
      <c r="BD137" s="1276"/>
      <c r="BE137" s="1280"/>
      <c r="BF137" s="1280"/>
      <c r="BG137" s="1280"/>
      <c r="BH137" s="1285"/>
    </row>
    <row r="138" spans="2:60" ht="20.25" customHeight="1">
      <c r="B138" s="1043"/>
      <c r="C138" s="1056"/>
      <c r="D138" s="1069"/>
      <c r="E138" s="1077"/>
      <c r="F138" s="1077"/>
      <c r="G138" s="1085"/>
      <c r="H138" s="1095"/>
      <c r="I138" s="1104"/>
      <c r="J138" s="1110"/>
      <c r="K138" s="1110"/>
      <c r="L138" s="1085"/>
      <c r="M138" s="1116"/>
      <c r="N138" s="1121"/>
      <c r="O138" s="1126"/>
      <c r="P138" s="1133" t="s">
        <v>397</v>
      </c>
      <c r="Q138" s="1141"/>
      <c r="R138" s="1141"/>
      <c r="S138" s="1149"/>
      <c r="T138" s="1163"/>
      <c r="U138" s="1175"/>
      <c r="V138" s="1186"/>
      <c r="W138" s="1186"/>
      <c r="X138" s="1186"/>
      <c r="Y138" s="1186"/>
      <c r="Z138" s="1186"/>
      <c r="AA138" s="1200"/>
      <c r="AB138" s="1175"/>
      <c r="AC138" s="1186"/>
      <c r="AD138" s="1186"/>
      <c r="AE138" s="1186"/>
      <c r="AF138" s="1186"/>
      <c r="AG138" s="1186"/>
      <c r="AH138" s="1200"/>
      <c r="AI138" s="1175"/>
      <c r="AJ138" s="1186"/>
      <c r="AK138" s="1186"/>
      <c r="AL138" s="1186"/>
      <c r="AM138" s="1186"/>
      <c r="AN138" s="1186"/>
      <c r="AO138" s="1200"/>
      <c r="AP138" s="1175"/>
      <c r="AQ138" s="1186"/>
      <c r="AR138" s="1186"/>
      <c r="AS138" s="1186"/>
      <c r="AT138" s="1186"/>
      <c r="AU138" s="1186"/>
      <c r="AV138" s="1200"/>
      <c r="AW138" s="1175"/>
      <c r="AX138" s="1186"/>
      <c r="AY138" s="1186"/>
      <c r="AZ138" s="1235"/>
      <c r="BA138" s="1247"/>
      <c r="BB138" s="1261"/>
      <c r="BC138" s="1247"/>
      <c r="BD138" s="1277"/>
      <c r="BE138" s="1281"/>
      <c r="BF138" s="1281"/>
      <c r="BG138" s="1281"/>
      <c r="BH138" s="1286"/>
    </row>
    <row r="139" spans="2:60" ht="20.25" customHeight="1">
      <c r="B139" s="1041">
        <f>B136+1</f>
        <v>40</v>
      </c>
      <c r="C139" s="1054"/>
      <c r="D139" s="1067"/>
      <c r="E139" s="1075"/>
      <c r="F139" s="1075">
        <f>C138</f>
        <v>0</v>
      </c>
      <c r="G139" s="1083"/>
      <c r="H139" s="1093"/>
      <c r="I139" s="1102"/>
      <c r="J139" s="1108"/>
      <c r="K139" s="1108"/>
      <c r="L139" s="1083"/>
      <c r="M139" s="1114"/>
      <c r="N139" s="1119"/>
      <c r="O139" s="1124"/>
      <c r="P139" s="1129" t="s">
        <v>743</v>
      </c>
      <c r="Q139" s="1136"/>
      <c r="R139" s="1136"/>
      <c r="S139" s="1144"/>
      <c r="T139" s="1156"/>
      <c r="U139" s="1173" t="str">
        <f>IF(U138="","",VLOOKUP(U138,'標準様式１シフト記号表（勤務時間帯）'!$D$6:$X$47,21,FALSE))</f>
        <v/>
      </c>
      <c r="V139" s="1184" t="str">
        <f>IF(V138="","",VLOOKUP(V138,'標準様式１シフト記号表（勤務時間帯）'!$D$6:$X$47,21,FALSE))</f>
        <v/>
      </c>
      <c r="W139" s="1184" t="str">
        <f>IF(W138="","",VLOOKUP(W138,'標準様式１シフト記号表（勤務時間帯）'!$D$6:$X$47,21,FALSE))</f>
        <v/>
      </c>
      <c r="X139" s="1184" t="str">
        <f>IF(X138="","",VLOOKUP(X138,'標準様式１シフト記号表（勤務時間帯）'!$D$6:$X$47,21,FALSE))</f>
        <v/>
      </c>
      <c r="Y139" s="1184" t="str">
        <f>IF(Y138="","",VLOOKUP(Y138,'標準様式１シフト記号表（勤務時間帯）'!$D$6:$X$47,21,FALSE))</f>
        <v/>
      </c>
      <c r="Z139" s="1184" t="str">
        <f>IF(Z138="","",VLOOKUP(Z138,'標準様式１シフト記号表（勤務時間帯）'!$D$6:$X$47,21,FALSE))</f>
        <v/>
      </c>
      <c r="AA139" s="1198" t="str">
        <f>IF(AA138="","",VLOOKUP(AA138,'標準様式１シフト記号表（勤務時間帯）'!$D$6:$X$47,21,FALSE))</f>
        <v/>
      </c>
      <c r="AB139" s="1173" t="str">
        <f>IF(AB138="","",VLOOKUP(AB138,'標準様式１シフト記号表（勤務時間帯）'!$D$6:$X$47,21,FALSE))</f>
        <v/>
      </c>
      <c r="AC139" s="1184" t="str">
        <f>IF(AC138="","",VLOOKUP(AC138,'標準様式１シフト記号表（勤務時間帯）'!$D$6:$X$47,21,FALSE))</f>
        <v/>
      </c>
      <c r="AD139" s="1184" t="str">
        <f>IF(AD138="","",VLOOKUP(AD138,'標準様式１シフト記号表（勤務時間帯）'!$D$6:$X$47,21,FALSE))</f>
        <v/>
      </c>
      <c r="AE139" s="1184" t="str">
        <f>IF(AE138="","",VLOOKUP(AE138,'標準様式１シフト記号表（勤務時間帯）'!$D$6:$X$47,21,FALSE))</f>
        <v/>
      </c>
      <c r="AF139" s="1184" t="str">
        <f>IF(AF138="","",VLOOKUP(AF138,'標準様式１シフト記号表（勤務時間帯）'!$D$6:$X$47,21,FALSE))</f>
        <v/>
      </c>
      <c r="AG139" s="1184" t="str">
        <f>IF(AG138="","",VLOOKUP(AG138,'標準様式１シフト記号表（勤務時間帯）'!$D$6:$X$47,21,FALSE))</f>
        <v/>
      </c>
      <c r="AH139" s="1198" t="str">
        <f>IF(AH138="","",VLOOKUP(AH138,'標準様式１シフト記号表（勤務時間帯）'!$D$6:$X$47,21,FALSE))</f>
        <v/>
      </c>
      <c r="AI139" s="1173" t="str">
        <f>IF(AI138="","",VLOOKUP(AI138,'標準様式１シフト記号表（勤務時間帯）'!$D$6:$X$47,21,FALSE))</f>
        <v/>
      </c>
      <c r="AJ139" s="1184" t="str">
        <f>IF(AJ138="","",VLOOKUP(AJ138,'標準様式１シフト記号表（勤務時間帯）'!$D$6:$X$47,21,FALSE))</f>
        <v/>
      </c>
      <c r="AK139" s="1184" t="str">
        <f>IF(AK138="","",VLOOKUP(AK138,'標準様式１シフト記号表（勤務時間帯）'!$D$6:$X$47,21,FALSE))</f>
        <v/>
      </c>
      <c r="AL139" s="1184" t="str">
        <f>IF(AL138="","",VLOOKUP(AL138,'標準様式１シフト記号表（勤務時間帯）'!$D$6:$X$47,21,FALSE))</f>
        <v/>
      </c>
      <c r="AM139" s="1184" t="str">
        <f>IF(AM138="","",VLOOKUP(AM138,'標準様式１シフト記号表（勤務時間帯）'!$D$6:$X$47,21,FALSE))</f>
        <v/>
      </c>
      <c r="AN139" s="1184" t="str">
        <f>IF(AN138="","",VLOOKUP(AN138,'標準様式１シフト記号表（勤務時間帯）'!$D$6:$X$47,21,FALSE))</f>
        <v/>
      </c>
      <c r="AO139" s="1198" t="str">
        <f>IF(AO138="","",VLOOKUP(AO138,'標準様式１シフト記号表（勤務時間帯）'!$D$6:$X$47,21,FALSE))</f>
        <v/>
      </c>
      <c r="AP139" s="1173" t="str">
        <f>IF(AP138="","",VLOOKUP(AP138,'標準様式１シフト記号表（勤務時間帯）'!$D$6:$X$47,21,FALSE))</f>
        <v/>
      </c>
      <c r="AQ139" s="1184" t="str">
        <f>IF(AQ138="","",VLOOKUP(AQ138,'標準様式１シフト記号表（勤務時間帯）'!$D$6:$X$47,21,FALSE))</f>
        <v/>
      </c>
      <c r="AR139" s="1184" t="str">
        <f>IF(AR138="","",VLOOKUP(AR138,'標準様式１シフト記号表（勤務時間帯）'!$D$6:$X$47,21,FALSE))</f>
        <v/>
      </c>
      <c r="AS139" s="1184" t="str">
        <f>IF(AS138="","",VLOOKUP(AS138,'標準様式１シフト記号表（勤務時間帯）'!$D$6:$X$47,21,FALSE))</f>
        <v/>
      </c>
      <c r="AT139" s="1184" t="str">
        <f>IF(AT138="","",VLOOKUP(AT138,'標準様式１シフト記号表（勤務時間帯）'!$D$6:$X$47,21,FALSE))</f>
        <v/>
      </c>
      <c r="AU139" s="1184" t="str">
        <f>IF(AU138="","",VLOOKUP(AU138,'標準様式１シフト記号表（勤務時間帯）'!$D$6:$X$47,21,FALSE))</f>
        <v/>
      </c>
      <c r="AV139" s="1198" t="str">
        <f>IF(AV138="","",VLOOKUP(AV138,'標準様式１シフト記号表（勤務時間帯）'!$D$6:$X$47,21,FALSE))</f>
        <v/>
      </c>
      <c r="AW139" s="1173" t="str">
        <f>IF(AW138="","",VLOOKUP(AW138,'標準様式１シフト記号表（勤務時間帯）'!$D$6:$X$47,21,FALSE))</f>
        <v/>
      </c>
      <c r="AX139" s="1184" t="str">
        <f>IF(AX138="","",VLOOKUP(AX138,'標準様式１シフト記号表（勤務時間帯）'!$D$6:$X$47,21,FALSE))</f>
        <v/>
      </c>
      <c r="AY139" s="1184" t="str">
        <f>IF(AY138="","",VLOOKUP(AY138,'標準様式１シフト記号表（勤務時間帯）'!$D$6:$X$47,21,FALSE))</f>
        <v/>
      </c>
      <c r="AZ139" s="1233">
        <f>IF($BC$3="４週",SUM(U139:AV139),IF($BC$3="暦月",SUM(U139:AY139),""))</f>
        <v>0</v>
      </c>
      <c r="BA139" s="1245"/>
      <c r="BB139" s="1259">
        <f>IF($BC$3="４週",AZ139/4,IF($BC$3="暦月",(AZ139/($BC$8/7)),""))</f>
        <v>0</v>
      </c>
      <c r="BC139" s="1245"/>
      <c r="BD139" s="1275"/>
      <c r="BE139" s="1279"/>
      <c r="BF139" s="1279"/>
      <c r="BG139" s="1279"/>
      <c r="BH139" s="1284"/>
    </row>
    <row r="140" spans="2:60" ht="20.25" customHeight="1">
      <c r="B140" s="1042"/>
      <c r="C140" s="1055"/>
      <c r="D140" s="1068"/>
      <c r="E140" s="1076"/>
      <c r="F140" s="1076"/>
      <c r="G140" s="1084">
        <f>C138</f>
        <v>0</v>
      </c>
      <c r="H140" s="1094"/>
      <c r="I140" s="1103"/>
      <c r="J140" s="1109"/>
      <c r="K140" s="1109"/>
      <c r="L140" s="1084"/>
      <c r="M140" s="1115"/>
      <c r="N140" s="1120"/>
      <c r="O140" s="1125"/>
      <c r="P140" s="1291" t="s">
        <v>29</v>
      </c>
      <c r="Q140" s="1137"/>
      <c r="R140" s="1137"/>
      <c r="S140" s="1147"/>
      <c r="T140" s="1160"/>
      <c r="U140" s="1174" t="str">
        <f>IF(U138="","",VLOOKUP(U138,'標準様式１シフト記号表（勤務時間帯）'!$D$6:$Z$47,23,FALSE))</f>
        <v/>
      </c>
      <c r="V140" s="1185" t="str">
        <f>IF(V138="","",VLOOKUP(V138,'標準様式１シフト記号表（勤務時間帯）'!$D$6:$Z$47,23,FALSE))</f>
        <v/>
      </c>
      <c r="W140" s="1185" t="str">
        <f>IF(W138="","",VLOOKUP(W138,'標準様式１シフト記号表（勤務時間帯）'!$D$6:$Z$47,23,FALSE))</f>
        <v/>
      </c>
      <c r="X140" s="1185" t="str">
        <f>IF(X138="","",VLOOKUP(X138,'標準様式１シフト記号表（勤務時間帯）'!$D$6:$Z$47,23,FALSE))</f>
        <v/>
      </c>
      <c r="Y140" s="1185" t="str">
        <f>IF(Y138="","",VLOOKUP(Y138,'標準様式１シフト記号表（勤務時間帯）'!$D$6:$Z$47,23,FALSE))</f>
        <v/>
      </c>
      <c r="Z140" s="1185" t="str">
        <f>IF(Z138="","",VLOOKUP(Z138,'標準様式１シフト記号表（勤務時間帯）'!$D$6:$Z$47,23,FALSE))</f>
        <v/>
      </c>
      <c r="AA140" s="1199" t="str">
        <f>IF(AA138="","",VLOOKUP(AA138,'標準様式１シフト記号表（勤務時間帯）'!$D$6:$Z$47,23,FALSE))</f>
        <v/>
      </c>
      <c r="AB140" s="1174" t="str">
        <f>IF(AB138="","",VLOOKUP(AB138,'標準様式１シフト記号表（勤務時間帯）'!$D$6:$Z$47,23,FALSE))</f>
        <v/>
      </c>
      <c r="AC140" s="1185" t="str">
        <f>IF(AC138="","",VLOOKUP(AC138,'標準様式１シフト記号表（勤務時間帯）'!$D$6:$Z$47,23,FALSE))</f>
        <v/>
      </c>
      <c r="AD140" s="1185" t="str">
        <f>IF(AD138="","",VLOOKUP(AD138,'標準様式１シフト記号表（勤務時間帯）'!$D$6:$Z$47,23,FALSE))</f>
        <v/>
      </c>
      <c r="AE140" s="1185" t="str">
        <f>IF(AE138="","",VLOOKUP(AE138,'標準様式１シフト記号表（勤務時間帯）'!$D$6:$Z$47,23,FALSE))</f>
        <v/>
      </c>
      <c r="AF140" s="1185" t="str">
        <f>IF(AF138="","",VLOOKUP(AF138,'標準様式１シフト記号表（勤務時間帯）'!$D$6:$Z$47,23,FALSE))</f>
        <v/>
      </c>
      <c r="AG140" s="1185" t="str">
        <f>IF(AG138="","",VLOOKUP(AG138,'標準様式１シフト記号表（勤務時間帯）'!$D$6:$Z$47,23,FALSE))</f>
        <v/>
      </c>
      <c r="AH140" s="1199" t="str">
        <f>IF(AH138="","",VLOOKUP(AH138,'標準様式１シフト記号表（勤務時間帯）'!$D$6:$Z$47,23,FALSE))</f>
        <v/>
      </c>
      <c r="AI140" s="1174" t="str">
        <f>IF(AI138="","",VLOOKUP(AI138,'標準様式１シフト記号表（勤務時間帯）'!$D$6:$Z$47,23,FALSE))</f>
        <v/>
      </c>
      <c r="AJ140" s="1185" t="str">
        <f>IF(AJ138="","",VLOOKUP(AJ138,'標準様式１シフト記号表（勤務時間帯）'!$D$6:$Z$47,23,FALSE))</f>
        <v/>
      </c>
      <c r="AK140" s="1185" t="str">
        <f>IF(AK138="","",VLOOKUP(AK138,'標準様式１シフト記号表（勤務時間帯）'!$D$6:$Z$47,23,FALSE))</f>
        <v/>
      </c>
      <c r="AL140" s="1185" t="str">
        <f>IF(AL138="","",VLOOKUP(AL138,'標準様式１シフト記号表（勤務時間帯）'!$D$6:$Z$47,23,FALSE))</f>
        <v/>
      </c>
      <c r="AM140" s="1185" t="str">
        <f>IF(AM138="","",VLOOKUP(AM138,'標準様式１シフト記号表（勤務時間帯）'!$D$6:$Z$47,23,FALSE))</f>
        <v/>
      </c>
      <c r="AN140" s="1185" t="str">
        <f>IF(AN138="","",VLOOKUP(AN138,'標準様式１シフト記号表（勤務時間帯）'!$D$6:$Z$47,23,FALSE))</f>
        <v/>
      </c>
      <c r="AO140" s="1199" t="str">
        <f>IF(AO138="","",VLOOKUP(AO138,'標準様式１シフト記号表（勤務時間帯）'!$D$6:$Z$47,23,FALSE))</f>
        <v/>
      </c>
      <c r="AP140" s="1174" t="str">
        <f>IF(AP138="","",VLOOKUP(AP138,'標準様式１シフト記号表（勤務時間帯）'!$D$6:$Z$47,23,FALSE))</f>
        <v/>
      </c>
      <c r="AQ140" s="1185" t="str">
        <f>IF(AQ138="","",VLOOKUP(AQ138,'標準様式１シフト記号表（勤務時間帯）'!$D$6:$Z$47,23,FALSE))</f>
        <v/>
      </c>
      <c r="AR140" s="1185" t="str">
        <f>IF(AR138="","",VLOOKUP(AR138,'標準様式１シフト記号表（勤務時間帯）'!$D$6:$Z$47,23,FALSE))</f>
        <v/>
      </c>
      <c r="AS140" s="1185" t="str">
        <f>IF(AS138="","",VLOOKUP(AS138,'標準様式１シフト記号表（勤務時間帯）'!$D$6:$Z$47,23,FALSE))</f>
        <v/>
      </c>
      <c r="AT140" s="1185" t="str">
        <f>IF(AT138="","",VLOOKUP(AT138,'標準様式１シフト記号表（勤務時間帯）'!$D$6:$Z$47,23,FALSE))</f>
        <v/>
      </c>
      <c r="AU140" s="1185" t="str">
        <f>IF(AU138="","",VLOOKUP(AU138,'標準様式１シフト記号表（勤務時間帯）'!$D$6:$Z$47,23,FALSE))</f>
        <v/>
      </c>
      <c r="AV140" s="1199" t="str">
        <f>IF(AV138="","",VLOOKUP(AV138,'標準様式１シフト記号表（勤務時間帯）'!$D$6:$Z$47,23,FALSE))</f>
        <v/>
      </c>
      <c r="AW140" s="1174" t="str">
        <f>IF(AW138="","",VLOOKUP(AW138,'標準様式１シフト記号表（勤務時間帯）'!$D$6:$Z$47,23,FALSE))</f>
        <v/>
      </c>
      <c r="AX140" s="1185" t="str">
        <f>IF(AX138="","",VLOOKUP(AX138,'標準様式１シフト記号表（勤務時間帯）'!$D$6:$Z$47,23,FALSE))</f>
        <v/>
      </c>
      <c r="AY140" s="1185" t="str">
        <f>IF(AY138="","",VLOOKUP(AY138,'標準様式１シフト記号表（勤務時間帯）'!$D$6:$Z$47,23,FALSE))</f>
        <v/>
      </c>
      <c r="AZ140" s="1234">
        <f>IF($BC$3="４週",SUM(U140:AV140),IF($BC$3="暦月",SUM(U140:AY140),""))</f>
        <v>0</v>
      </c>
      <c r="BA140" s="1246"/>
      <c r="BB140" s="1260">
        <f>IF($BC$3="４週",AZ140/4,IF($BC$3="暦月",(AZ140/($BC$8/7)),""))</f>
        <v>0</v>
      </c>
      <c r="BC140" s="1246"/>
      <c r="BD140" s="1276"/>
      <c r="BE140" s="1280"/>
      <c r="BF140" s="1280"/>
      <c r="BG140" s="1280"/>
      <c r="BH140" s="1285"/>
    </row>
    <row r="141" spans="2:60" ht="20.25" customHeight="1">
      <c r="B141" s="1043"/>
      <c r="C141" s="1056"/>
      <c r="D141" s="1069"/>
      <c r="E141" s="1077"/>
      <c r="F141" s="1077"/>
      <c r="G141" s="1085"/>
      <c r="H141" s="1095"/>
      <c r="I141" s="1104"/>
      <c r="J141" s="1110"/>
      <c r="K141" s="1110"/>
      <c r="L141" s="1085"/>
      <c r="M141" s="1116"/>
      <c r="N141" s="1121"/>
      <c r="O141" s="1126"/>
      <c r="P141" s="1133" t="s">
        <v>397</v>
      </c>
      <c r="Q141" s="1141"/>
      <c r="R141" s="1141"/>
      <c r="S141" s="1149"/>
      <c r="T141" s="1163"/>
      <c r="U141" s="1175"/>
      <c r="V141" s="1186"/>
      <c r="W141" s="1186"/>
      <c r="X141" s="1186"/>
      <c r="Y141" s="1186"/>
      <c r="Z141" s="1186"/>
      <c r="AA141" s="1200"/>
      <c r="AB141" s="1175"/>
      <c r="AC141" s="1186"/>
      <c r="AD141" s="1186"/>
      <c r="AE141" s="1186"/>
      <c r="AF141" s="1186"/>
      <c r="AG141" s="1186"/>
      <c r="AH141" s="1200"/>
      <c r="AI141" s="1175"/>
      <c r="AJ141" s="1186"/>
      <c r="AK141" s="1186"/>
      <c r="AL141" s="1186"/>
      <c r="AM141" s="1186"/>
      <c r="AN141" s="1186"/>
      <c r="AO141" s="1200"/>
      <c r="AP141" s="1175"/>
      <c r="AQ141" s="1186"/>
      <c r="AR141" s="1186"/>
      <c r="AS141" s="1186"/>
      <c r="AT141" s="1186"/>
      <c r="AU141" s="1186"/>
      <c r="AV141" s="1200"/>
      <c r="AW141" s="1175"/>
      <c r="AX141" s="1186"/>
      <c r="AY141" s="1186"/>
      <c r="AZ141" s="1235"/>
      <c r="BA141" s="1247"/>
      <c r="BB141" s="1261"/>
      <c r="BC141" s="1247"/>
      <c r="BD141" s="1277"/>
      <c r="BE141" s="1281"/>
      <c r="BF141" s="1281"/>
      <c r="BG141" s="1281"/>
      <c r="BH141" s="1286"/>
    </row>
    <row r="142" spans="2:60" ht="20.25" customHeight="1">
      <c r="B142" s="1041">
        <f>B139+1</f>
        <v>41</v>
      </c>
      <c r="C142" s="1054"/>
      <c r="D142" s="1067"/>
      <c r="E142" s="1075"/>
      <c r="F142" s="1075">
        <f>C141</f>
        <v>0</v>
      </c>
      <c r="G142" s="1083"/>
      <c r="H142" s="1093"/>
      <c r="I142" s="1102"/>
      <c r="J142" s="1108"/>
      <c r="K142" s="1108"/>
      <c r="L142" s="1083"/>
      <c r="M142" s="1114"/>
      <c r="N142" s="1119"/>
      <c r="O142" s="1124"/>
      <c r="P142" s="1129" t="s">
        <v>743</v>
      </c>
      <c r="Q142" s="1136"/>
      <c r="R142" s="1136"/>
      <c r="S142" s="1144"/>
      <c r="T142" s="1156"/>
      <c r="U142" s="1173" t="str">
        <f>IF(U141="","",VLOOKUP(U141,'標準様式１シフト記号表（勤務時間帯）'!$D$6:$X$47,21,FALSE))</f>
        <v/>
      </c>
      <c r="V142" s="1184" t="str">
        <f>IF(V141="","",VLOOKUP(V141,'標準様式１シフト記号表（勤務時間帯）'!$D$6:$X$47,21,FALSE))</f>
        <v/>
      </c>
      <c r="W142" s="1184" t="str">
        <f>IF(W141="","",VLOOKUP(W141,'標準様式１シフト記号表（勤務時間帯）'!$D$6:$X$47,21,FALSE))</f>
        <v/>
      </c>
      <c r="X142" s="1184" t="str">
        <f>IF(X141="","",VLOOKUP(X141,'標準様式１シフト記号表（勤務時間帯）'!$D$6:$X$47,21,FALSE))</f>
        <v/>
      </c>
      <c r="Y142" s="1184" t="str">
        <f>IF(Y141="","",VLOOKUP(Y141,'標準様式１シフト記号表（勤務時間帯）'!$D$6:$X$47,21,FALSE))</f>
        <v/>
      </c>
      <c r="Z142" s="1184" t="str">
        <f>IF(Z141="","",VLOOKUP(Z141,'標準様式１シフト記号表（勤務時間帯）'!$D$6:$X$47,21,FALSE))</f>
        <v/>
      </c>
      <c r="AA142" s="1198" t="str">
        <f>IF(AA141="","",VLOOKUP(AA141,'標準様式１シフト記号表（勤務時間帯）'!$D$6:$X$47,21,FALSE))</f>
        <v/>
      </c>
      <c r="AB142" s="1173" t="str">
        <f>IF(AB141="","",VLOOKUP(AB141,'標準様式１シフト記号表（勤務時間帯）'!$D$6:$X$47,21,FALSE))</f>
        <v/>
      </c>
      <c r="AC142" s="1184" t="str">
        <f>IF(AC141="","",VLOOKUP(AC141,'標準様式１シフト記号表（勤務時間帯）'!$D$6:$X$47,21,FALSE))</f>
        <v/>
      </c>
      <c r="AD142" s="1184" t="str">
        <f>IF(AD141="","",VLOOKUP(AD141,'標準様式１シフト記号表（勤務時間帯）'!$D$6:$X$47,21,FALSE))</f>
        <v/>
      </c>
      <c r="AE142" s="1184" t="str">
        <f>IF(AE141="","",VLOOKUP(AE141,'標準様式１シフト記号表（勤務時間帯）'!$D$6:$X$47,21,FALSE))</f>
        <v/>
      </c>
      <c r="AF142" s="1184" t="str">
        <f>IF(AF141="","",VLOOKUP(AF141,'標準様式１シフト記号表（勤務時間帯）'!$D$6:$X$47,21,FALSE))</f>
        <v/>
      </c>
      <c r="AG142" s="1184" t="str">
        <f>IF(AG141="","",VLOOKUP(AG141,'標準様式１シフト記号表（勤務時間帯）'!$D$6:$X$47,21,FALSE))</f>
        <v/>
      </c>
      <c r="AH142" s="1198" t="str">
        <f>IF(AH141="","",VLOOKUP(AH141,'標準様式１シフト記号表（勤務時間帯）'!$D$6:$X$47,21,FALSE))</f>
        <v/>
      </c>
      <c r="AI142" s="1173" t="str">
        <f>IF(AI141="","",VLOOKUP(AI141,'標準様式１シフト記号表（勤務時間帯）'!$D$6:$X$47,21,FALSE))</f>
        <v/>
      </c>
      <c r="AJ142" s="1184" t="str">
        <f>IF(AJ141="","",VLOOKUP(AJ141,'標準様式１シフト記号表（勤務時間帯）'!$D$6:$X$47,21,FALSE))</f>
        <v/>
      </c>
      <c r="AK142" s="1184" t="str">
        <f>IF(AK141="","",VLOOKUP(AK141,'標準様式１シフト記号表（勤務時間帯）'!$D$6:$X$47,21,FALSE))</f>
        <v/>
      </c>
      <c r="AL142" s="1184" t="str">
        <f>IF(AL141="","",VLOOKUP(AL141,'標準様式１シフト記号表（勤務時間帯）'!$D$6:$X$47,21,FALSE))</f>
        <v/>
      </c>
      <c r="AM142" s="1184" t="str">
        <f>IF(AM141="","",VLOOKUP(AM141,'標準様式１シフト記号表（勤務時間帯）'!$D$6:$X$47,21,FALSE))</f>
        <v/>
      </c>
      <c r="AN142" s="1184" t="str">
        <f>IF(AN141="","",VLOOKUP(AN141,'標準様式１シフト記号表（勤務時間帯）'!$D$6:$X$47,21,FALSE))</f>
        <v/>
      </c>
      <c r="AO142" s="1198" t="str">
        <f>IF(AO141="","",VLOOKUP(AO141,'標準様式１シフト記号表（勤務時間帯）'!$D$6:$X$47,21,FALSE))</f>
        <v/>
      </c>
      <c r="AP142" s="1173" t="str">
        <f>IF(AP141="","",VLOOKUP(AP141,'標準様式１シフト記号表（勤務時間帯）'!$D$6:$X$47,21,FALSE))</f>
        <v/>
      </c>
      <c r="AQ142" s="1184" t="str">
        <f>IF(AQ141="","",VLOOKUP(AQ141,'標準様式１シフト記号表（勤務時間帯）'!$D$6:$X$47,21,FALSE))</f>
        <v/>
      </c>
      <c r="AR142" s="1184" t="str">
        <f>IF(AR141="","",VLOOKUP(AR141,'標準様式１シフト記号表（勤務時間帯）'!$D$6:$X$47,21,FALSE))</f>
        <v/>
      </c>
      <c r="AS142" s="1184" t="str">
        <f>IF(AS141="","",VLOOKUP(AS141,'標準様式１シフト記号表（勤務時間帯）'!$D$6:$X$47,21,FALSE))</f>
        <v/>
      </c>
      <c r="AT142" s="1184" t="str">
        <f>IF(AT141="","",VLOOKUP(AT141,'標準様式１シフト記号表（勤務時間帯）'!$D$6:$X$47,21,FALSE))</f>
        <v/>
      </c>
      <c r="AU142" s="1184" t="str">
        <f>IF(AU141="","",VLOOKUP(AU141,'標準様式１シフト記号表（勤務時間帯）'!$D$6:$X$47,21,FALSE))</f>
        <v/>
      </c>
      <c r="AV142" s="1198" t="str">
        <f>IF(AV141="","",VLOOKUP(AV141,'標準様式１シフト記号表（勤務時間帯）'!$D$6:$X$47,21,FALSE))</f>
        <v/>
      </c>
      <c r="AW142" s="1173" t="str">
        <f>IF(AW141="","",VLOOKUP(AW141,'標準様式１シフト記号表（勤務時間帯）'!$D$6:$X$47,21,FALSE))</f>
        <v/>
      </c>
      <c r="AX142" s="1184" t="str">
        <f>IF(AX141="","",VLOOKUP(AX141,'標準様式１シフト記号表（勤務時間帯）'!$D$6:$X$47,21,FALSE))</f>
        <v/>
      </c>
      <c r="AY142" s="1184" t="str">
        <f>IF(AY141="","",VLOOKUP(AY141,'標準様式１シフト記号表（勤務時間帯）'!$D$6:$X$47,21,FALSE))</f>
        <v/>
      </c>
      <c r="AZ142" s="1233">
        <f>IF($BC$3="４週",SUM(U142:AV142),IF($BC$3="暦月",SUM(U142:AY142),""))</f>
        <v>0</v>
      </c>
      <c r="BA142" s="1245"/>
      <c r="BB142" s="1259">
        <f>IF($BC$3="４週",AZ142/4,IF($BC$3="暦月",(AZ142/($BC$8/7)),""))</f>
        <v>0</v>
      </c>
      <c r="BC142" s="1245"/>
      <c r="BD142" s="1275"/>
      <c r="BE142" s="1279"/>
      <c r="BF142" s="1279"/>
      <c r="BG142" s="1279"/>
      <c r="BH142" s="1284"/>
    </row>
    <row r="143" spans="2:60" ht="20.25" customHeight="1">
      <c r="B143" s="1042"/>
      <c r="C143" s="1055"/>
      <c r="D143" s="1068"/>
      <c r="E143" s="1076"/>
      <c r="F143" s="1076"/>
      <c r="G143" s="1084">
        <f>C141</f>
        <v>0</v>
      </c>
      <c r="H143" s="1094"/>
      <c r="I143" s="1103"/>
      <c r="J143" s="1109"/>
      <c r="K143" s="1109"/>
      <c r="L143" s="1084"/>
      <c r="M143" s="1115"/>
      <c r="N143" s="1120"/>
      <c r="O143" s="1125"/>
      <c r="P143" s="1291" t="s">
        <v>29</v>
      </c>
      <c r="Q143" s="1137"/>
      <c r="R143" s="1137"/>
      <c r="S143" s="1147"/>
      <c r="T143" s="1160"/>
      <c r="U143" s="1174" t="str">
        <f>IF(U141="","",VLOOKUP(U141,'標準様式１シフト記号表（勤務時間帯）'!$D$6:$Z$47,23,FALSE))</f>
        <v/>
      </c>
      <c r="V143" s="1185" t="str">
        <f>IF(V141="","",VLOOKUP(V141,'標準様式１シフト記号表（勤務時間帯）'!$D$6:$Z$47,23,FALSE))</f>
        <v/>
      </c>
      <c r="W143" s="1185" t="str">
        <f>IF(W141="","",VLOOKUP(W141,'標準様式１シフト記号表（勤務時間帯）'!$D$6:$Z$47,23,FALSE))</f>
        <v/>
      </c>
      <c r="X143" s="1185" t="str">
        <f>IF(X141="","",VLOOKUP(X141,'標準様式１シフト記号表（勤務時間帯）'!$D$6:$Z$47,23,FALSE))</f>
        <v/>
      </c>
      <c r="Y143" s="1185" t="str">
        <f>IF(Y141="","",VLOOKUP(Y141,'標準様式１シフト記号表（勤務時間帯）'!$D$6:$Z$47,23,FALSE))</f>
        <v/>
      </c>
      <c r="Z143" s="1185" t="str">
        <f>IF(Z141="","",VLOOKUP(Z141,'標準様式１シフト記号表（勤務時間帯）'!$D$6:$Z$47,23,FALSE))</f>
        <v/>
      </c>
      <c r="AA143" s="1199" t="str">
        <f>IF(AA141="","",VLOOKUP(AA141,'標準様式１シフト記号表（勤務時間帯）'!$D$6:$Z$47,23,FALSE))</f>
        <v/>
      </c>
      <c r="AB143" s="1174" t="str">
        <f>IF(AB141="","",VLOOKUP(AB141,'標準様式１シフト記号表（勤務時間帯）'!$D$6:$Z$47,23,FALSE))</f>
        <v/>
      </c>
      <c r="AC143" s="1185" t="str">
        <f>IF(AC141="","",VLOOKUP(AC141,'標準様式１シフト記号表（勤務時間帯）'!$D$6:$Z$47,23,FALSE))</f>
        <v/>
      </c>
      <c r="AD143" s="1185" t="str">
        <f>IF(AD141="","",VLOOKUP(AD141,'標準様式１シフト記号表（勤務時間帯）'!$D$6:$Z$47,23,FALSE))</f>
        <v/>
      </c>
      <c r="AE143" s="1185" t="str">
        <f>IF(AE141="","",VLOOKUP(AE141,'標準様式１シフト記号表（勤務時間帯）'!$D$6:$Z$47,23,FALSE))</f>
        <v/>
      </c>
      <c r="AF143" s="1185" t="str">
        <f>IF(AF141="","",VLOOKUP(AF141,'標準様式１シフト記号表（勤務時間帯）'!$D$6:$Z$47,23,FALSE))</f>
        <v/>
      </c>
      <c r="AG143" s="1185" t="str">
        <f>IF(AG141="","",VLOOKUP(AG141,'標準様式１シフト記号表（勤務時間帯）'!$D$6:$Z$47,23,FALSE))</f>
        <v/>
      </c>
      <c r="AH143" s="1199" t="str">
        <f>IF(AH141="","",VLOOKUP(AH141,'標準様式１シフト記号表（勤務時間帯）'!$D$6:$Z$47,23,FALSE))</f>
        <v/>
      </c>
      <c r="AI143" s="1174" t="str">
        <f>IF(AI141="","",VLOOKUP(AI141,'標準様式１シフト記号表（勤務時間帯）'!$D$6:$Z$47,23,FALSE))</f>
        <v/>
      </c>
      <c r="AJ143" s="1185" t="str">
        <f>IF(AJ141="","",VLOOKUP(AJ141,'標準様式１シフト記号表（勤務時間帯）'!$D$6:$Z$47,23,FALSE))</f>
        <v/>
      </c>
      <c r="AK143" s="1185" t="str">
        <f>IF(AK141="","",VLOOKUP(AK141,'標準様式１シフト記号表（勤務時間帯）'!$D$6:$Z$47,23,FALSE))</f>
        <v/>
      </c>
      <c r="AL143" s="1185" t="str">
        <f>IF(AL141="","",VLOOKUP(AL141,'標準様式１シフト記号表（勤務時間帯）'!$D$6:$Z$47,23,FALSE))</f>
        <v/>
      </c>
      <c r="AM143" s="1185" t="str">
        <f>IF(AM141="","",VLOOKUP(AM141,'標準様式１シフト記号表（勤務時間帯）'!$D$6:$Z$47,23,FALSE))</f>
        <v/>
      </c>
      <c r="AN143" s="1185" t="str">
        <f>IF(AN141="","",VLOOKUP(AN141,'標準様式１シフト記号表（勤務時間帯）'!$D$6:$Z$47,23,FALSE))</f>
        <v/>
      </c>
      <c r="AO143" s="1199" t="str">
        <f>IF(AO141="","",VLOOKUP(AO141,'標準様式１シフト記号表（勤務時間帯）'!$D$6:$Z$47,23,FALSE))</f>
        <v/>
      </c>
      <c r="AP143" s="1174" t="str">
        <f>IF(AP141="","",VLOOKUP(AP141,'標準様式１シフト記号表（勤務時間帯）'!$D$6:$Z$47,23,FALSE))</f>
        <v/>
      </c>
      <c r="AQ143" s="1185" t="str">
        <f>IF(AQ141="","",VLOOKUP(AQ141,'標準様式１シフト記号表（勤務時間帯）'!$D$6:$Z$47,23,FALSE))</f>
        <v/>
      </c>
      <c r="AR143" s="1185" t="str">
        <f>IF(AR141="","",VLOOKUP(AR141,'標準様式１シフト記号表（勤務時間帯）'!$D$6:$Z$47,23,FALSE))</f>
        <v/>
      </c>
      <c r="AS143" s="1185" t="str">
        <f>IF(AS141="","",VLOOKUP(AS141,'標準様式１シフト記号表（勤務時間帯）'!$D$6:$Z$47,23,FALSE))</f>
        <v/>
      </c>
      <c r="AT143" s="1185" t="str">
        <f>IF(AT141="","",VLOOKUP(AT141,'標準様式１シフト記号表（勤務時間帯）'!$D$6:$Z$47,23,FALSE))</f>
        <v/>
      </c>
      <c r="AU143" s="1185" t="str">
        <f>IF(AU141="","",VLOOKUP(AU141,'標準様式１シフト記号表（勤務時間帯）'!$D$6:$Z$47,23,FALSE))</f>
        <v/>
      </c>
      <c r="AV143" s="1199" t="str">
        <f>IF(AV141="","",VLOOKUP(AV141,'標準様式１シフト記号表（勤務時間帯）'!$D$6:$Z$47,23,FALSE))</f>
        <v/>
      </c>
      <c r="AW143" s="1174" t="str">
        <f>IF(AW141="","",VLOOKUP(AW141,'標準様式１シフト記号表（勤務時間帯）'!$D$6:$Z$47,23,FALSE))</f>
        <v/>
      </c>
      <c r="AX143" s="1185" t="str">
        <f>IF(AX141="","",VLOOKUP(AX141,'標準様式１シフト記号表（勤務時間帯）'!$D$6:$Z$47,23,FALSE))</f>
        <v/>
      </c>
      <c r="AY143" s="1185" t="str">
        <f>IF(AY141="","",VLOOKUP(AY141,'標準様式１シフト記号表（勤務時間帯）'!$D$6:$Z$47,23,FALSE))</f>
        <v/>
      </c>
      <c r="AZ143" s="1234">
        <f>IF($BC$3="４週",SUM(U143:AV143),IF($BC$3="暦月",SUM(U143:AY143),""))</f>
        <v>0</v>
      </c>
      <c r="BA143" s="1246"/>
      <c r="BB143" s="1260">
        <f>IF($BC$3="４週",AZ143/4,IF($BC$3="暦月",(AZ143/($BC$8/7)),""))</f>
        <v>0</v>
      </c>
      <c r="BC143" s="1246"/>
      <c r="BD143" s="1276"/>
      <c r="BE143" s="1280"/>
      <c r="BF143" s="1280"/>
      <c r="BG143" s="1280"/>
      <c r="BH143" s="1285"/>
    </row>
    <row r="144" spans="2:60" ht="20.25" customHeight="1">
      <c r="B144" s="1043"/>
      <c r="C144" s="1056"/>
      <c r="D144" s="1069"/>
      <c r="E144" s="1077"/>
      <c r="F144" s="1077"/>
      <c r="G144" s="1085"/>
      <c r="H144" s="1095"/>
      <c r="I144" s="1104"/>
      <c r="J144" s="1110"/>
      <c r="K144" s="1110"/>
      <c r="L144" s="1085"/>
      <c r="M144" s="1116"/>
      <c r="N144" s="1121"/>
      <c r="O144" s="1126"/>
      <c r="P144" s="1133" t="s">
        <v>397</v>
      </c>
      <c r="Q144" s="1141"/>
      <c r="R144" s="1141"/>
      <c r="S144" s="1149"/>
      <c r="T144" s="1163"/>
      <c r="U144" s="1175"/>
      <c r="V144" s="1186"/>
      <c r="W144" s="1186"/>
      <c r="X144" s="1186"/>
      <c r="Y144" s="1186"/>
      <c r="Z144" s="1186"/>
      <c r="AA144" s="1200"/>
      <c r="AB144" s="1175"/>
      <c r="AC144" s="1186"/>
      <c r="AD144" s="1186"/>
      <c r="AE144" s="1186"/>
      <c r="AF144" s="1186"/>
      <c r="AG144" s="1186"/>
      <c r="AH144" s="1200"/>
      <c r="AI144" s="1175"/>
      <c r="AJ144" s="1186"/>
      <c r="AK144" s="1186"/>
      <c r="AL144" s="1186"/>
      <c r="AM144" s="1186"/>
      <c r="AN144" s="1186"/>
      <c r="AO144" s="1200"/>
      <c r="AP144" s="1175"/>
      <c r="AQ144" s="1186"/>
      <c r="AR144" s="1186"/>
      <c r="AS144" s="1186"/>
      <c r="AT144" s="1186"/>
      <c r="AU144" s="1186"/>
      <c r="AV144" s="1200"/>
      <c r="AW144" s="1175"/>
      <c r="AX144" s="1186"/>
      <c r="AY144" s="1186"/>
      <c r="AZ144" s="1235"/>
      <c r="BA144" s="1247"/>
      <c r="BB144" s="1261"/>
      <c r="BC144" s="1247"/>
      <c r="BD144" s="1277"/>
      <c r="BE144" s="1281"/>
      <c r="BF144" s="1281"/>
      <c r="BG144" s="1281"/>
      <c r="BH144" s="1286"/>
    </row>
    <row r="145" spans="2:60" ht="20.25" customHeight="1">
      <c r="B145" s="1041">
        <f>B142+1</f>
        <v>42</v>
      </c>
      <c r="C145" s="1054"/>
      <c r="D145" s="1067"/>
      <c r="E145" s="1075"/>
      <c r="F145" s="1075">
        <f>C144</f>
        <v>0</v>
      </c>
      <c r="G145" s="1083"/>
      <c r="H145" s="1093"/>
      <c r="I145" s="1102"/>
      <c r="J145" s="1108"/>
      <c r="K145" s="1108"/>
      <c r="L145" s="1083"/>
      <c r="M145" s="1114"/>
      <c r="N145" s="1119"/>
      <c r="O145" s="1124"/>
      <c r="P145" s="1129" t="s">
        <v>743</v>
      </c>
      <c r="Q145" s="1136"/>
      <c r="R145" s="1136"/>
      <c r="S145" s="1144"/>
      <c r="T145" s="1156"/>
      <c r="U145" s="1173" t="str">
        <f>IF(U144="","",VLOOKUP(U144,'標準様式１シフト記号表（勤務時間帯）'!$D$6:$X$47,21,FALSE))</f>
        <v/>
      </c>
      <c r="V145" s="1184" t="str">
        <f>IF(V144="","",VLOOKUP(V144,'標準様式１シフト記号表（勤務時間帯）'!$D$6:$X$47,21,FALSE))</f>
        <v/>
      </c>
      <c r="W145" s="1184" t="str">
        <f>IF(W144="","",VLOOKUP(W144,'標準様式１シフト記号表（勤務時間帯）'!$D$6:$X$47,21,FALSE))</f>
        <v/>
      </c>
      <c r="X145" s="1184" t="str">
        <f>IF(X144="","",VLOOKUP(X144,'標準様式１シフト記号表（勤務時間帯）'!$D$6:$X$47,21,FALSE))</f>
        <v/>
      </c>
      <c r="Y145" s="1184" t="str">
        <f>IF(Y144="","",VLOOKUP(Y144,'標準様式１シフト記号表（勤務時間帯）'!$D$6:$X$47,21,FALSE))</f>
        <v/>
      </c>
      <c r="Z145" s="1184" t="str">
        <f>IF(Z144="","",VLOOKUP(Z144,'標準様式１シフト記号表（勤務時間帯）'!$D$6:$X$47,21,FALSE))</f>
        <v/>
      </c>
      <c r="AA145" s="1198" t="str">
        <f>IF(AA144="","",VLOOKUP(AA144,'標準様式１シフト記号表（勤務時間帯）'!$D$6:$X$47,21,FALSE))</f>
        <v/>
      </c>
      <c r="AB145" s="1173" t="str">
        <f>IF(AB144="","",VLOOKUP(AB144,'標準様式１シフト記号表（勤務時間帯）'!$D$6:$X$47,21,FALSE))</f>
        <v/>
      </c>
      <c r="AC145" s="1184" t="str">
        <f>IF(AC144="","",VLOOKUP(AC144,'標準様式１シフト記号表（勤務時間帯）'!$D$6:$X$47,21,FALSE))</f>
        <v/>
      </c>
      <c r="AD145" s="1184" t="str">
        <f>IF(AD144="","",VLOOKUP(AD144,'標準様式１シフト記号表（勤務時間帯）'!$D$6:$X$47,21,FALSE))</f>
        <v/>
      </c>
      <c r="AE145" s="1184" t="str">
        <f>IF(AE144="","",VLOOKUP(AE144,'標準様式１シフト記号表（勤務時間帯）'!$D$6:$X$47,21,FALSE))</f>
        <v/>
      </c>
      <c r="AF145" s="1184" t="str">
        <f>IF(AF144="","",VLOOKUP(AF144,'標準様式１シフト記号表（勤務時間帯）'!$D$6:$X$47,21,FALSE))</f>
        <v/>
      </c>
      <c r="AG145" s="1184" t="str">
        <f>IF(AG144="","",VLOOKUP(AG144,'標準様式１シフト記号表（勤務時間帯）'!$D$6:$X$47,21,FALSE))</f>
        <v/>
      </c>
      <c r="AH145" s="1198" t="str">
        <f>IF(AH144="","",VLOOKUP(AH144,'標準様式１シフト記号表（勤務時間帯）'!$D$6:$X$47,21,FALSE))</f>
        <v/>
      </c>
      <c r="AI145" s="1173" t="str">
        <f>IF(AI144="","",VLOOKUP(AI144,'標準様式１シフト記号表（勤務時間帯）'!$D$6:$X$47,21,FALSE))</f>
        <v/>
      </c>
      <c r="AJ145" s="1184" t="str">
        <f>IF(AJ144="","",VLOOKUP(AJ144,'標準様式１シフト記号表（勤務時間帯）'!$D$6:$X$47,21,FALSE))</f>
        <v/>
      </c>
      <c r="AK145" s="1184" t="str">
        <f>IF(AK144="","",VLOOKUP(AK144,'標準様式１シフト記号表（勤務時間帯）'!$D$6:$X$47,21,FALSE))</f>
        <v/>
      </c>
      <c r="AL145" s="1184" t="str">
        <f>IF(AL144="","",VLOOKUP(AL144,'標準様式１シフト記号表（勤務時間帯）'!$D$6:$X$47,21,FALSE))</f>
        <v/>
      </c>
      <c r="AM145" s="1184" t="str">
        <f>IF(AM144="","",VLOOKUP(AM144,'標準様式１シフト記号表（勤務時間帯）'!$D$6:$X$47,21,FALSE))</f>
        <v/>
      </c>
      <c r="AN145" s="1184" t="str">
        <f>IF(AN144="","",VLOOKUP(AN144,'標準様式１シフト記号表（勤務時間帯）'!$D$6:$X$47,21,FALSE))</f>
        <v/>
      </c>
      <c r="AO145" s="1198" t="str">
        <f>IF(AO144="","",VLOOKUP(AO144,'標準様式１シフト記号表（勤務時間帯）'!$D$6:$X$47,21,FALSE))</f>
        <v/>
      </c>
      <c r="AP145" s="1173" t="str">
        <f>IF(AP144="","",VLOOKUP(AP144,'標準様式１シフト記号表（勤務時間帯）'!$D$6:$X$47,21,FALSE))</f>
        <v/>
      </c>
      <c r="AQ145" s="1184" t="str">
        <f>IF(AQ144="","",VLOOKUP(AQ144,'標準様式１シフト記号表（勤務時間帯）'!$D$6:$X$47,21,FALSE))</f>
        <v/>
      </c>
      <c r="AR145" s="1184" t="str">
        <f>IF(AR144="","",VLOOKUP(AR144,'標準様式１シフト記号表（勤務時間帯）'!$D$6:$X$47,21,FALSE))</f>
        <v/>
      </c>
      <c r="AS145" s="1184" t="str">
        <f>IF(AS144="","",VLOOKUP(AS144,'標準様式１シフト記号表（勤務時間帯）'!$D$6:$X$47,21,FALSE))</f>
        <v/>
      </c>
      <c r="AT145" s="1184" t="str">
        <f>IF(AT144="","",VLOOKUP(AT144,'標準様式１シフト記号表（勤務時間帯）'!$D$6:$X$47,21,FALSE))</f>
        <v/>
      </c>
      <c r="AU145" s="1184" t="str">
        <f>IF(AU144="","",VLOOKUP(AU144,'標準様式１シフト記号表（勤務時間帯）'!$D$6:$X$47,21,FALSE))</f>
        <v/>
      </c>
      <c r="AV145" s="1198" t="str">
        <f>IF(AV144="","",VLOOKUP(AV144,'標準様式１シフト記号表（勤務時間帯）'!$D$6:$X$47,21,FALSE))</f>
        <v/>
      </c>
      <c r="AW145" s="1173" t="str">
        <f>IF(AW144="","",VLOOKUP(AW144,'標準様式１シフト記号表（勤務時間帯）'!$D$6:$X$47,21,FALSE))</f>
        <v/>
      </c>
      <c r="AX145" s="1184" t="str">
        <f>IF(AX144="","",VLOOKUP(AX144,'標準様式１シフト記号表（勤務時間帯）'!$D$6:$X$47,21,FALSE))</f>
        <v/>
      </c>
      <c r="AY145" s="1184" t="str">
        <f>IF(AY144="","",VLOOKUP(AY144,'標準様式１シフト記号表（勤務時間帯）'!$D$6:$X$47,21,FALSE))</f>
        <v/>
      </c>
      <c r="AZ145" s="1233">
        <f>IF($BC$3="４週",SUM(U145:AV145),IF($BC$3="暦月",SUM(U145:AY145),""))</f>
        <v>0</v>
      </c>
      <c r="BA145" s="1245"/>
      <c r="BB145" s="1259">
        <f>IF($BC$3="４週",AZ145/4,IF($BC$3="暦月",(AZ145/($BC$8/7)),""))</f>
        <v>0</v>
      </c>
      <c r="BC145" s="1245"/>
      <c r="BD145" s="1275"/>
      <c r="BE145" s="1279"/>
      <c r="BF145" s="1279"/>
      <c r="BG145" s="1279"/>
      <c r="BH145" s="1284"/>
    </row>
    <row r="146" spans="2:60" ht="20.25" customHeight="1">
      <c r="B146" s="1042"/>
      <c r="C146" s="1055"/>
      <c r="D146" s="1068"/>
      <c r="E146" s="1076"/>
      <c r="F146" s="1076"/>
      <c r="G146" s="1084">
        <f>C144</f>
        <v>0</v>
      </c>
      <c r="H146" s="1094"/>
      <c r="I146" s="1103"/>
      <c r="J146" s="1109"/>
      <c r="K146" s="1109"/>
      <c r="L146" s="1084"/>
      <c r="M146" s="1115"/>
      <c r="N146" s="1120"/>
      <c r="O146" s="1125"/>
      <c r="P146" s="1291" t="s">
        <v>29</v>
      </c>
      <c r="Q146" s="1137"/>
      <c r="R146" s="1137"/>
      <c r="S146" s="1147"/>
      <c r="T146" s="1160"/>
      <c r="U146" s="1174" t="str">
        <f>IF(U144="","",VLOOKUP(U144,'標準様式１シフト記号表（勤務時間帯）'!$D$6:$Z$47,23,FALSE))</f>
        <v/>
      </c>
      <c r="V146" s="1185" t="str">
        <f>IF(V144="","",VLOOKUP(V144,'標準様式１シフト記号表（勤務時間帯）'!$D$6:$Z$47,23,FALSE))</f>
        <v/>
      </c>
      <c r="W146" s="1185" t="str">
        <f>IF(W144="","",VLOOKUP(W144,'標準様式１シフト記号表（勤務時間帯）'!$D$6:$Z$47,23,FALSE))</f>
        <v/>
      </c>
      <c r="X146" s="1185" t="str">
        <f>IF(X144="","",VLOOKUP(X144,'標準様式１シフト記号表（勤務時間帯）'!$D$6:$Z$47,23,FALSE))</f>
        <v/>
      </c>
      <c r="Y146" s="1185" t="str">
        <f>IF(Y144="","",VLOOKUP(Y144,'標準様式１シフト記号表（勤務時間帯）'!$D$6:$Z$47,23,FALSE))</f>
        <v/>
      </c>
      <c r="Z146" s="1185" t="str">
        <f>IF(Z144="","",VLOOKUP(Z144,'標準様式１シフト記号表（勤務時間帯）'!$D$6:$Z$47,23,FALSE))</f>
        <v/>
      </c>
      <c r="AA146" s="1199" t="str">
        <f>IF(AA144="","",VLOOKUP(AA144,'標準様式１シフト記号表（勤務時間帯）'!$D$6:$Z$47,23,FALSE))</f>
        <v/>
      </c>
      <c r="AB146" s="1174" t="str">
        <f>IF(AB144="","",VLOOKUP(AB144,'標準様式１シフト記号表（勤務時間帯）'!$D$6:$Z$47,23,FALSE))</f>
        <v/>
      </c>
      <c r="AC146" s="1185" t="str">
        <f>IF(AC144="","",VLOOKUP(AC144,'標準様式１シフト記号表（勤務時間帯）'!$D$6:$Z$47,23,FALSE))</f>
        <v/>
      </c>
      <c r="AD146" s="1185" t="str">
        <f>IF(AD144="","",VLOOKUP(AD144,'標準様式１シフト記号表（勤務時間帯）'!$D$6:$Z$47,23,FALSE))</f>
        <v/>
      </c>
      <c r="AE146" s="1185" t="str">
        <f>IF(AE144="","",VLOOKUP(AE144,'標準様式１シフト記号表（勤務時間帯）'!$D$6:$Z$47,23,FALSE))</f>
        <v/>
      </c>
      <c r="AF146" s="1185" t="str">
        <f>IF(AF144="","",VLOOKUP(AF144,'標準様式１シフト記号表（勤務時間帯）'!$D$6:$Z$47,23,FALSE))</f>
        <v/>
      </c>
      <c r="AG146" s="1185" t="str">
        <f>IF(AG144="","",VLOOKUP(AG144,'標準様式１シフト記号表（勤務時間帯）'!$D$6:$Z$47,23,FALSE))</f>
        <v/>
      </c>
      <c r="AH146" s="1199" t="str">
        <f>IF(AH144="","",VLOOKUP(AH144,'標準様式１シフト記号表（勤務時間帯）'!$D$6:$Z$47,23,FALSE))</f>
        <v/>
      </c>
      <c r="AI146" s="1174" t="str">
        <f>IF(AI144="","",VLOOKUP(AI144,'標準様式１シフト記号表（勤務時間帯）'!$D$6:$Z$47,23,FALSE))</f>
        <v/>
      </c>
      <c r="AJ146" s="1185" t="str">
        <f>IF(AJ144="","",VLOOKUP(AJ144,'標準様式１シフト記号表（勤務時間帯）'!$D$6:$Z$47,23,FALSE))</f>
        <v/>
      </c>
      <c r="AK146" s="1185" t="str">
        <f>IF(AK144="","",VLOOKUP(AK144,'標準様式１シフト記号表（勤務時間帯）'!$D$6:$Z$47,23,FALSE))</f>
        <v/>
      </c>
      <c r="AL146" s="1185" t="str">
        <f>IF(AL144="","",VLOOKUP(AL144,'標準様式１シフト記号表（勤務時間帯）'!$D$6:$Z$47,23,FALSE))</f>
        <v/>
      </c>
      <c r="AM146" s="1185" t="str">
        <f>IF(AM144="","",VLOOKUP(AM144,'標準様式１シフト記号表（勤務時間帯）'!$D$6:$Z$47,23,FALSE))</f>
        <v/>
      </c>
      <c r="AN146" s="1185" t="str">
        <f>IF(AN144="","",VLOOKUP(AN144,'標準様式１シフト記号表（勤務時間帯）'!$D$6:$Z$47,23,FALSE))</f>
        <v/>
      </c>
      <c r="AO146" s="1199" t="str">
        <f>IF(AO144="","",VLOOKUP(AO144,'標準様式１シフト記号表（勤務時間帯）'!$D$6:$Z$47,23,FALSE))</f>
        <v/>
      </c>
      <c r="AP146" s="1174" t="str">
        <f>IF(AP144="","",VLOOKUP(AP144,'標準様式１シフト記号表（勤務時間帯）'!$D$6:$Z$47,23,FALSE))</f>
        <v/>
      </c>
      <c r="AQ146" s="1185" t="str">
        <f>IF(AQ144="","",VLOOKUP(AQ144,'標準様式１シフト記号表（勤務時間帯）'!$D$6:$Z$47,23,FALSE))</f>
        <v/>
      </c>
      <c r="AR146" s="1185" t="str">
        <f>IF(AR144="","",VLOOKUP(AR144,'標準様式１シフト記号表（勤務時間帯）'!$D$6:$Z$47,23,FALSE))</f>
        <v/>
      </c>
      <c r="AS146" s="1185" t="str">
        <f>IF(AS144="","",VLOOKUP(AS144,'標準様式１シフト記号表（勤務時間帯）'!$D$6:$Z$47,23,FALSE))</f>
        <v/>
      </c>
      <c r="AT146" s="1185" t="str">
        <f>IF(AT144="","",VLOOKUP(AT144,'標準様式１シフト記号表（勤務時間帯）'!$D$6:$Z$47,23,FALSE))</f>
        <v/>
      </c>
      <c r="AU146" s="1185" t="str">
        <f>IF(AU144="","",VLOOKUP(AU144,'標準様式１シフト記号表（勤務時間帯）'!$D$6:$Z$47,23,FALSE))</f>
        <v/>
      </c>
      <c r="AV146" s="1199" t="str">
        <f>IF(AV144="","",VLOOKUP(AV144,'標準様式１シフト記号表（勤務時間帯）'!$D$6:$Z$47,23,FALSE))</f>
        <v/>
      </c>
      <c r="AW146" s="1174" t="str">
        <f>IF(AW144="","",VLOOKUP(AW144,'標準様式１シフト記号表（勤務時間帯）'!$D$6:$Z$47,23,FALSE))</f>
        <v/>
      </c>
      <c r="AX146" s="1185" t="str">
        <f>IF(AX144="","",VLOOKUP(AX144,'標準様式１シフト記号表（勤務時間帯）'!$D$6:$Z$47,23,FALSE))</f>
        <v/>
      </c>
      <c r="AY146" s="1185" t="str">
        <f>IF(AY144="","",VLOOKUP(AY144,'標準様式１シフト記号表（勤務時間帯）'!$D$6:$Z$47,23,FALSE))</f>
        <v/>
      </c>
      <c r="AZ146" s="1234">
        <f>IF($BC$3="４週",SUM(U146:AV146),IF($BC$3="暦月",SUM(U146:AY146),""))</f>
        <v>0</v>
      </c>
      <c r="BA146" s="1246"/>
      <c r="BB146" s="1260">
        <f>IF($BC$3="４週",AZ146/4,IF($BC$3="暦月",(AZ146/($BC$8/7)),""))</f>
        <v>0</v>
      </c>
      <c r="BC146" s="1246"/>
      <c r="BD146" s="1276"/>
      <c r="BE146" s="1280"/>
      <c r="BF146" s="1280"/>
      <c r="BG146" s="1280"/>
      <c r="BH146" s="1285"/>
    </row>
    <row r="147" spans="2:60" ht="20.25" customHeight="1">
      <c r="B147" s="1043"/>
      <c r="C147" s="1056"/>
      <c r="D147" s="1069"/>
      <c r="E147" s="1077"/>
      <c r="F147" s="1077"/>
      <c r="G147" s="1085"/>
      <c r="H147" s="1095"/>
      <c r="I147" s="1104"/>
      <c r="J147" s="1110"/>
      <c r="K147" s="1110"/>
      <c r="L147" s="1085"/>
      <c r="M147" s="1116"/>
      <c r="N147" s="1121"/>
      <c r="O147" s="1126"/>
      <c r="P147" s="1133" t="s">
        <v>397</v>
      </c>
      <c r="Q147" s="1141"/>
      <c r="R147" s="1141"/>
      <c r="S147" s="1149"/>
      <c r="T147" s="1163"/>
      <c r="U147" s="1175"/>
      <c r="V147" s="1186"/>
      <c r="W147" s="1186"/>
      <c r="X147" s="1186"/>
      <c r="Y147" s="1186"/>
      <c r="Z147" s="1186"/>
      <c r="AA147" s="1200"/>
      <c r="AB147" s="1175"/>
      <c r="AC147" s="1186"/>
      <c r="AD147" s="1186"/>
      <c r="AE147" s="1186"/>
      <c r="AF147" s="1186"/>
      <c r="AG147" s="1186"/>
      <c r="AH147" s="1200"/>
      <c r="AI147" s="1175"/>
      <c r="AJ147" s="1186"/>
      <c r="AK147" s="1186"/>
      <c r="AL147" s="1186"/>
      <c r="AM147" s="1186"/>
      <c r="AN147" s="1186"/>
      <c r="AO147" s="1200"/>
      <c r="AP147" s="1175"/>
      <c r="AQ147" s="1186"/>
      <c r="AR147" s="1186"/>
      <c r="AS147" s="1186"/>
      <c r="AT147" s="1186"/>
      <c r="AU147" s="1186"/>
      <c r="AV147" s="1200"/>
      <c r="AW147" s="1175"/>
      <c r="AX147" s="1186"/>
      <c r="AY147" s="1186"/>
      <c r="AZ147" s="1235"/>
      <c r="BA147" s="1247"/>
      <c r="BB147" s="1261"/>
      <c r="BC147" s="1247"/>
      <c r="BD147" s="1277"/>
      <c r="BE147" s="1281"/>
      <c r="BF147" s="1281"/>
      <c r="BG147" s="1281"/>
      <c r="BH147" s="1286"/>
    </row>
    <row r="148" spans="2:60" ht="20.25" customHeight="1">
      <c r="B148" s="1041">
        <f>B145+1</f>
        <v>43</v>
      </c>
      <c r="C148" s="1054"/>
      <c r="D148" s="1067"/>
      <c r="E148" s="1075"/>
      <c r="F148" s="1075">
        <f>C147</f>
        <v>0</v>
      </c>
      <c r="G148" s="1083"/>
      <c r="H148" s="1093"/>
      <c r="I148" s="1102"/>
      <c r="J148" s="1108"/>
      <c r="K148" s="1108"/>
      <c r="L148" s="1083"/>
      <c r="M148" s="1114"/>
      <c r="N148" s="1119"/>
      <c r="O148" s="1124"/>
      <c r="P148" s="1129" t="s">
        <v>743</v>
      </c>
      <c r="Q148" s="1136"/>
      <c r="R148" s="1136"/>
      <c r="S148" s="1144"/>
      <c r="T148" s="1156"/>
      <c r="U148" s="1173" t="str">
        <f>IF(U147="","",VLOOKUP(U147,'標準様式１シフト記号表（勤務時間帯）'!$D$6:$X$47,21,FALSE))</f>
        <v/>
      </c>
      <c r="V148" s="1184" t="str">
        <f>IF(V147="","",VLOOKUP(V147,'標準様式１シフト記号表（勤務時間帯）'!$D$6:$X$47,21,FALSE))</f>
        <v/>
      </c>
      <c r="W148" s="1184" t="str">
        <f>IF(W147="","",VLOOKUP(W147,'標準様式１シフト記号表（勤務時間帯）'!$D$6:$X$47,21,FALSE))</f>
        <v/>
      </c>
      <c r="X148" s="1184" t="str">
        <f>IF(X147="","",VLOOKUP(X147,'標準様式１シフト記号表（勤務時間帯）'!$D$6:$X$47,21,FALSE))</f>
        <v/>
      </c>
      <c r="Y148" s="1184" t="str">
        <f>IF(Y147="","",VLOOKUP(Y147,'標準様式１シフト記号表（勤務時間帯）'!$D$6:$X$47,21,FALSE))</f>
        <v/>
      </c>
      <c r="Z148" s="1184" t="str">
        <f>IF(Z147="","",VLOOKUP(Z147,'標準様式１シフト記号表（勤務時間帯）'!$D$6:$X$47,21,FALSE))</f>
        <v/>
      </c>
      <c r="AA148" s="1198" t="str">
        <f>IF(AA147="","",VLOOKUP(AA147,'標準様式１シフト記号表（勤務時間帯）'!$D$6:$X$47,21,FALSE))</f>
        <v/>
      </c>
      <c r="AB148" s="1173" t="str">
        <f>IF(AB147="","",VLOOKUP(AB147,'標準様式１シフト記号表（勤務時間帯）'!$D$6:$X$47,21,FALSE))</f>
        <v/>
      </c>
      <c r="AC148" s="1184" t="str">
        <f>IF(AC147="","",VLOOKUP(AC147,'標準様式１シフト記号表（勤務時間帯）'!$D$6:$X$47,21,FALSE))</f>
        <v/>
      </c>
      <c r="AD148" s="1184" t="str">
        <f>IF(AD147="","",VLOOKUP(AD147,'標準様式１シフト記号表（勤務時間帯）'!$D$6:$X$47,21,FALSE))</f>
        <v/>
      </c>
      <c r="AE148" s="1184" t="str">
        <f>IF(AE147="","",VLOOKUP(AE147,'標準様式１シフト記号表（勤務時間帯）'!$D$6:$X$47,21,FALSE))</f>
        <v/>
      </c>
      <c r="AF148" s="1184" t="str">
        <f>IF(AF147="","",VLOOKUP(AF147,'標準様式１シフト記号表（勤務時間帯）'!$D$6:$X$47,21,FALSE))</f>
        <v/>
      </c>
      <c r="AG148" s="1184" t="str">
        <f>IF(AG147="","",VLOOKUP(AG147,'標準様式１シフト記号表（勤務時間帯）'!$D$6:$X$47,21,FALSE))</f>
        <v/>
      </c>
      <c r="AH148" s="1198" t="str">
        <f>IF(AH147="","",VLOOKUP(AH147,'標準様式１シフト記号表（勤務時間帯）'!$D$6:$X$47,21,FALSE))</f>
        <v/>
      </c>
      <c r="AI148" s="1173" t="str">
        <f>IF(AI147="","",VLOOKUP(AI147,'標準様式１シフト記号表（勤務時間帯）'!$D$6:$X$47,21,FALSE))</f>
        <v/>
      </c>
      <c r="AJ148" s="1184" t="str">
        <f>IF(AJ147="","",VLOOKUP(AJ147,'標準様式１シフト記号表（勤務時間帯）'!$D$6:$X$47,21,FALSE))</f>
        <v/>
      </c>
      <c r="AK148" s="1184" t="str">
        <f>IF(AK147="","",VLOOKUP(AK147,'標準様式１シフト記号表（勤務時間帯）'!$D$6:$X$47,21,FALSE))</f>
        <v/>
      </c>
      <c r="AL148" s="1184" t="str">
        <f>IF(AL147="","",VLOOKUP(AL147,'標準様式１シフト記号表（勤務時間帯）'!$D$6:$X$47,21,FALSE))</f>
        <v/>
      </c>
      <c r="AM148" s="1184" t="str">
        <f>IF(AM147="","",VLOOKUP(AM147,'標準様式１シフト記号表（勤務時間帯）'!$D$6:$X$47,21,FALSE))</f>
        <v/>
      </c>
      <c r="AN148" s="1184" t="str">
        <f>IF(AN147="","",VLOOKUP(AN147,'標準様式１シフト記号表（勤務時間帯）'!$D$6:$X$47,21,FALSE))</f>
        <v/>
      </c>
      <c r="AO148" s="1198" t="str">
        <f>IF(AO147="","",VLOOKUP(AO147,'標準様式１シフト記号表（勤務時間帯）'!$D$6:$X$47,21,FALSE))</f>
        <v/>
      </c>
      <c r="AP148" s="1173" t="str">
        <f>IF(AP147="","",VLOOKUP(AP147,'標準様式１シフト記号表（勤務時間帯）'!$D$6:$X$47,21,FALSE))</f>
        <v/>
      </c>
      <c r="AQ148" s="1184" t="str">
        <f>IF(AQ147="","",VLOOKUP(AQ147,'標準様式１シフト記号表（勤務時間帯）'!$D$6:$X$47,21,FALSE))</f>
        <v/>
      </c>
      <c r="AR148" s="1184" t="str">
        <f>IF(AR147="","",VLOOKUP(AR147,'標準様式１シフト記号表（勤務時間帯）'!$D$6:$X$47,21,FALSE))</f>
        <v/>
      </c>
      <c r="AS148" s="1184" t="str">
        <f>IF(AS147="","",VLOOKUP(AS147,'標準様式１シフト記号表（勤務時間帯）'!$D$6:$X$47,21,FALSE))</f>
        <v/>
      </c>
      <c r="AT148" s="1184" t="str">
        <f>IF(AT147="","",VLOOKUP(AT147,'標準様式１シフト記号表（勤務時間帯）'!$D$6:$X$47,21,FALSE))</f>
        <v/>
      </c>
      <c r="AU148" s="1184" t="str">
        <f>IF(AU147="","",VLOOKUP(AU147,'標準様式１シフト記号表（勤務時間帯）'!$D$6:$X$47,21,FALSE))</f>
        <v/>
      </c>
      <c r="AV148" s="1198" t="str">
        <f>IF(AV147="","",VLOOKUP(AV147,'標準様式１シフト記号表（勤務時間帯）'!$D$6:$X$47,21,FALSE))</f>
        <v/>
      </c>
      <c r="AW148" s="1173" t="str">
        <f>IF(AW147="","",VLOOKUP(AW147,'標準様式１シフト記号表（勤務時間帯）'!$D$6:$X$47,21,FALSE))</f>
        <v/>
      </c>
      <c r="AX148" s="1184" t="str">
        <f>IF(AX147="","",VLOOKUP(AX147,'標準様式１シフト記号表（勤務時間帯）'!$D$6:$X$47,21,FALSE))</f>
        <v/>
      </c>
      <c r="AY148" s="1184" t="str">
        <f>IF(AY147="","",VLOOKUP(AY147,'標準様式１シフト記号表（勤務時間帯）'!$D$6:$X$47,21,FALSE))</f>
        <v/>
      </c>
      <c r="AZ148" s="1233">
        <f>IF($BC$3="４週",SUM(U148:AV148),IF($BC$3="暦月",SUM(U148:AY148),""))</f>
        <v>0</v>
      </c>
      <c r="BA148" s="1245"/>
      <c r="BB148" s="1259">
        <f>IF($BC$3="４週",AZ148/4,IF($BC$3="暦月",(AZ148/($BC$8/7)),""))</f>
        <v>0</v>
      </c>
      <c r="BC148" s="1245"/>
      <c r="BD148" s="1275"/>
      <c r="BE148" s="1279"/>
      <c r="BF148" s="1279"/>
      <c r="BG148" s="1279"/>
      <c r="BH148" s="1284"/>
    </row>
    <row r="149" spans="2:60" ht="20.25" customHeight="1">
      <c r="B149" s="1042"/>
      <c r="C149" s="1055"/>
      <c r="D149" s="1068"/>
      <c r="E149" s="1076"/>
      <c r="F149" s="1076"/>
      <c r="G149" s="1084">
        <f>C147</f>
        <v>0</v>
      </c>
      <c r="H149" s="1094"/>
      <c r="I149" s="1103"/>
      <c r="J149" s="1109"/>
      <c r="K149" s="1109"/>
      <c r="L149" s="1084"/>
      <c r="M149" s="1115"/>
      <c r="N149" s="1120"/>
      <c r="O149" s="1125"/>
      <c r="P149" s="1291" t="s">
        <v>29</v>
      </c>
      <c r="Q149" s="1137"/>
      <c r="R149" s="1137"/>
      <c r="S149" s="1147"/>
      <c r="T149" s="1160"/>
      <c r="U149" s="1174" t="str">
        <f>IF(U147="","",VLOOKUP(U147,'標準様式１シフト記号表（勤務時間帯）'!$D$6:$Z$47,23,FALSE))</f>
        <v/>
      </c>
      <c r="V149" s="1185" t="str">
        <f>IF(V147="","",VLOOKUP(V147,'標準様式１シフト記号表（勤務時間帯）'!$D$6:$Z$47,23,FALSE))</f>
        <v/>
      </c>
      <c r="W149" s="1185" t="str">
        <f>IF(W147="","",VLOOKUP(W147,'標準様式１シフト記号表（勤務時間帯）'!$D$6:$Z$47,23,FALSE))</f>
        <v/>
      </c>
      <c r="X149" s="1185" t="str">
        <f>IF(X147="","",VLOOKUP(X147,'標準様式１シフト記号表（勤務時間帯）'!$D$6:$Z$47,23,FALSE))</f>
        <v/>
      </c>
      <c r="Y149" s="1185" t="str">
        <f>IF(Y147="","",VLOOKUP(Y147,'標準様式１シフト記号表（勤務時間帯）'!$D$6:$Z$47,23,FALSE))</f>
        <v/>
      </c>
      <c r="Z149" s="1185" t="str">
        <f>IF(Z147="","",VLOOKUP(Z147,'標準様式１シフト記号表（勤務時間帯）'!$D$6:$Z$47,23,FALSE))</f>
        <v/>
      </c>
      <c r="AA149" s="1199" t="str">
        <f>IF(AA147="","",VLOOKUP(AA147,'標準様式１シフト記号表（勤務時間帯）'!$D$6:$Z$47,23,FALSE))</f>
        <v/>
      </c>
      <c r="AB149" s="1174" t="str">
        <f>IF(AB147="","",VLOOKUP(AB147,'標準様式１シフト記号表（勤務時間帯）'!$D$6:$Z$47,23,FALSE))</f>
        <v/>
      </c>
      <c r="AC149" s="1185" t="str">
        <f>IF(AC147="","",VLOOKUP(AC147,'標準様式１シフト記号表（勤務時間帯）'!$D$6:$Z$47,23,FALSE))</f>
        <v/>
      </c>
      <c r="AD149" s="1185" t="str">
        <f>IF(AD147="","",VLOOKUP(AD147,'標準様式１シフト記号表（勤務時間帯）'!$D$6:$Z$47,23,FALSE))</f>
        <v/>
      </c>
      <c r="AE149" s="1185" t="str">
        <f>IF(AE147="","",VLOOKUP(AE147,'標準様式１シフト記号表（勤務時間帯）'!$D$6:$Z$47,23,FALSE))</f>
        <v/>
      </c>
      <c r="AF149" s="1185" t="str">
        <f>IF(AF147="","",VLOOKUP(AF147,'標準様式１シフト記号表（勤務時間帯）'!$D$6:$Z$47,23,FALSE))</f>
        <v/>
      </c>
      <c r="AG149" s="1185" t="str">
        <f>IF(AG147="","",VLOOKUP(AG147,'標準様式１シフト記号表（勤務時間帯）'!$D$6:$Z$47,23,FALSE))</f>
        <v/>
      </c>
      <c r="AH149" s="1199" t="str">
        <f>IF(AH147="","",VLOOKUP(AH147,'標準様式１シフト記号表（勤務時間帯）'!$D$6:$Z$47,23,FALSE))</f>
        <v/>
      </c>
      <c r="AI149" s="1174" t="str">
        <f>IF(AI147="","",VLOOKUP(AI147,'標準様式１シフト記号表（勤務時間帯）'!$D$6:$Z$47,23,FALSE))</f>
        <v/>
      </c>
      <c r="AJ149" s="1185" t="str">
        <f>IF(AJ147="","",VLOOKUP(AJ147,'標準様式１シフト記号表（勤務時間帯）'!$D$6:$Z$47,23,FALSE))</f>
        <v/>
      </c>
      <c r="AK149" s="1185" t="str">
        <f>IF(AK147="","",VLOOKUP(AK147,'標準様式１シフト記号表（勤務時間帯）'!$D$6:$Z$47,23,FALSE))</f>
        <v/>
      </c>
      <c r="AL149" s="1185" t="str">
        <f>IF(AL147="","",VLOOKUP(AL147,'標準様式１シフト記号表（勤務時間帯）'!$D$6:$Z$47,23,FALSE))</f>
        <v/>
      </c>
      <c r="AM149" s="1185" t="str">
        <f>IF(AM147="","",VLOOKUP(AM147,'標準様式１シフト記号表（勤務時間帯）'!$D$6:$Z$47,23,FALSE))</f>
        <v/>
      </c>
      <c r="AN149" s="1185" t="str">
        <f>IF(AN147="","",VLOOKUP(AN147,'標準様式１シフト記号表（勤務時間帯）'!$D$6:$Z$47,23,FALSE))</f>
        <v/>
      </c>
      <c r="AO149" s="1199" t="str">
        <f>IF(AO147="","",VLOOKUP(AO147,'標準様式１シフト記号表（勤務時間帯）'!$D$6:$Z$47,23,FALSE))</f>
        <v/>
      </c>
      <c r="AP149" s="1174" t="str">
        <f>IF(AP147="","",VLOOKUP(AP147,'標準様式１シフト記号表（勤務時間帯）'!$D$6:$Z$47,23,FALSE))</f>
        <v/>
      </c>
      <c r="AQ149" s="1185" t="str">
        <f>IF(AQ147="","",VLOOKUP(AQ147,'標準様式１シフト記号表（勤務時間帯）'!$D$6:$Z$47,23,FALSE))</f>
        <v/>
      </c>
      <c r="AR149" s="1185" t="str">
        <f>IF(AR147="","",VLOOKUP(AR147,'標準様式１シフト記号表（勤務時間帯）'!$D$6:$Z$47,23,FALSE))</f>
        <v/>
      </c>
      <c r="AS149" s="1185" t="str">
        <f>IF(AS147="","",VLOOKUP(AS147,'標準様式１シフト記号表（勤務時間帯）'!$D$6:$Z$47,23,FALSE))</f>
        <v/>
      </c>
      <c r="AT149" s="1185" t="str">
        <f>IF(AT147="","",VLOOKUP(AT147,'標準様式１シフト記号表（勤務時間帯）'!$D$6:$Z$47,23,FALSE))</f>
        <v/>
      </c>
      <c r="AU149" s="1185" t="str">
        <f>IF(AU147="","",VLOOKUP(AU147,'標準様式１シフト記号表（勤務時間帯）'!$D$6:$Z$47,23,FALSE))</f>
        <v/>
      </c>
      <c r="AV149" s="1199" t="str">
        <f>IF(AV147="","",VLOOKUP(AV147,'標準様式１シフト記号表（勤務時間帯）'!$D$6:$Z$47,23,FALSE))</f>
        <v/>
      </c>
      <c r="AW149" s="1174" t="str">
        <f>IF(AW147="","",VLOOKUP(AW147,'標準様式１シフト記号表（勤務時間帯）'!$D$6:$Z$47,23,FALSE))</f>
        <v/>
      </c>
      <c r="AX149" s="1185" t="str">
        <f>IF(AX147="","",VLOOKUP(AX147,'標準様式１シフト記号表（勤務時間帯）'!$D$6:$Z$47,23,FALSE))</f>
        <v/>
      </c>
      <c r="AY149" s="1185" t="str">
        <f>IF(AY147="","",VLOOKUP(AY147,'標準様式１シフト記号表（勤務時間帯）'!$D$6:$Z$47,23,FALSE))</f>
        <v/>
      </c>
      <c r="AZ149" s="1234">
        <f>IF($BC$3="４週",SUM(U149:AV149),IF($BC$3="暦月",SUM(U149:AY149),""))</f>
        <v>0</v>
      </c>
      <c r="BA149" s="1246"/>
      <c r="BB149" s="1260">
        <f>IF($BC$3="４週",AZ149/4,IF($BC$3="暦月",(AZ149/($BC$8/7)),""))</f>
        <v>0</v>
      </c>
      <c r="BC149" s="1246"/>
      <c r="BD149" s="1276"/>
      <c r="BE149" s="1280"/>
      <c r="BF149" s="1280"/>
      <c r="BG149" s="1280"/>
      <c r="BH149" s="1285"/>
    </row>
    <row r="150" spans="2:60" ht="20.25" customHeight="1">
      <c r="B150" s="1043"/>
      <c r="C150" s="1056"/>
      <c r="D150" s="1069"/>
      <c r="E150" s="1077"/>
      <c r="F150" s="1077"/>
      <c r="G150" s="1085"/>
      <c r="H150" s="1095"/>
      <c r="I150" s="1104"/>
      <c r="J150" s="1110"/>
      <c r="K150" s="1110"/>
      <c r="L150" s="1085"/>
      <c r="M150" s="1116"/>
      <c r="N150" s="1121"/>
      <c r="O150" s="1126"/>
      <c r="P150" s="1133" t="s">
        <v>397</v>
      </c>
      <c r="Q150" s="1141"/>
      <c r="R150" s="1141"/>
      <c r="S150" s="1149"/>
      <c r="T150" s="1163"/>
      <c r="U150" s="1175"/>
      <c r="V150" s="1186"/>
      <c r="W150" s="1186"/>
      <c r="X150" s="1186"/>
      <c r="Y150" s="1186"/>
      <c r="Z150" s="1186"/>
      <c r="AA150" s="1200"/>
      <c r="AB150" s="1175"/>
      <c r="AC150" s="1186"/>
      <c r="AD150" s="1186"/>
      <c r="AE150" s="1186"/>
      <c r="AF150" s="1186"/>
      <c r="AG150" s="1186"/>
      <c r="AH150" s="1200"/>
      <c r="AI150" s="1175"/>
      <c r="AJ150" s="1186"/>
      <c r="AK150" s="1186"/>
      <c r="AL150" s="1186"/>
      <c r="AM150" s="1186"/>
      <c r="AN150" s="1186"/>
      <c r="AO150" s="1200"/>
      <c r="AP150" s="1175"/>
      <c r="AQ150" s="1186"/>
      <c r="AR150" s="1186"/>
      <c r="AS150" s="1186"/>
      <c r="AT150" s="1186"/>
      <c r="AU150" s="1186"/>
      <c r="AV150" s="1200"/>
      <c r="AW150" s="1175"/>
      <c r="AX150" s="1186"/>
      <c r="AY150" s="1186"/>
      <c r="AZ150" s="1235"/>
      <c r="BA150" s="1247"/>
      <c r="BB150" s="1261"/>
      <c r="BC150" s="1247"/>
      <c r="BD150" s="1277"/>
      <c r="BE150" s="1281"/>
      <c r="BF150" s="1281"/>
      <c r="BG150" s="1281"/>
      <c r="BH150" s="1286"/>
    </row>
    <row r="151" spans="2:60" ht="20.25" customHeight="1">
      <c r="B151" s="1041">
        <f>B148+1</f>
        <v>44</v>
      </c>
      <c r="C151" s="1054"/>
      <c r="D151" s="1067"/>
      <c r="E151" s="1075"/>
      <c r="F151" s="1075">
        <f>C150</f>
        <v>0</v>
      </c>
      <c r="G151" s="1083"/>
      <c r="H151" s="1093"/>
      <c r="I151" s="1102"/>
      <c r="J151" s="1108"/>
      <c r="K151" s="1108"/>
      <c r="L151" s="1083"/>
      <c r="M151" s="1114"/>
      <c r="N151" s="1119"/>
      <c r="O151" s="1124"/>
      <c r="P151" s="1129" t="s">
        <v>743</v>
      </c>
      <c r="Q151" s="1136"/>
      <c r="R151" s="1136"/>
      <c r="S151" s="1144"/>
      <c r="T151" s="1156"/>
      <c r="U151" s="1173" t="str">
        <f>IF(U150="","",VLOOKUP(U150,'標準様式１シフト記号表（勤務時間帯）'!$D$6:$X$47,21,FALSE))</f>
        <v/>
      </c>
      <c r="V151" s="1184" t="str">
        <f>IF(V150="","",VLOOKUP(V150,'標準様式１シフト記号表（勤務時間帯）'!$D$6:$X$47,21,FALSE))</f>
        <v/>
      </c>
      <c r="W151" s="1184" t="str">
        <f>IF(W150="","",VLOOKUP(W150,'標準様式１シフト記号表（勤務時間帯）'!$D$6:$X$47,21,FALSE))</f>
        <v/>
      </c>
      <c r="X151" s="1184" t="str">
        <f>IF(X150="","",VLOOKUP(X150,'標準様式１シフト記号表（勤務時間帯）'!$D$6:$X$47,21,FALSE))</f>
        <v/>
      </c>
      <c r="Y151" s="1184" t="str">
        <f>IF(Y150="","",VLOOKUP(Y150,'標準様式１シフト記号表（勤務時間帯）'!$D$6:$X$47,21,FALSE))</f>
        <v/>
      </c>
      <c r="Z151" s="1184" t="str">
        <f>IF(Z150="","",VLOOKUP(Z150,'標準様式１シフト記号表（勤務時間帯）'!$D$6:$X$47,21,FALSE))</f>
        <v/>
      </c>
      <c r="AA151" s="1198" t="str">
        <f>IF(AA150="","",VLOOKUP(AA150,'標準様式１シフト記号表（勤務時間帯）'!$D$6:$X$47,21,FALSE))</f>
        <v/>
      </c>
      <c r="AB151" s="1173" t="str">
        <f>IF(AB150="","",VLOOKUP(AB150,'標準様式１シフト記号表（勤務時間帯）'!$D$6:$X$47,21,FALSE))</f>
        <v/>
      </c>
      <c r="AC151" s="1184" t="str">
        <f>IF(AC150="","",VLOOKUP(AC150,'標準様式１シフト記号表（勤務時間帯）'!$D$6:$X$47,21,FALSE))</f>
        <v/>
      </c>
      <c r="AD151" s="1184" t="str">
        <f>IF(AD150="","",VLOOKUP(AD150,'標準様式１シフト記号表（勤務時間帯）'!$D$6:$X$47,21,FALSE))</f>
        <v/>
      </c>
      <c r="AE151" s="1184" t="str">
        <f>IF(AE150="","",VLOOKUP(AE150,'標準様式１シフト記号表（勤務時間帯）'!$D$6:$X$47,21,FALSE))</f>
        <v/>
      </c>
      <c r="AF151" s="1184" t="str">
        <f>IF(AF150="","",VLOOKUP(AF150,'標準様式１シフト記号表（勤務時間帯）'!$D$6:$X$47,21,FALSE))</f>
        <v/>
      </c>
      <c r="AG151" s="1184" t="str">
        <f>IF(AG150="","",VLOOKUP(AG150,'標準様式１シフト記号表（勤務時間帯）'!$D$6:$X$47,21,FALSE))</f>
        <v/>
      </c>
      <c r="AH151" s="1198" t="str">
        <f>IF(AH150="","",VLOOKUP(AH150,'標準様式１シフト記号表（勤務時間帯）'!$D$6:$X$47,21,FALSE))</f>
        <v/>
      </c>
      <c r="AI151" s="1173" t="str">
        <f>IF(AI150="","",VLOOKUP(AI150,'標準様式１シフト記号表（勤務時間帯）'!$D$6:$X$47,21,FALSE))</f>
        <v/>
      </c>
      <c r="AJ151" s="1184" t="str">
        <f>IF(AJ150="","",VLOOKUP(AJ150,'標準様式１シフト記号表（勤務時間帯）'!$D$6:$X$47,21,FALSE))</f>
        <v/>
      </c>
      <c r="AK151" s="1184" t="str">
        <f>IF(AK150="","",VLOOKUP(AK150,'標準様式１シフト記号表（勤務時間帯）'!$D$6:$X$47,21,FALSE))</f>
        <v/>
      </c>
      <c r="AL151" s="1184" t="str">
        <f>IF(AL150="","",VLOOKUP(AL150,'標準様式１シフト記号表（勤務時間帯）'!$D$6:$X$47,21,FALSE))</f>
        <v/>
      </c>
      <c r="AM151" s="1184" t="str">
        <f>IF(AM150="","",VLOOKUP(AM150,'標準様式１シフト記号表（勤務時間帯）'!$D$6:$X$47,21,FALSE))</f>
        <v/>
      </c>
      <c r="AN151" s="1184" t="str">
        <f>IF(AN150="","",VLOOKUP(AN150,'標準様式１シフト記号表（勤務時間帯）'!$D$6:$X$47,21,FALSE))</f>
        <v/>
      </c>
      <c r="AO151" s="1198" t="str">
        <f>IF(AO150="","",VLOOKUP(AO150,'標準様式１シフト記号表（勤務時間帯）'!$D$6:$X$47,21,FALSE))</f>
        <v/>
      </c>
      <c r="AP151" s="1173" t="str">
        <f>IF(AP150="","",VLOOKUP(AP150,'標準様式１シフト記号表（勤務時間帯）'!$D$6:$X$47,21,FALSE))</f>
        <v/>
      </c>
      <c r="AQ151" s="1184" t="str">
        <f>IF(AQ150="","",VLOOKUP(AQ150,'標準様式１シフト記号表（勤務時間帯）'!$D$6:$X$47,21,FALSE))</f>
        <v/>
      </c>
      <c r="AR151" s="1184" t="str">
        <f>IF(AR150="","",VLOOKUP(AR150,'標準様式１シフト記号表（勤務時間帯）'!$D$6:$X$47,21,FALSE))</f>
        <v/>
      </c>
      <c r="AS151" s="1184" t="str">
        <f>IF(AS150="","",VLOOKUP(AS150,'標準様式１シフト記号表（勤務時間帯）'!$D$6:$X$47,21,FALSE))</f>
        <v/>
      </c>
      <c r="AT151" s="1184" t="str">
        <f>IF(AT150="","",VLOOKUP(AT150,'標準様式１シフト記号表（勤務時間帯）'!$D$6:$X$47,21,FALSE))</f>
        <v/>
      </c>
      <c r="AU151" s="1184" t="str">
        <f>IF(AU150="","",VLOOKUP(AU150,'標準様式１シフト記号表（勤務時間帯）'!$D$6:$X$47,21,FALSE))</f>
        <v/>
      </c>
      <c r="AV151" s="1198" t="str">
        <f>IF(AV150="","",VLOOKUP(AV150,'標準様式１シフト記号表（勤務時間帯）'!$D$6:$X$47,21,FALSE))</f>
        <v/>
      </c>
      <c r="AW151" s="1173" t="str">
        <f>IF(AW150="","",VLOOKUP(AW150,'標準様式１シフト記号表（勤務時間帯）'!$D$6:$X$47,21,FALSE))</f>
        <v/>
      </c>
      <c r="AX151" s="1184" t="str">
        <f>IF(AX150="","",VLOOKUP(AX150,'標準様式１シフト記号表（勤務時間帯）'!$D$6:$X$47,21,FALSE))</f>
        <v/>
      </c>
      <c r="AY151" s="1184" t="str">
        <f>IF(AY150="","",VLOOKUP(AY150,'標準様式１シフト記号表（勤務時間帯）'!$D$6:$X$47,21,FALSE))</f>
        <v/>
      </c>
      <c r="AZ151" s="1233">
        <f>IF($BC$3="４週",SUM(U151:AV151),IF($BC$3="暦月",SUM(U151:AY151),""))</f>
        <v>0</v>
      </c>
      <c r="BA151" s="1245"/>
      <c r="BB151" s="1259">
        <f>IF($BC$3="４週",AZ151/4,IF($BC$3="暦月",(AZ151/($BC$8/7)),""))</f>
        <v>0</v>
      </c>
      <c r="BC151" s="1245"/>
      <c r="BD151" s="1275"/>
      <c r="BE151" s="1279"/>
      <c r="BF151" s="1279"/>
      <c r="BG151" s="1279"/>
      <c r="BH151" s="1284"/>
    </row>
    <row r="152" spans="2:60" ht="20.25" customHeight="1">
      <c r="B152" s="1042"/>
      <c r="C152" s="1055"/>
      <c r="D152" s="1068"/>
      <c r="E152" s="1076"/>
      <c r="F152" s="1076"/>
      <c r="G152" s="1084">
        <f>C150</f>
        <v>0</v>
      </c>
      <c r="H152" s="1094"/>
      <c r="I152" s="1103"/>
      <c r="J152" s="1109"/>
      <c r="K152" s="1109"/>
      <c r="L152" s="1084"/>
      <c r="M152" s="1115"/>
      <c r="N152" s="1120"/>
      <c r="O152" s="1125"/>
      <c r="P152" s="1291" t="s">
        <v>29</v>
      </c>
      <c r="Q152" s="1137"/>
      <c r="R152" s="1137"/>
      <c r="S152" s="1147"/>
      <c r="T152" s="1160"/>
      <c r="U152" s="1174" t="str">
        <f>IF(U150="","",VLOOKUP(U150,'標準様式１シフト記号表（勤務時間帯）'!$D$6:$Z$47,23,FALSE))</f>
        <v/>
      </c>
      <c r="V152" s="1185" t="str">
        <f>IF(V150="","",VLOOKUP(V150,'標準様式１シフト記号表（勤務時間帯）'!$D$6:$Z$47,23,FALSE))</f>
        <v/>
      </c>
      <c r="W152" s="1185" t="str">
        <f>IF(W150="","",VLOOKUP(W150,'標準様式１シフト記号表（勤務時間帯）'!$D$6:$Z$47,23,FALSE))</f>
        <v/>
      </c>
      <c r="X152" s="1185" t="str">
        <f>IF(X150="","",VLOOKUP(X150,'標準様式１シフト記号表（勤務時間帯）'!$D$6:$Z$47,23,FALSE))</f>
        <v/>
      </c>
      <c r="Y152" s="1185" t="str">
        <f>IF(Y150="","",VLOOKUP(Y150,'標準様式１シフト記号表（勤務時間帯）'!$D$6:$Z$47,23,FALSE))</f>
        <v/>
      </c>
      <c r="Z152" s="1185" t="str">
        <f>IF(Z150="","",VLOOKUP(Z150,'標準様式１シフト記号表（勤務時間帯）'!$D$6:$Z$47,23,FALSE))</f>
        <v/>
      </c>
      <c r="AA152" s="1199" t="str">
        <f>IF(AA150="","",VLOOKUP(AA150,'標準様式１シフト記号表（勤務時間帯）'!$D$6:$Z$47,23,FALSE))</f>
        <v/>
      </c>
      <c r="AB152" s="1174" t="str">
        <f>IF(AB150="","",VLOOKUP(AB150,'標準様式１シフト記号表（勤務時間帯）'!$D$6:$Z$47,23,FALSE))</f>
        <v/>
      </c>
      <c r="AC152" s="1185" t="str">
        <f>IF(AC150="","",VLOOKUP(AC150,'標準様式１シフト記号表（勤務時間帯）'!$D$6:$Z$47,23,FALSE))</f>
        <v/>
      </c>
      <c r="AD152" s="1185" t="str">
        <f>IF(AD150="","",VLOOKUP(AD150,'標準様式１シフト記号表（勤務時間帯）'!$D$6:$Z$47,23,FALSE))</f>
        <v/>
      </c>
      <c r="AE152" s="1185" t="str">
        <f>IF(AE150="","",VLOOKUP(AE150,'標準様式１シフト記号表（勤務時間帯）'!$D$6:$Z$47,23,FALSE))</f>
        <v/>
      </c>
      <c r="AF152" s="1185" t="str">
        <f>IF(AF150="","",VLOOKUP(AF150,'標準様式１シフト記号表（勤務時間帯）'!$D$6:$Z$47,23,FALSE))</f>
        <v/>
      </c>
      <c r="AG152" s="1185" t="str">
        <f>IF(AG150="","",VLOOKUP(AG150,'標準様式１シフト記号表（勤務時間帯）'!$D$6:$Z$47,23,FALSE))</f>
        <v/>
      </c>
      <c r="AH152" s="1199" t="str">
        <f>IF(AH150="","",VLOOKUP(AH150,'標準様式１シフト記号表（勤務時間帯）'!$D$6:$Z$47,23,FALSE))</f>
        <v/>
      </c>
      <c r="AI152" s="1174" t="str">
        <f>IF(AI150="","",VLOOKUP(AI150,'標準様式１シフト記号表（勤務時間帯）'!$D$6:$Z$47,23,FALSE))</f>
        <v/>
      </c>
      <c r="AJ152" s="1185" t="str">
        <f>IF(AJ150="","",VLOOKUP(AJ150,'標準様式１シフト記号表（勤務時間帯）'!$D$6:$Z$47,23,FALSE))</f>
        <v/>
      </c>
      <c r="AK152" s="1185" t="str">
        <f>IF(AK150="","",VLOOKUP(AK150,'標準様式１シフト記号表（勤務時間帯）'!$D$6:$Z$47,23,FALSE))</f>
        <v/>
      </c>
      <c r="AL152" s="1185" t="str">
        <f>IF(AL150="","",VLOOKUP(AL150,'標準様式１シフト記号表（勤務時間帯）'!$D$6:$Z$47,23,FALSE))</f>
        <v/>
      </c>
      <c r="AM152" s="1185" t="str">
        <f>IF(AM150="","",VLOOKUP(AM150,'標準様式１シフト記号表（勤務時間帯）'!$D$6:$Z$47,23,FALSE))</f>
        <v/>
      </c>
      <c r="AN152" s="1185" t="str">
        <f>IF(AN150="","",VLOOKUP(AN150,'標準様式１シフト記号表（勤務時間帯）'!$D$6:$Z$47,23,FALSE))</f>
        <v/>
      </c>
      <c r="AO152" s="1199" t="str">
        <f>IF(AO150="","",VLOOKUP(AO150,'標準様式１シフト記号表（勤務時間帯）'!$D$6:$Z$47,23,FALSE))</f>
        <v/>
      </c>
      <c r="AP152" s="1174" t="str">
        <f>IF(AP150="","",VLOOKUP(AP150,'標準様式１シフト記号表（勤務時間帯）'!$D$6:$Z$47,23,FALSE))</f>
        <v/>
      </c>
      <c r="AQ152" s="1185" t="str">
        <f>IF(AQ150="","",VLOOKUP(AQ150,'標準様式１シフト記号表（勤務時間帯）'!$D$6:$Z$47,23,FALSE))</f>
        <v/>
      </c>
      <c r="AR152" s="1185" t="str">
        <f>IF(AR150="","",VLOOKUP(AR150,'標準様式１シフト記号表（勤務時間帯）'!$D$6:$Z$47,23,FALSE))</f>
        <v/>
      </c>
      <c r="AS152" s="1185" t="str">
        <f>IF(AS150="","",VLOOKUP(AS150,'標準様式１シフト記号表（勤務時間帯）'!$D$6:$Z$47,23,FALSE))</f>
        <v/>
      </c>
      <c r="AT152" s="1185" t="str">
        <f>IF(AT150="","",VLOOKUP(AT150,'標準様式１シフト記号表（勤務時間帯）'!$D$6:$Z$47,23,FALSE))</f>
        <v/>
      </c>
      <c r="AU152" s="1185" t="str">
        <f>IF(AU150="","",VLOOKUP(AU150,'標準様式１シフト記号表（勤務時間帯）'!$D$6:$Z$47,23,FALSE))</f>
        <v/>
      </c>
      <c r="AV152" s="1199" t="str">
        <f>IF(AV150="","",VLOOKUP(AV150,'標準様式１シフト記号表（勤務時間帯）'!$D$6:$Z$47,23,FALSE))</f>
        <v/>
      </c>
      <c r="AW152" s="1174" t="str">
        <f>IF(AW150="","",VLOOKUP(AW150,'標準様式１シフト記号表（勤務時間帯）'!$D$6:$Z$47,23,FALSE))</f>
        <v/>
      </c>
      <c r="AX152" s="1185" t="str">
        <f>IF(AX150="","",VLOOKUP(AX150,'標準様式１シフト記号表（勤務時間帯）'!$D$6:$Z$47,23,FALSE))</f>
        <v/>
      </c>
      <c r="AY152" s="1185" t="str">
        <f>IF(AY150="","",VLOOKUP(AY150,'標準様式１シフト記号表（勤務時間帯）'!$D$6:$Z$47,23,FALSE))</f>
        <v/>
      </c>
      <c r="AZ152" s="1234">
        <f>IF($BC$3="４週",SUM(U152:AV152),IF($BC$3="暦月",SUM(U152:AY152),""))</f>
        <v>0</v>
      </c>
      <c r="BA152" s="1246"/>
      <c r="BB152" s="1260">
        <f>IF($BC$3="４週",AZ152/4,IF($BC$3="暦月",(AZ152/($BC$8/7)),""))</f>
        <v>0</v>
      </c>
      <c r="BC152" s="1246"/>
      <c r="BD152" s="1276"/>
      <c r="BE152" s="1280"/>
      <c r="BF152" s="1280"/>
      <c r="BG152" s="1280"/>
      <c r="BH152" s="1285"/>
    </row>
    <row r="153" spans="2:60" ht="20.25" customHeight="1">
      <c r="B153" s="1043"/>
      <c r="C153" s="1056"/>
      <c r="D153" s="1069"/>
      <c r="E153" s="1077"/>
      <c r="F153" s="1077"/>
      <c r="G153" s="1085"/>
      <c r="H153" s="1095"/>
      <c r="I153" s="1104"/>
      <c r="J153" s="1110"/>
      <c r="K153" s="1110"/>
      <c r="L153" s="1085"/>
      <c r="M153" s="1116"/>
      <c r="N153" s="1121"/>
      <c r="O153" s="1126"/>
      <c r="P153" s="1133" t="s">
        <v>397</v>
      </c>
      <c r="Q153" s="1141"/>
      <c r="R153" s="1141"/>
      <c r="S153" s="1149"/>
      <c r="T153" s="1163"/>
      <c r="U153" s="1175"/>
      <c r="V153" s="1186"/>
      <c r="W153" s="1186"/>
      <c r="X153" s="1186"/>
      <c r="Y153" s="1186"/>
      <c r="Z153" s="1186"/>
      <c r="AA153" s="1200"/>
      <c r="AB153" s="1175"/>
      <c r="AC153" s="1186"/>
      <c r="AD153" s="1186"/>
      <c r="AE153" s="1186"/>
      <c r="AF153" s="1186"/>
      <c r="AG153" s="1186"/>
      <c r="AH153" s="1200"/>
      <c r="AI153" s="1175"/>
      <c r="AJ153" s="1186"/>
      <c r="AK153" s="1186"/>
      <c r="AL153" s="1186"/>
      <c r="AM153" s="1186"/>
      <c r="AN153" s="1186"/>
      <c r="AO153" s="1200"/>
      <c r="AP153" s="1175"/>
      <c r="AQ153" s="1186"/>
      <c r="AR153" s="1186"/>
      <c r="AS153" s="1186"/>
      <c r="AT153" s="1186"/>
      <c r="AU153" s="1186"/>
      <c r="AV153" s="1200"/>
      <c r="AW153" s="1175"/>
      <c r="AX153" s="1186"/>
      <c r="AY153" s="1186"/>
      <c r="AZ153" s="1235"/>
      <c r="BA153" s="1247"/>
      <c r="BB153" s="1261"/>
      <c r="BC153" s="1247"/>
      <c r="BD153" s="1277"/>
      <c r="BE153" s="1281"/>
      <c r="BF153" s="1281"/>
      <c r="BG153" s="1281"/>
      <c r="BH153" s="1286"/>
    </row>
    <row r="154" spans="2:60" ht="20.25" customHeight="1">
      <c r="B154" s="1041">
        <f>B151+1</f>
        <v>45</v>
      </c>
      <c r="C154" s="1054"/>
      <c r="D154" s="1067"/>
      <c r="E154" s="1075"/>
      <c r="F154" s="1075">
        <f>C153</f>
        <v>0</v>
      </c>
      <c r="G154" s="1083"/>
      <c r="H154" s="1093"/>
      <c r="I154" s="1102"/>
      <c r="J154" s="1108"/>
      <c r="K154" s="1108"/>
      <c r="L154" s="1083"/>
      <c r="M154" s="1114"/>
      <c r="N154" s="1119"/>
      <c r="O154" s="1124"/>
      <c r="P154" s="1129" t="s">
        <v>743</v>
      </c>
      <c r="Q154" s="1136"/>
      <c r="R154" s="1136"/>
      <c r="S154" s="1144"/>
      <c r="T154" s="1156"/>
      <c r="U154" s="1173" t="str">
        <f>IF(U153="","",VLOOKUP(U153,'標準様式１シフト記号表（勤務時間帯）'!$D$6:$X$47,21,FALSE))</f>
        <v/>
      </c>
      <c r="V154" s="1184" t="str">
        <f>IF(V153="","",VLOOKUP(V153,'標準様式１シフト記号表（勤務時間帯）'!$D$6:$X$47,21,FALSE))</f>
        <v/>
      </c>
      <c r="W154" s="1184" t="str">
        <f>IF(W153="","",VLOOKUP(W153,'標準様式１シフト記号表（勤務時間帯）'!$D$6:$X$47,21,FALSE))</f>
        <v/>
      </c>
      <c r="X154" s="1184" t="str">
        <f>IF(X153="","",VLOOKUP(X153,'標準様式１シフト記号表（勤務時間帯）'!$D$6:$X$47,21,FALSE))</f>
        <v/>
      </c>
      <c r="Y154" s="1184" t="str">
        <f>IF(Y153="","",VLOOKUP(Y153,'標準様式１シフト記号表（勤務時間帯）'!$D$6:$X$47,21,FALSE))</f>
        <v/>
      </c>
      <c r="Z154" s="1184" t="str">
        <f>IF(Z153="","",VLOOKUP(Z153,'標準様式１シフト記号表（勤務時間帯）'!$D$6:$X$47,21,FALSE))</f>
        <v/>
      </c>
      <c r="AA154" s="1198" t="str">
        <f>IF(AA153="","",VLOOKUP(AA153,'標準様式１シフト記号表（勤務時間帯）'!$D$6:$X$47,21,FALSE))</f>
        <v/>
      </c>
      <c r="AB154" s="1173" t="str">
        <f>IF(AB153="","",VLOOKUP(AB153,'標準様式１シフト記号表（勤務時間帯）'!$D$6:$X$47,21,FALSE))</f>
        <v/>
      </c>
      <c r="AC154" s="1184" t="str">
        <f>IF(AC153="","",VLOOKUP(AC153,'標準様式１シフト記号表（勤務時間帯）'!$D$6:$X$47,21,FALSE))</f>
        <v/>
      </c>
      <c r="AD154" s="1184" t="str">
        <f>IF(AD153="","",VLOOKUP(AD153,'標準様式１シフト記号表（勤務時間帯）'!$D$6:$X$47,21,FALSE))</f>
        <v/>
      </c>
      <c r="AE154" s="1184" t="str">
        <f>IF(AE153="","",VLOOKUP(AE153,'標準様式１シフト記号表（勤務時間帯）'!$D$6:$X$47,21,FALSE))</f>
        <v/>
      </c>
      <c r="AF154" s="1184" t="str">
        <f>IF(AF153="","",VLOOKUP(AF153,'標準様式１シフト記号表（勤務時間帯）'!$D$6:$X$47,21,FALSE))</f>
        <v/>
      </c>
      <c r="AG154" s="1184" t="str">
        <f>IF(AG153="","",VLOOKUP(AG153,'標準様式１シフト記号表（勤務時間帯）'!$D$6:$X$47,21,FALSE))</f>
        <v/>
      </c>
      <c r="AH154" s="1198" t="str">
        <f>IF(AH153="","",VLOOKUP(AH153,'標準様式１シフト記号表（勤務時間帯）'!$D$6:$X$47,21,FALSE))</f>
        <v/>
      </c>
      <c r="AI154" s="1173" t="str">
        <f>IF(AI153="","",VLOOKUP(AI153,'標準様式１シフト記号表（勤務時間帯）'!$D$6:$X$47,21,FALSE))</f>
        <v/>
      </c>
      <c r="AJ154" s="1184" t="str">
        <f>IF(AJ153="","",VLOOKUP(AJ153,'標準様式１シフト記号表（勤務時間帯）'!$D$6:$X$47,21,FALSE))</f>
        <v/>
      </c>
      <c r="AK154" s="1184" t="str">
        <f>IF(AK153="","",VLOOKUP(AK153,'標準様式１シフト記号表（勤務時間帯）'!$D$6:$X$47,21,FALSE))</f>
        <v/>
      </c>
      <c r="AL154" s="1184" t="str">
        <f>IF(AL153="","",VLOOKUP(AL153,'標準様式１シフト記号表（勤務時間帯）'!$D$6:$X$47,21,FALSE))</f>
        <v/>
      </c>
      <c r="AM154" s="1184" t="str">
        <f>IF(AM153="","",VLOOKUP(AM153,'標準様式１シフト記号表（勤務時間帯）'!$D$6:$X$47,21,FALSE))</f>
        <v/>
      </c>
      <c r="AN154" s="1184" t="str">
        <f>IF(AN153="","",VLOOKUP(AN153,'標準様式１シフト記号表（勤務時間帯）'!$D$6:$X$47,21,FALSE))</f>
        <v/>
      </c>
      <c r="AO154" s="1198" t="str">
        <f>IF(AO153="","",VLOOKUP(AO153,'標準様式１シフト記号表（勤務時間帯）'!$D$6:$X$47,21,FALSE))</f>
        <v/>
      </c>
      <c r="AP154" s="1173" t="str">
        <f>IF(AP153="","",VLOOKUP(AP153,'標準様式１シフト記号表（勤務時間帯）'!$D$6:$X$47,21,FALSE))</f>
        <v/>
      </c>
      <c r="AQ154" s="1184" t="str">
        <f>IF(AQ153="","",VLOOKUP(AQ153,'標準様式１シフト記号表（勤務時間帯）'!$D$6:$X$47,21,FALSE))</f>
        <v/>
      </c>
      <c r="AR154" s="1184" t="str">
        <f>IF(AR153="","",VLOOKUP(AR153,'標準様式１シフト記号表（勤務時間帯）'!$D$6:$X$47,21,FALSE))</f>
        <v/>
      </c>
      <c r="AS154" s="1184" t="str">
        <f>IF(AS153="","",VLOOKUP(AS153,'標準様式１シフト記号表（勤務時間帯）'!$D$6:$X$47,21,FALSE))</f>
        <v/>
      </c>
      <c r="AT154" s="1184" t="str">
        <f>IF(AT153="","",VLOOKUP(AT153,'標準様式１シフト記号表（勤務時間帯）'!$D$6:$X$47,21,FALSE))</f>
        <v/>
      </c>
      <c r="AU154" s="1184" t="str">
        <f>IF(AU153="","",VLOOKUP(AU153,'標準様式１シフト記号表（勤務時間帯）'!$D$6:$X$47,21,FALSE))</f>
        <v/>
      </c>
      <c r="AV154" s="1198" t="str">
        <f>IF(AV153="","",VLOOKUP(AV153,'標準様式１シフト記号表（勤務時間帯）'!$D$6:$X$47,21,FALSE))</f>
        <v/>
      </c>
      <c r="AW154" s="1173" t="str">
        <f>IF(AW153="","",VLOOKUP(AW153,'標準様式１シフト記号表（勤務時間帯）'!$D$6:$X$47,21,FALSE))</f>
        <v/>
      </c>
      <c r="AX154" s="1184" t="str">
        <f>IF(AX153="","",VLOOKUP(AX153,'標準様式１シフト記号表（勤務時間帯）'!$D$6:$X$47,21,FALSE))</f>
        <v/>
      </c>
      <c r="AY154" s="1184" t="str">
        <f>IF(AY153="","",VLOOKUP(AY153,'標準様式１シフト記号表（勤務時間帯）'!$D$6:$X$47,21,FALSE))</f>
        <v/>
      </c>
      <c r="AZ154" s="1233">
        <f>IF($BC$3="４週",SUM(U154:AV154),IF($BC$3="暦月",SUM(U154:AY154),""))</f>
        <v>0</v>
      </c>
      <c r="BA154" s="1245"/>
      <c r="BB154" s="1259">
        <f>IF($BC$3="４週",AZ154/4,IF($BC$3="暦月",(AZ154/($BC$8/7)),""))</f>
        <v>0</v>
      </c>
      <c r="BC154" s="1245"/>
      <c r="BD154" s="1275"/>
      <c r="BE154" s="1279"/>
      <c r="BF154" s="1279"/>
      <c r="BG154" s="1279"/>
      <c r="BH154" s="1284"/>
    </row>
    <row r="155" spans="2:60" ht="20.25" customHeight="1">
      <c r="B155" s="1042"/>
      <c r="C155" s="1055"/>
      <c r="D155" s="1068"/>
      <c r="E155" s="1076"/>
      <c r="F155" s="1076"/>
      <c r="G155" s="1084">
        <f>C153</f>
        <v>0</v>
      </c>
      <c r="H155" s="1094"/>
      <c r="I155" s="1103"/>
      <c r="J155" s="1109"/>
      <c r="K155" s="1109"/>
      <c r="L155" s="1084"/>
      <c r="M155" s="1115"/>
      <c r="N155" s="1120"/>
      <c r="O155" s="1125"/>
      <c r="P155" s="1291" t="s">
        <v>29</v>
      </c>
      <c r="Q155" s="1137"/>
      <c r="R155" s="1137"/>
      <c r="S155" s="1147"/>
      <c r="T155" s="1160"/>
      <c r="U155" s="1174" t="str">
        <f>IF(U153="","",VLOOKUP(U153,'標準様式１シフト記号表（勤務時間帯）'!$D$6:$Z$47,23,FALSE))</f>
        <v/>
      </c>
      <c r="V155" s="1185" t="str">
        <f>IF(V153="","",VLOOKUP(V153,'標準様式１シフト記号表（勤務時間帯）'!$D$6:$Z$47,23,FALSE))</f>
        <v/>
      </c>
      <c r="W155" s="1185" t="str">
        <f>IF(W153="","",VLOOKUP(W153,'標準様式１シフト記号表（勤務時間帯）'!$D$6:$Z$47,23,FALSE))</f>
        <v/>
      </c>
      <c r="X155" s="1185" t="str">
        <f>IF(X153="","",VLOOKUP(X153,'標準様式１シフト記号表（勤務時間帯）'!$D$6:$Z$47,23,FALSE))</f>
        <v/>
      </c>
      <c r="Y155" s="1185" t="str">
        <f>IF(Y153="","",VLOOKUP(Y153,'標準様式１シフト記号表（勤務時間帯）'!$D$6:$Z$47,23,FALSE))</f>
        <v/>
      </c>
      <c r="Z155" s="1185" t="str">
        <f>IF(Z153="","",VLOOKUP(Z153,'標準様式１シフト記号表（勤務時間帯）'!$D$6:$Z$47,23,FALSE))</f>
        <v/>
      </c>
      <c r="AA155" s="1199" t="str">
        <f>IF(AA153="","",VLOOKUP(AA153,'標準様式１シフト記号表（勤務時間帯）'!$D$6:$Z$47,23,FALSE))</f>
        <v/>
      </c>
      <c r="AB155" s="1174" t="str">
        <f>IF(AB153="","",VLOOKUP(AB153,'標準様式１シフト記号表（勤務時間帯）'!$D$6:$Z$47,23,FALSE))</f>
        <v/>
      </c>
      <c r="AC155" s="1185" t="str">
        <f>IF(AC153="","",VLOOKUP(AC153,'標準様式１シフト記号表（勤務時間帯）'!$D$6:$Z$47,23,FALSE))</f>
        <v/>
      </c>
      <c r="AD155" s="1185" t="str">
        <f>IF(AD153="","",VLOOKUP(AD153,'標準様式１シフト記号表（勤務時間帯）'!$D$6:$Z$47,23,FALSE))</f>
        <v/>
      </c>
      <c r="AE155" s="1185" t="str">
        <f>IF(AE153="","",VLOOKUP(AE153,'標準様式１シフト記号表（勤務時間帯）'!$D$6:$Z$47,23,FALSE))</f>
        <v/>
      </c>
      <c r="AF155" s="1185" t="str">
        <f>IF(AF153="","",VLOOKUP(AF153,'標準様式１シフト記号表（勤務時間帯）'!$D$6:$Z$47,23,FALSE))</f>
        <v/>
      </c>
      <c r="AG155" s="1185" t="str">
        <f>IF(AG153="","",VLOOKUP(AG153,'標準様式１シフト記号表（勤務時間帯）'!$D$6:$Z$47,23,FALSE))</f>
        <v/>
      </c>
      <c r="AH155" s="1199" t="str">
        <f>IF(AH153="","",VLOOKUP(AH153,'標準様式１シフト記号表（勤務時間帯）'!$D$6:$Z$47,23,FALSE))</f>
        <v/>
      </c>
      <c r="AI155" s="1174" t="str">
        <f>IF(AI153="","",VLOOKUP(AI153,'標準様式１シフト記号表（勤務時間帯）'!$D$6:$Z$47,23,FALSE))</f>
        <v/>
      </c>
      <c r="AJ155" s="1185" t="str">
        <f>IF(AJ153="","",VLOOKUP(AJ153,'標準様式１シフト記号表（勤務時間帯）'!$D$6:$Z$47,23,FALSE))</f>
        <v/>
      </c>
      <c r="AK155" s="1185" t="str">
        <f>IF(AK153="","",VLOOKUP(AK153,'標準様式１シフト記号表（勤務時間帯）'!$D$6:$Z$47,23,FALSE))</f>
        <v/>
      </c>
      <c r="AL155" s="1185" t="str">
        <f>IF(AL153="","",VLOOKUP(AL153,'標準様式１シフト記号表（勤務時間帯）'!$D$6:$Z$47,23,FALSE))</f>
        <v/>
      </c>
      <c r="AM155" s="1185" t="str">
        <f>IF(AM153="","",VLOOKUP(AM153,'標準様式１シフト記号表（勤務時間帯）'!$D$6:$Z$47,23,FALSE))</f>
        <v/>
      </c>
      <c r="AN155" s="1185" t="str">
        <f>IF(AN153="","",VLOOKUP(AN153,'標準様式１シフト記号表（勤務時間帯）'!$D$6:$Z$47,23,FALSE))</f>
        <v/>
      </c>
      <c r="AO155" s="1199" t="str">
        <f>IF(AO153="","",VLOOKUP(AO153,'標準様式１シフト記号表（勤務時間帯）'!$D$6:$Z$47,23,FALSE))</f>
        <v/>
      </c>
      <c r="AP155" s="1174" t="str">
        <f>IF(AP153="","",VLOOKUP(AP153,'標準様式１シフト記号表（勤務時間帯）'!$D$6:$Z$47,23,FALSE))</f>
        <v/>
      </c>
      <c r="AQ155" s="1185" t="str">
        <f>IF(AQ153="","",VLOOKUP(AQ153,'標準様式１シフト記号表（勤務時間帯）'!$D$6:$Z$47,23,FALSE))</f>
        <v/>
      </c>
      <c r="AR155" s="1185" t="str">
        <f>IF(AR153="","",VLOOKUP(AR153,'標準様式１シフト記号表（勤務時間帯）'!$D$6:$Z$47,23,FALSE))</f>
        <v/>
      </c>
      <c r="AS155" s="1185" t="str">
        <f>IF(AS153="","",VLOOKUP(AS153,'標準様式１シフト記号表（勤務時間帯）'!$D$6:$Z$47,23,FALSE))</f>
        <v/>
      </c>
      <c r="AT155" s="1185" t="str">
        <f>IF(AT153="","",VLOOKUP(AT153,'標準様式１シフト記号表（勤務時間帯）'!$D$6:$Z$47,23,FALSE))</f>
        <v/>
      </c>
      <c r="AU155" s="1185" t="str">
        <f>IF(AU153="","",VLOOKUP(AU153,'標準様式１シフト記号表（勤務時間帯）'!$D$6:$Z$47,23,FALSE))</f>
        <v/>
      </c>
      <c r="AV155" s="1199" t="str">
        <f>IF(AV153="","",VLOOKUP(AV153,'標準様式１シフト記号表（勤務時間帯）'!$D$6:$Z$47,23,FALSE))</f>
        <v/>
      </c>
      <c r="AW155" s="1174" t="str">
        <f>IF(AW153="","",VLOOKUP(AW153,'標準様式１シフト記号表（勤務時間帯）'!$D$6:$Z$47,23,FALSE))</f>
        <v/>
      </c>
      <c r="AX155" s="1185" t="str">
        <f>IF(AX153="","",VLOOKUP(AX153,'標準様式１シフト記号表（勤務時間帯）'!$D$6:$Z$47,23,FALSE))</f>
        <v/>
      </c>
      <c r="AY155" s="1185" t="str">
        <f>IF(AY153="","",VLOOKUP(AY153,'標準様式１シフト記号表（勤務時間帯）'!$D$6:$Z$47,23,FALSE))</f>
        <v/>
      </c>
      <c r="AZ155" s="1234">
        <f>IF($BC$3="４週",SUM(U155:AV155),IF($BC$3="暦月",SUM(U155:AY155),""))</f>
        <v>0</v>
      </c>
      <c r="BA155" s="1246"/>
      <c r="BB155" s="1260">
        <f>IF($BC$3="４週",AZ155/4,IF($BC$3="暦月",(AZ155/($BC$8/7)),""))</f>
        <v>0</v>
      </c>
      <c r="BC155" s="1246"/>
      <c r="BD155" s="1276"/>
      <c r="BE155" s="1280"/>
      <c r="BF155" s="1280"/>
      <c r="BG155" s="1280"/>
      <c r="BH155" s="1285"/>
    </row>
    <row r="156" spans="2:60" ht="20.25" customHeight="1">
      <c r="B156" s="1043"/>
      <c r="C156" s="1056"/>
      <c r="D156" s="1069"/>
      <c r="E156" s="1077"/>
      <c r="F156" s="1077"/>
      <c r="G156" s="1085"/>
      <c r="H156" s="1095"/>
      <c r="I156" s="1104"/>
      <c r="J156" s="1110"/>
      <c r="K156" s="1110"/>
      <c r="L156" s="1085"/>
      <c r="M156" s="1116"/>
      <c r="N156" s="1121"/>
      <c r="O156" s="1126"/>
      <c r="P156" s="1133" t="s">
        <v>397</v>
      </c>
      <c r="Q156" s="1141"/>
      <c r="R156" s="1141"/>
      <c r="S156" s="1149"/>
      <c r="T156" s="1163"/>
      <c r="U156" s="1175"/>
      <c r="V156" s="1186"/>
      <c r="W156" s="1186"/>
      <c r="X156" s="1186"/>
      <c r="Y156" s="1186"/>
      <c r="Z156" s="1186"/>
      <c r="AA156" s="1200"/>
      <c r="AB156" s="1175"/>
      <c r="AC156" s="1186"/>
      <c r="AD156" s="1186"/>
      <c r="AE156" s="1186"/>
      <c r="AF156" s="1186"/>
      <c r="AG156" s="1186"/>
      <c r="AH156" s="1200"/>
      <c r="AI156" s="1175"/>
      <c r="AJ156" s="1186"/>
      <c r="AK156" s="1186"/>
      <c r="AL156" s="1186"/>
      <c r="AM156" s="1186"/>
      <c r="AN156" s="1186"/>
      <c r="AO156" s="1200"/>
      <c r="AP156" s="1175"/>
      <c r="AQ156" s="1186"/>
      <c r="AR156" s="1186"/>
      <c r="AS156" s="1186"/>
      <c r="AT156" s="1186"/>
      <c r="AU156" s="1186"/>
      <c r="AV156" s="1200"/>
      <c r="AW156" s="1175"/>
      <c r="AX156" s="1186"/>
      <c r="AY156" s="1186"/>
      <c r="AZ156" s="1235"/>
      <c r="BA156" s="1247"/>
      <c r="BB156" s="1261"/>
      <c r="BC156" s="1247"/>
      <c r="BD156" s="1277"/>
      <c r="BE156" s="1281"/>
      <c r="BF156" s="1281"/>
      <c r="BG156" s="1281"/>
      <c r="BH156" s="1286"/>
    </row>
    <row r="157" spans="2:60" ht="20.25" customHeight="1">
      <c r="B157" s="1041">
        <f>B154+1</f>
        <v>46</v>
      </c>
      <c r="C157" s="1054"/>
      <c r="D157" s="1067"/>
      <c r="E157" s="1075"/>
      <c r="F157" s="1075">
        <f>C156</f>
        <v>0</v>
      </c>
      <c r="G157" s="1083"/>
      <c r="H157" s="1093"/>
      <c r="I157" s="1102"/>
      <c r="J157" s="1108"/>
      <c r="K157" s="1108"/>
      <c r="L157" s="1083"/>
      <c r="M157" s="1114"/>
      <c r="N157" s="1119"/>
      <c r="O157" s="1124"/>
      <c r="P157" s="1129" t="s">
        <v>743</v>
      </c>
      <c r="Q157" s="1136"/>
      <c r="R157" s="1136"/>
      <c r="S157" s="1144"/>
      <c r="T157" s="1156"/>
      <c r="U157" s="1173" t="str">
        <f>IF(U156="","",VLOOKUP(U156,'標準様式１シフト記号表（勤務時間帯）'!$D$6:$X$47,21,FALSE))</f>
        <v/>
      </c>
      <c r="V157" s="1184" t="str">
        <f>IF(V156="","",VLOOKUP(V156,'標準様式１シフト記号表（勤務時間帯）'!$D$6:$X$47,21,FALSE))</f>
        <v/>
      </c>
      <c r="W157" s="1184" t="str">
        <f>IF(W156="","",VLOOKUP(W156,'標準様式１シフト記号表（勤務時間帯）'!$D$6:$X$47,21,FALSE))</f>
        <v/>
      </c>
      <c r="X157" s="1184" t="str">
        <f>IF(X156="","",VLOOKUP(X156,'標準様式１シフト記号表（勤務時間帯）'!$D$6:$X$47,21,FALSE))</f>
        <v/>
      </c>
      <c r="Y157" s="1184" t="str">
        <f>IF(Y156="","",VLOOKUP(Y156,'標準様式１シフト記号表（勤務時間帯）'!$D$6:$X$47,21,FALSE))</f>
        <v/>
      </c>
      <c r="Z157" s="1184" t="str">
        <f>IF(Z156="","",VLOOKUP(Z156,'標準様式１シフト記号表（勤務時間帯）'!$D$6:$X$47,21,FALSE))</f>
        <v/>
      </c>
      <c r="AA157" s="1198" t="str">
        <f>IF(AA156="","",VLOOKUP(AA156,'標準様式１シフト記号表（勤務時間帯）'!$D$6:$X$47,21,FALSE))</f>
        <v/>
      </c>
      <c r="AB157" s="1173" t="str">
        <f>IF(AB156="","",VLOOKUP(AB156,'標準様式１シフト記号表（勤務時間帯）'!$D$6:$X$47,21,FALSE))</f>
        <v/>
      </c>
      <c r="AC157" s="1184" t="str">
        <f>IF(AC156="","",VLOOKUP(AC156,'標準様式１シフト記号表（勤務時間帯）'!$D$6:$X$47,21,FALSE))</f>
        <v/>
      </c>
      <c r="AD157" s="1184" t="str">
        <f>IF(AD156="","",VLOOKUP(AD156,'標準様式１シフト記号表（勤務時間帯）'!$D$6:$X$47,21,FALSE))</f>
        <v/>
      </c>
      <c r="AE157" s="1184" t="str">
        <f>IF(AE156="","",VLOOKUP(AE156,'標準様式１シフト記号表（勤務時間帯）'!$D$6:$X$47,21,FALSE))</f>
        <v/>
      </c>
      <c r="AF157" s="1184" t="str">
        <f>IF(AF156="","",VLOOKUP(AF156,'標準様式１シフト記号表（勤務時間帯）'!$D$6:$X$47,21,FALSE))</f>
        <v/>
      </c>
      <c r="AG157" s="1184" t="str">
        <f>IF(AG156="","",VLOOKUP(AG156,'標準様式１シフト記号表（勤務時間帯）'!$D$6:$X$47,21,FALSE))</f>
        <v/>
      </c>
      <c r="AH157" s="1198" t="str">
        <f>IF(AH156="","",VLOOKUP(AH156,'標準様式１シフト記号表（勤務時間帯）'!$D$6:$X$47,21,FALSE))</f>
        <v/>
      </c>
      <c r="AI157" s="1173" t="str">
        <f>IF(AI156="","",VLOOKUP(AI156,'標準様式１シフト記号表（勤務時間帯）'!$D$6:$X$47,21,FALSE))</f>
        <v/>
      </c>
      <c r="AJ157" s="1184" t="str">
        <f>IF(AJ156="","",VLOOKUP(AJ156,'標準様式１シフト記号表（勤務時間帯）'!$D$6:$X$47,21,FALSE))</f>
        <v/>
      </c>
      <c r="AK157" s="1184" t="str">
        <f>IF(AK156="","",VLOOKUP(AK156,'標準様式１シフト記号表（勤務時間帯）'!$D$6:$X$47,21,FALSE))</f>
        <v/>
      </c>
      <c r="AL157" s="1184" t="str">
        <f>IF(AL156="","",VLOOKUP(AL156,'標準様式１シフト記号表（勤務時間帯）'!$D$6:$X$47,21,FALSE))</f>
        <v/>
      </c>
      <c r="AM157" s="1184" t="str">
        <f>IF(AM156="","",VLOOKUP(AM156,'標準様式１シフト記号表（勤務時間帯）'!$D$6:$X$47,21,FALSE))</f>
        <v/>
      </c>
      <c r="AN157" s="1184" t="str">
        <f>IF(AN156="","",VLOOKUP(AN156,'標準様式１シフト記号表（勤務時間帯）'!$D$6:$X$47,21,FALSE))</f>
        <v/>
      </c>
      <c r="AO157" s="1198" t="str">
        <f>IF(AO156="","",VLOOKUP(AO156,'標準様式１シフト記号表（勤務時間帯）'!$D$6:$X$47,21,FALSE))</f>
        <v/>
      </c>
      <c r="AP157" s="1173" t="str">
        <f>IF(AP156="","",VLOOKUP(AP156,'標準様式１シフト記号表（勤務時間帯）'!$D$6:$X$47,21,FALSE))</f>
        <v/>
      </c>
      <c r="AQ157" s="1184" t="str">
        <f>IF(AQ156="","",VLOOKUP(AQ156,'標準様式１シフト記号表（勤務時間帯）'!$D$6:$X$47,21,FALSE))</f>
        <v/>
      </c>
      <c r="AR157" s="1184" t="str">
        <f>IF(AR156="","",VLOOKUP(AR156,'標準様式１シフト記号表（勤務時間帯）'!$D$6:$X$47,21,FALSE))</f>
        <v/>
      </c>
      <c r="AS157" s="1184" t="str">
        <f>IF(AS156="","",VLOOKUP(AS156,'標準様式１シフト記号表（勤務時間帯）'!$D$6:$X$47,21,FALSE))</f>
        <v/>
      </c>
      <c r="AT157" s="1184" t="str">
        <f>IF(AT156="","",VLOOKUP(AT156,'標準様式１シフト記号表（勤務時間帯）'!$D$6:$X$47,21,FALSE))</f>
        <v/>
      </c>
      <c r="AU157" s="1184" t="str">
        <f>IF(AU156="","",VLOOKUP(AU156,'標準様式１シフト記号表（勤務時間帯）'!$D$6:$X$47,21,FALSE))</f>
        <v/>
      </c>
      <c r="AV157" s="1198" t="str">
        <f>IF(AV156="","",VLOOKUP(AV156,'標準様式１シフト記号表（勤務時間帯）'!$D$6:$X$47,21,FALSE))</f>
        <v/>
      </c>
      <c r="AW157" s="1173" t="str">
        <f>IF(AW156="","",VLOOKUP(AW156,'標準様式１シフト記号表（勤務時間帯）'!$D$6:$X$47,21,FALSE))</f>
        <v/>
      </c>
      <c r="AX157" s="1184" t="str">
        <f>IF(AX156="","",VLOOKUP(AX156,'標準様式１シフト記号表（勤務時間帯）'!$D$6:$X$47,21,FALSE))</f>
        <v/>
      </c>
      <c r="AY157" s="1184" t="str">
        <f>IF(AY156="","",VLOOKUP(AY156,'標準様式１シフト記号表（勤務時間帯）'!$D$6:$X$47,21,FALSE))</f>
        <v/>
      </c>
      <c r="AZ157" s="1233">
        <f>IF($BC$3="４週",SUM(U157:AV157),IF($BC$3="暦月",SUM(U157:AY157),""))</f>
        <v>0</v>
      </c>
      <c r="BA157" s="1245"/>
      <c r="BB157" s="1259">
        <f>IF($BC$3="４週",AZ157/4,IF($BC$3="暦月",(AZ157/($BC$8/7)),""))</f>
        <v>0</v>
      </c>
      <c r="BC157" s="1245"/>
      <c r="BD157" s="1275"/>
      <c r="BE157" s="1279"/>
      <c r="BF157" s="1279"/>
      <c r="BG157" s="1279"/>
      <c r="BH157" s="1284"/>
    </row>
    <row r="158" spans="2:60" ht="20.25" customHeight="1">
      <c r="B158" s="1042"/>
      <c r="C158" s="1055"/>
      <c r="D158" s="1068"/>
      <c r="E158" s="1076"/>
      <c r="F158" s="1076"/>
      <c r="G158" s="1084">
        <f>C156</f>
        <v>0</v>
      </c>
      <c r="H158" s="1094"/>
      <c r="I158" s="1103"/>
      <c r="J158" s="1109"/>
      <c r="K158" s="1109"/>
      <c r="L158" s="1084"/>
      <c r="M158" s="1115"/>
      <c r="N158" s="1120"/>
      <c r="O158" s="1125"/>
      <c r="P158" s="1291" t="s">
        <v>29</v>
      </c>
      <c r="Q158" s="1137"/>
      <c r="R158" s="1137"/>
      <c r="S158" s="1147"/>
      <c r="T158" s="1160"/>
      <c r="U158" s="1174" t="str">
        <f>IF(U156="","",VLOOKUP(U156,'標準様式１シフト記号表（勤務時間帯）'!$D$6:$Z$47,23,FALSE))</f>
        <v/>
      </c>
      <c r="V158" s="1185" t="str">
        <f>IF(V156="","",VLOOKUP(V156,'標準様式１シフト記号表（勤務時間帯）'!$D$6:$Z$47,23,FALSE))</f>
        <v/>
      </c>
      <c r="W158" s="1185" t="str">
        <f>IF(W156="","",VLOOKUP(W156,'標準様式１シフト記号表（勤務時間帯）'!$D$6:$Z$47,23,FALSE))</f>
        <v/>
      </c>
      <c r="X158" s="1185" t="str">
        <f>IF(X156="","",VLOOKUP(X156,'標準様式１シフト記号表（勤務時間帯）'!$D$6:$Z$47,23,FALSE))</f>
        <v/>
      </c>
      <c r="Y158" s="1185" t="str">
        <f>IF(Y156="","",VLOOKUP(Y156,'標準様式１シフト記号表（勤務時間帯）'!$D$6:$Z$47,23,FALSE))</f>
        <v/>
      </c>
      <c r="Z158" s="1185" t="str">
        <f>IF(Z156="","",VLOOKUP(Z156,'標準様式１シフト記号表（勤務時間帯）'!$D$6:$Z$47,23,FALSE))</f>
        <v/>
      </c>
      <c r="AA158" s="1199" t="str">
        <f>IF(AA156="","",VLOOKUP(AA156,'標準様式１シフト記号表（勤務時間帯）'!$D$6:$Z$47,23,FALSE))</f>
        <v/>
      </c>
      <c r="AB158" s="1174" t="str">
        <f>IF(AB156="","",VLOOKUP(AB156,'標準様式１シフト記号表（勤務時間帯）'!$D$6:$Z$47,23,FALSE))</f>
        <v/>
      </c>
      <c r="AC158" s="1185" t="str">
        <f>IF(AC156="","",VLOOKUP(AC156,'標準様式１シフト記号表（勤務時間帯）'!$D$6:$Z$47,23,FALSE))</f>
        <v/>
      </c>
      <c r="AD158" s="1185" t="str">
        <f>IF(AD156="","",VLOOKUP(AD156,'標準様式１シフト記号表（勤務時間帯）'!$D$6:$Z$47,23,FALSE))</f>
        <v/>
      </c>
      <c r="AE158" s="1185" t="str">
        <f>IF(AE156="","",VLOOKUP(AE156,'標準様式１シフト記号表（勤務時間帯）'!$D$6:$Z$47,23,FALSE))</f>
        <v/>
      </c>
      <c r="AF158" s="1185" t="str">
        <f>IF(AF156="","",VLOOKUP(AF156,'標準様式１シフト記号表（勤務時間帯）'!$D$6:$Z$47,23,FALSE))</f>
        <v/>
      </c>
      <c r="AG158" s="1185" t="str">
        <f>IF(AG156="","",VLOOKUP(AG156,'標準様式１シフト記号表（勤務時間帯）'!$D$6:$Z$47,23,FALSE))</f>
        <v/>
      </c>
      <c r="AH158" s="1199" t="str">
        <f>IF(AH156="","",VLOOKUP(AH156,'標準様式１シフト記号表（勤務時間帯）'!$D$6:$Z$47,23,FALSE))</f>
        <v/>
      </c>
      <c r="AI158" s="1174" t="str">
        <f>IF(AI156="","",VLOOKUP(AI156,'標準様式１シフト記号表（勤務時間帯）'!$D$6:$Z$47,23,FALSE))</f>
        <v/>
      </c>
      <c r="AJ158" s="1185" t="str">
        <f>IF(AJ156="","",VLOOKUP(AJ156,'標準様式１シフト記号表（勤務時間帯）'!$D$6:$Z$47,23,FALSE))</f>
        <v/>
      </c>
      <c r="AK158" s="1185" t="str">
        <f>IF(AK156="","",VLOOKUP(AK156,'標準様式１シフト記号表（勤務時間帯）'!$D$6:$Z$47,23,FALSE))</f>
        <v/>
      </c>
      <c r="AL158" s="1185" t="str">
        <f>IF(AL156="","",VLOOKUP(AL156,'標準様式１シフト記号表（勤務時間帯）'!$D$6:$Z$47,23,FALSE))</f>
        <v/>
      </c>
      <c r="AM158" s="1185" t="str">
        <f>IF(AM156="","",VLOOKUP(AM156,'標準様式１シフト記号表（勤務時間帯）'!$D$6:$Z$47,23,FALSE))</f>
        <v/>
      </c>
      <c r="AN158" s="1185" t="str">
        <f>IF(AN156="","",VLOOKUP(AN156,'標準様式１シフト記号表（勤務時間帯）'!$D$6:$Z$47,23,FALSE))</f>
        <v/>
      </c>
      <c r="AO158" s="1199" t="str">
        <f>IF(AO156="","",VLOOKUP(AO156,'標準様式１シフト記号表（勤務時間帯）'!$D$6:$Z$47,23,FALSE))</f>
        <v/>
      </c>
      <c r="AP158" s="1174" t="str">
        <f>IF(AP156="","",VLOOKUP(AP156,'標準様式１シフト記号表（勤務時間帯）'!$D$6:$Z$47,23,FALSE))</f>
        <v/>
      </c>
      <c r="AQ158" s="1185" t="str">
        <f>IF(AQ156="","",VLOOKUP(AQ156,'標準様式１シフト記号表（勤務時間帯）'!$D$6:$Z$47,23,FALSE))</f>
        <v/>
      </c>
      <c r="AR158" s="1185" t="str">
        <f>IF(AR156="","",VLOOKUP(AR156,'標準様式１シフト記号表（勤務時間帯）'!$D$6:$Z$47,23,FALSE))</f>
        <v/>
      </c>
      <c r="AS158" s="1185" t="str">
        <f>IF(AS156="","",VLOOKUP(AS156,'標準様式１シフト記号表（勤務時間帯）'!$D$6:$Z$47,23,FALSE))</f>
        <v/>
      </c>
      <c r="AT158" s="1185" t="str">
        <f>IF(AT156="","",VLOOKUP(AT156,'標準様式１シフト記号表（勤務時間帯）'!$D$6:$Z$47,23,FALSE))</f>
        <v/>
      </c>
      <c r="AU158" s="1185" t="str">
        <f>IF(AU156="","",VLOOKUP(AU156,'標準様式１シフト記号表（勤務時間帯）'!$D$6:$Z$47,23,FALSE))</f>
        <v/>
      </c>
      <c r="AV158" s="1199" t="str">
        <f>IF(AV156="","",VLOOKUP(AV156,'標準様式１シフト記号表（勤務時間帯）'!$D$6:$Z$47,23,FALSE))</f>
        <v/>
      </c>
      <c r="AW158" s="1174" t="str">
        <f>IF(AW156="","",VLOOKUP(AW156,'標準様式１シフト記号表（勤務時間帯）'!$D$6:$Z$47,23,FALSE))</f>
        <v/>
      </c>
      <c r="AX158" s="1185" t="str">
        <f>IF(AX156="","",VLOOKUP(AX156,'標準様式１シフト記号表（勤務時間帯）'!$D$6:$Z$47,23,FALSE))</f>
        <v/>
      </c>
      <c r="AY158" s="1185" t="str">
        <f>IF(AY156="","",VLOOKUP(AY156,'標準様式１シフト記号表（勤務時間帯）'!$D$6:$Z$47,23,FALSE))</f>
        <v/>
      </c>
      <c r="AZ158" s="1234">
        <f>IF($BC$3="４週",SUM(U158:AV158),IF($BC$3="暦月",SUM(U158:AY158),""))</f>
        <v>0</v>
      </c>
      <c r="BA158" s="1246"/>
      <c r="BB158" s="1260">
        <f>IF($BC$3="４週",AZ158/4,IF($BC$3="暦月",(AZ158/($BC$8/7)),""))</f>
        <v>0</v>
      </c>
      <c r="BC158" s="1246"/>
      <c r="BD158" s="1276"/>
      <c r="BE158" s="1280"/>
      <c r="BF158" s="1280"/>
      <c r="BG158" s="1280"/>
      <c r="BH158" s="1285"/>
    </row>
    <row r="159" spans="2:60" ht="20.25" customHeight="1">
      <c r="B159" s="1043"/>
      <c r="C159" s="1056"/>
      <c r="D159" s="1069"/>
      <c r="E159" s="1077"/>
      <c r="F159" s="1077"/>
      <c r="G159" s="1085"/>
      <c r="H159" s="1095"/>
      <c r="I159" s="1104"/>
      <c r="J159" s="1110"/>
      <c r="K159" s="1110"/>
      <c r="L159" s="1085"/>
      <c r="M159" s="1116"/>
      <c r="N159" s="1121"/>
      <c r="O159" s="1126"/>
      <c r="P159" s="1133" t="s">
        <v>397</v>
      </c>
      <c r="Q159" s="1141"/>
      <c r="R159" s="1141"/>
      <c r="S159" s="1149"/>
      <c r="T159" s="1163"/>
      <c r="U159" s="1175"/>
      <c r="V159" s="1186"/>
      <c r="W159" s="1186"/>
      <c r="X159" s="1186"/>
      <c r="Y159" s="1186"/>
      <c r="Z159" s="1186"/>
      <c r="AA159" s="1200"/>
      <c r="AB159" s="1175"/>
      <c r="AC159" s="1186"/>
      <c r="AD159" s="1186"/>
      <c r="AE159" s="1186"/>
      <c r="AF159" s="1186"/>
      <c r="AG159" s="1186"/>
      <c r="AH159" s="1200"/>
      <c r="AI159" s="1175"/>
      <c r="AJ159" s="1186"/>
      <c r="AK159" s="1186"/>
      <c r="AL159" s="1186"/>
      <c r="AM159" s="1186"/>
      <c r="AN159" s="1186"/>
      <c r="AO159" s="1200"/>
      <c r="AP159" s="1175"/>
      <c r="AQ159" s="1186"/>
      <c r="AR159" s="1186"/>
      <c r="AS159" s="1186"/>
      <c r="AT159" s="1186"/>
      <c r="AU159" s="1186"/>
      <c r="AV159" s="1200"/>
      <c r="AW159" s="1175"/>
      <c r="AX159" s="1186"/>
      <c r="AY159" s="1186"/>
      <c r="AZ159" s="1235"/>
      <c r="BA159" s="1247"/>
      <c r="BB159" s="1261"/>
      <c r="BC159" s="1247"/>
      <c r="BD159" s="1277"/>
      <c r="BE159" s="1281"/>
      <c r="BF159" s="1281"/>
      <c r="BG159" s="1281"/>
      <c r="BH159" s="1286"/>
    </row>
    <row r="160" spans="2:60" ht="20.25" customHeight="1">
      <c r="B160" s="1041">
        <f>B157+1</f>
        <v>47</v>
      </c>
      <c r="C160" s="1054"/>
      <c r="D160" s="1067"/>
      <c r="E160" s="1075"/>
      <c r="F160" s="1075">
        <f>C159</f>
        <v>0</v>
      </c>
      <c r="G160" s="1083"/>
      <c r="H160" s="1093"/>
      <c r="I160" s="1102"/>
      <c r="J160" s="1108"/>
      <c r="K160" s="1108"/>
      <c r="L160" s="1083"/>
      <c r="M160" s="1114"/>
      <c r="N160" s="1119"/>
      <c r="O160" s="1124"/>
      <c r="P160" s="1129" t="s">
        <v>743</v>
      </c>
      <c r="Q160" s="1136"/>
      <c r="R160" s="1136"/>
      <c r="S160" s="1144"/>
      <c r="T160" s="1156"/>
      <c r="U160" s="1173" t="str">
        <f>IF(U159="","",VLOOKUP(U159,'標準様式１シフト記号表（勤務時間帯）'!$D$6:$X$47,21,FALSE))</f>
        <v/>
      </c>
      <c r="V160" s="1184" t="str">
        <f>IF(V159="","",VLOOKUP(V159,'標準様式１シフト記号表（勤務時間帯）'!$D$6:$X$47,21,FALSE))</f>
        <v/>
      </c>
      <c r="W160" s="1184" t="str">
        <f>IF(W159="","",VLOOKUP(W159,'標準様式１シフト記号表（勤務時間帯）'!$D$6:$X$47,21,FALSE))</f>
        <v/>
      </c>
      <c r="X160" s="1184" t="str">
        <f>IF(X159="","",VLOOKUP(X159,'標準様式１シフト記号表（勤務時間帯）'!$D$6:$X$47,21,FALSE))</f>
        <v/>
      </c>
      <c r="Y160" s="1184" t="str">
        <f>IF(Y159="","",VLOOKUP(Y159,'標準様式１シフト記号表（勤務時間帯）'!$D$6:$X$47,21,FALSE))</f>
        <v/>
      </c>
      <c r="Z160" s="1184" t="str">
        <f>IF(Z159="","",VLOOKUP(Z159,'標準様式１シフト記号表（勤務時間帯）'!$D$6:$X$47,21,FALSE))</f>
        <v/>
      </c>
      <c r="AA160" s="1198" t="str">
        <f>IF(AA159="","",VLOOKUP(AA159,'標準様式１シフト記号表（勤務時間帯）'!$D$6:$X$47,21,FALSE))</f>
        <v/>
      </c>
      <c r="AB160" s="1173" t="str">
        <f>IF(AB159="","",VLOOKUP(AB159,'標準様式１シフト記号表（勤務時間帯）'!$D$6:$X$47,21,FALSE))</f>
        <v/>
      </c>
      <c r="AC160" s="1184" t="str">
        <f>IF(AC159="","",VLOOKUP(AC159,'標準様式１シフト記号表（勤務時間帯）'!$D$6:$X$47,21,FALSE))</f>
        <v/>
      </c>
      <c r="AD160" s="1184" t="str">
        <f>IF(AD159="","",VLOOKUP(AD159,'標準様式１シフト記号表（勤務時間帯）'!$D$6:$X$47,21,FALSE))</f>
        <v/>
      </c>
      <c r="AE160" s="1184" t="str">
        <f>IF(AE159="","",VLOOKUP(AE159,'標準様式１シフト記号表（勤務時間帯）'!$D$6:$X$47,21,FALSE))</f>
        <v/>
      </c>
      <c r="AF160" s="1184" t="str">
        <f>IF(AF159="","",VLOOKUP(AF159,'標準様式１シフト記号表（勤務時間帯）'!$D$6:$X$47,21,FALSE))</f>
        <v/>
      </c>
      <c r="AG160" s="1184" t="str">
        <f>IF(AG159="","",VLOOKUP(AG159,'標準様式１シフト記号表（勤務時間帯）'!$D$6:$X$47,21,FALSE))</f>
        <v/>
      </c>
      <c r="AH160" s="1198" t="str">
        <f>IF(AH159="","",VLOOKUP(AH159,'標準様式１シフト記号表（勤務時間帯）'!$D$6:$X$47,21,FALSE))</f>
        <v/>
      </c>
      <c r="AI160" s="1173" t="str">
        <f>IF(AI159="","",VLOOKUP(AI159,'標準様式１シフト記号表（勤務時間帯）'!$D$6:$X$47,21,FALSE))</f>
        <v/>
      </c>
      <c r="AJ160" s="1184" t="str">
        <f>IF(AJ159="","",VLOOKUP(AJ159,'標準様式１シフト記号表（勤務時間帯）'!$D$6:$X$47,21,FALSE))</f>
        <v/>
      </c>
      <c r="AK160" s="1184" t="str">
        <f>IF(AK159="","",VLOOKUP(AK159,'標準様式１シフト記号表（勤務時間帯）'!$D$6:$X$47,21,FALSE))</f>
        <v/>
      </c>
      <c r="AL160" s="1184" t="str">
        <f>IF(AL159="","",VLOOKUP(AL159,'標準様式１シフト記号表（勤務時間帯）'!$D$6:$X$47,21,FALSE))</f>
        <v/>
      </c>
      <c r="AM160" s="1184" t="str">
        <f>IF(AM159="","",VLOOKUP(AM159,'標準様式１シフト記号表（勤務時間帯）'!$D$6:$X$47,21,FALSE))</f>
        <v/>
      </c>
      <c r="AN160" s="1184" t="str">
        <f>IF(AN159="","",VLOOKUP(AN159,'標準様式１シフト記号表（勤務時間帯）'!$D$6:$X$47,21,FALSE))</f>
        <v/>
      </c>
      <c r="AO160" s="1198" t="str">
        <f>IF(AO159="","",VLOOKUP(AO159,'標準様式１シフト記号表（勤務時間帯）'!$D$6:$X$47,21,FALSE))</f>
        <v/>
      </c>
      <c r="AP160" s="1173" t="str">
        <f>IF(AP159="","",VLOOKUP(AP159,'標準様式１シフト記号表（勤務時間帯）'!$D$6:$X$47,21,FALSE))</f>
        <v/>
      </c>
      <c r="AQ160" s="1184" t="str">
        <f>IF(AQ159="","",VLOOKUP(AQ159,'標準様式１シフト記号表（勤務時間帯）'!$D$6:$X$47,21,FALSE))</f>
        <v/>
      </c>
      <c r="AR160" s="1184" t="str">
        <f>IF(AR159="","",VLOOKUP(AR159,'標準様式１シフト記号表（勤務時間帯）'!$D$6:$X$47,21,FALSE))</f>
        <v/>
      </c>
      <c r="AS160" s="1184" t="str">
        <f>IF(AS159="","",VLOOKUP(AS159,'標準様式１シフト記号表（勤務時間帯）'!$D$6:$X$47,21,FALSE))</f>
        <v/>
      </c>
      <c r="AT160" s="1184" t="str">
        <f>IF(AT159="","",VLOOKUP(AT159,'標準様式１シフト記号表（勤務時間帯）'!$D$6:$X$47,21,FALSE))</f>
        <v/>
      </c>
      <c r="AU160" s="1184" t="str">
        <f>IF(AU159="","",VLOOKUP(AU159,'標準様式１シフト記号表（勤務時間帯）'!$D$6:$X$47,21,FALSE))</f>
        <v/>
      </c>
      <c r="AV160" s="1198" t="str">
        <f>IF(AV159="","",VLOOKUP(AV159,'標準様式１シフト記号表（勤務時間帯）'!$D$6:$X$47,21,FALSE))</f>
        <v/>
      </c>
      <c r="AW160" s="1173" t="str">
        <f>IF(AW159="","",VLOOKUP(AW159,'標準様式１シフト記号表（勤務時間帯）'!$D$6:$X$47,21,FALSE))</f>
        <v/>
      </c>
      <c r="AX160" s="1184" t="str">
        <f>IF(AX159="","",VLOOKUP(AX159,'標準様式１シフト記号表（勤務時間帯）'!$D$6:$X$47,21,FALSE))</f>
        <v/>
      </c>
      <c r="AY160" s="1184" t="str">
        <f>IF(AY159="","",VLOOKUP(AY159,'標準様式１シフト記号表（勤務時間帯）'!$D$6:$X$47,21,FALSE))</f>
        <v/>
      </c>
      <c r="AZ160" s="1233">
        <f>IF($BC$3="４週",SUM(U160:AV160),IF($BC$3="暦月",SUM(U160:AY160),""))</f>
        <v>0</v>
      </c>
      <c r="BA160" s="1245"/>
      <c r="BB160" s="1259">
        <f>IF($BC$3="４週",AZ160/4,IF($BC$3="暦月",(AZ160/($BC$8/7)),""))</f>
        <v>0</v>
      </c>
      <c r="BC160" s="1245"/>
      <c r="BD160" s="1275"/>
      <c r="BE160" s="1279"/>
      <c r="BF160" s="1279"/>
      <c r="BG160" s="1279"/>
      <c r="BH160" s="1284"/>
    </row>
    <row r="161" spans="2:60" ht="20.25" customHeight="1">
      <c r="B161" s="1042"/>
      <c r="C161" s="1055"/>
      <c r="D161" s="1068"/>
      <c r="E161" s="1076"/>
      <c r="F161" s="1076"/>
      <c r="G161" s="1084">
        <f>C159</f>
        <v>0</v>
      </c>
      <c r="H161" s="1094"/>
      <c r="I161" s="1103"/>
      <c r="J161" s="1109"/>
      <c r="K161" s="1109"/>
      <c r="L161" s="1084"/>
      <c r="M161" s="1115"/>
      <c r="N161" s="1120"/>
      <c r="O161" s="1125"/>
      <c r="P161" s="1291" t="s">
        <v>29</v>
      </c>
      <c r="Q161" s="1137"/>
      <c r="R161" s="1137"/>
      <c r="S161" s="1147"/>
      <c r="T161" s="1160"/>
      <c r="U161" s="1174" t="str">
        <f>IF(U159="","",VLOOKUP(U159,'標準様式１シフト記号表（勤務時間帯）'!$D$6:$Z$47,23,FALSE))</f>
        <v/>
      </c>
      <c r="V161" s="1185" t="str">
        <f>IF(V159="","",VLOOKUP(V159,'標準様式１シフト記号表（勤務時間帯）'!$D$6:$Z$47,23,FALSE))</f>
        <v/>
      </c>
      <c r="W161" s="1185" t="str">
        <f>IF(W159="","",VLOOKUP(W159,'標準様式１シフト記号表（勤務時間帯）'!$D$6:$Z$47,23,FALSE))</f>
        <v/>
      </c>
      <c r="X161" s="1185" t="str">
        <f>IF(X159="","",VLOOKUP(X159,'標準様式１シフト記号表（勤務時間帯）'!$D$6:$Z$47,23,FALSE))</f>
        <v/>
      </c>
      <c r="Y161" s="1185" t="str">
        <f>IF(Y159="","",VLOOKUP(Y159,'標準様式１シフト記号表（勤務時間帯）'!$D$6:$Z$47,23,FALSE))</f>
        <v/>
      </c>
      <c r="Z161" s="1185" t="str">
        <f>IF(Z159="","",VLOOKUP(Z159,'標準様式１シフト記号表（勤務時間帯）'!$D$6:$Z$47,23,FALSE))</f>
        <v/>
      </c>
      <c r="AA161" s="1199" t="str">
        <f>IF(AA159="","",VLOOKUP(AA159,'標準様式１シフト記号表（勤務時間帯）'!$D$6:$Z$47,23,FALSE))</f>
        <v/>
      </c>
      <c r="AB161" s="1174" t="str">
        <f>IF(AB159="","",VLOOKUP(AB159,'標準様式１シフト記号表（勤務時間帯）'!$D$6:$Z$47,23,FALSE))</f>
        <v/>
      </c>
      <c r="AC161" s="1185" t="str">
        <f>IF(AC159="","",VLOOKUP(AC159,'標準様式１シフト記号表（勤務時間帯）'!$D$6:$Z$47,23,FALSE))</f>
        <v/>
      </c>
      <c r="AD161" s="1185" t="str">
        <f>IF(AD159="","",VLOOKUP(AD159,'標準様式１シフト記号表（勤務時間帯）'!$D$6:$Z$47,23,FALSE))</f>
        <v/>
      </c>
      <c r="AE161" s="1185" t="str">
        <f>IF(AE159="","",VLOOKUP(AE159,'標準様式１シフト記号表（勤務時間帯）'!$D$6:$Z$47,23,FALSE))</f>
        <v/>
      </c>
      <c r="AF161" s="1185" t="str">
        <f>IF(AF159="","",VLOOKUP(AF159,'標準様式１シフト記号表（勤務時間帯）'!$D$6:$Z$47,23,FALSE))</f>
        <v/>
      </c>
      <c r="AG161" s="1185" t="str">
        <f>IF(AG159="","",VLOOKUP(AG159,'標準様式１シフト記号表（勤務時間帯）'!$D$6:$Z$47,23,FALSE))</f>
        <v/>
      </c>
      <c r="AH161" s="1199" t="str">
        <f>IF(AH159="","",VLOOKUP(AH159,'標準様式１シフト記号表（勤務時間帯）'!$D$6:$Z$47,23,FALSE))</f>
        <v/>
      </c>
      <c r="AI161" s="1174" t="str">
        <f>IF(AI159="","",VLOOKUP(AI159,'標準様式１シフト記号表（勤務時間帯）'!$D$6:$Z$47,23,FALSE))</f>
        <v/>
      </c>
      <c r="AJ161" s="1185" t="str">
        <f>IF(AJ159="","",VLOOKUP(AJ159,'標準様式１シフト記号表（勤務時間帯）'!$D$6:$Z$47,23,FALSE))</f>
        <v/>
      </c>
      <c r="AK161" s="1185" t="str">
        <f>IF(AK159="","",VLOOKUP(AK159,'標準様式１シフト記号表（勤務時間帯）'!$D$6:$Z$47,23,FALSE))</f>
        <v/>
      </c>
      <c r="AL161" s="1185" t="str">
        <f>IF(AL159="","",VLOOKUP(AL159,'標準様式１シフト記号表（勤務時間帯）'!$D$6:$Z$47,23,FALSE))</f>
        <v/>
      </c>
      <c r="AM161" s="1185" t="str">
        <f>IF(AM159="","",VLOOKUP(AM159,'標準様式１シフト記号表（勤務時間帯）'!$D$6:$Z$47,23,FALSE))</f>
        <v/>
      </c>
      <c r="AN161" s="1185" t="str">
        <f>IF(AN159="","",VLOOKUP(AN159,'標準様式１シフト記号表（勤務時間帯）'!$D$6:$Z$47,23,FALSE))</f>
        <v/>
      </c>
      <c r="AO161" s="1199" t="str">
        <f>IF(AO159="","",VLOOKUP(AO159,'標準様式１シフト記号表（勤務時間帯）'!$D$6:$Z$47,23,FALSE))</f>
        <v/>
      </c>
      <c r="AP161" s="1174" t="str">
        <f>IF(AP159="","",VLOOKUP(AP159,'標準様式１シフト記号表（勤務時間帯）'!$D$6:$Z$47,23,FALSE))</f>
        <v/>
      </c>
      <c r="AQ161" s="1185" t="str">
        <f>IF(AQ159="","",VLOOKUP(AQ159,'標準様式１シフト記号表（勤務時間帯）'!$D$6:$Z$47,23,FALSE))</f>
        <v/>
      </c>
      <c r="AR161" s="1185" t="str">
        <f>IF(AR159="","",VLOOKUP(AR159,'標準様式１シフト記号表（勤務時間帯）'!$D$6:$Z$47,23,FALSE))</f>
        <v/>
      </c>
      <c r="AS161" s="1185" t="str">
        <f>IF(AS159="","",VLOOKUP(AS159,'標準様式１シフト記号表（勤務時間帯）'!$D$6:$Z$47,23,FALSE))</f>
        <v/>
      </c>
      <c r="AT161" s="1185" t="str">
        <f>IF(AT159="","",VLOOKUP(AT159,'標準様式１シフト記号表（勤務時間帯）'!$D$6:$Z$47,23,FALSE))</f>
        <v/>
      </c>
      <c r="AU161" s="1185" t="str">
        <f>IF(AU159="","",VLOOKUP(AU159,'標準様式１シフト記号表（勤務時間帯）'!$D$6:$Z$47,23,FALSE))</f>
        <v/>
      </c>
      <c r="AV161" s="1199" t="str">
        <f>IF(AV159="","",VLOOKUP(AV159,'標準様式１シフト記号表（勤務時間帯）'!$D$6:$Z$47,23,FALSE))</f>
        <v/>
      </c>
      <c r="AW161" s="1174" t="str">
        <f>IF(AW159="","",VLOOKUP(AW159,'標準様式１シフト記号表（勤務時間帯）'!$D$6:$Z$47,23,FALSE))</f>
        <v/>
      </c>
      <c r="AX161" s="1185" t="str">
        <f>IF(AX159="","",VLOOKUP(AX159,'標準様式１シフト記号表（勤務時間帯）'!$D$6:$Z$47,23,FALSE))</f>
        <v/>
      </c>
      <c r="AY161" s="1185" t="str">
        <f>IF(AY159="","",VLOOKUP(AY159,'標準様式１シフト記号表（勤務時間帯）'!$D$6:$Z$47,23,FALSE))</f>
        <v/>
      </c>
      <c r="AZ161" s="1234">
        <f>IF($BC$3="４週",SUM(U161:AV161),IF($BC$3="暦月",SUM(U161:AY161),""))</f>
        <v>0</v>
      </c>
      <c r="BA161" s="1246"/>
      <c r="BB161" s="1260">
        <f>IF($BC$3="４週",AZ161/4,IF($BC$3="暦月",(AZ161/($BC$8/7)),""))</f>
        <v>0</v>
      </c>
      <c r="BC161" s="1246"/>
      <c r="BD161" s="1276"/>
      <c r="BE161" s="1280"/>
      <c r="BF161" s="1280"/>
      <c r="BG161" s="1280"/>
      <c r="BH161" s="1285"/>
    </row>
    <row r="162" spans="2:60" ht="20.25" customHeight="1">
      <c r="B162" s="1043"/>
      <c r="C162" s="1056"/>
      <c r="D162" s="1069"/>
      <c r="E162" s="1077"/>
      <c r="F162" s="1077"/>
      <c r="G162" s="1085"/>
      <c r="H162" s="1095"/>
      <c r="I162" s="1104"/>
      <c r="J162" s="1110"/>
      <c r="K162" s="1110"/>
      <c r="L162" s="1085"/>
      <c r="M162" s="1116"/>
      <c r="N162" s="1121"/>
      <c r="O162" s="1126"/>
      <c r="P162" s="1133" t="s">
        <v>397</v>
      </c>
      <c r="Q162" s="1141"/>
      <c r="R162" s="1141"/>
      <c r="S162" s="1149"/>
      <c r="T162" s="1163"/>
      <c r="U162" s="1175"/>
      <c r="V162" s="1186"/>
      <c r="W162" s="1186"/>
      <c r="X162" s="1186"/>
      <c r="Y162" s="1186"/>
      <c r="Z162" s="1186"/>
      <c r="AA162" s="1200"/>
      <c r="AB162" s="1175"/>
      <c r="AC162" s="1186"/>
      <c r="AD162" s="1186"/>
      <c r="AE162" s="1186"/>
      <c r="AF162" s="1186"/>
      <c r="AG162" s="1186"/>
      <c r="AH162" s="1200"/>
      <c r="AI162" s="1175"/>
      <c r="AJ162" s="1186"/>
      <c r="AK162" s="1186"/>
      <c r="AL162" s="1186"/>
      <c r="AM162" s="1186"/>
      <c r="AN162" s="1186"/>
      <c r="AO162" s="1200"/>
      <c r="AP162" s="1175"/>
      <c r="AQ162" s="1186"/>
      <c r="AR162" s="1186"/>
      <c r="AS162" s="1186"/>
      <c r="AT162" s="1186"/>
      <c r="AU162" s="1186"/>
      <c r="AV162" s="1200"/>
      <c r="AW162" s="1175"/>
      <c r="AX162" s="1186"/>
      <c r="AY162" s="1186"/>
      <c r="AZ162" s="1235"/>
      <c r="BA162" s="1247"/>
      <c r="BB162" s="1261"/>
      <c r="BC162" s="1247"/>
      <c r="BD162" s="1277"/>
      <c r="BE162" s="1281"/>
      <c r="BF162" s="1281"/>
      <c r="BG162" s="1281"/>
      <c r="BH162" s="1286"/>
    </row>
    <row r="163" spans="2:60" ht="20.25" customHeight="1">
      <c r="B163" s="1041">
        <f>B160+1</f>
        <v>48</v>
      </c>
      <c r="C163" s="1054"/>
      <c r="D163" s="1067"/>
      <c r="E163" s="1075"/>
      <c r="F163" s="1075">
        <f>C162</f>
        <v>0</v>
      </c>
      <c r="G163" s="1083"/>
      <c r="H163" s="1093"/>
      <c r="I163" s="1102"/>
      <c r="J163" s="1108"/>
      <c r="K163" s="1108"/>
      <c r="L163" s="1083"/>
      <c r="M163" s="1114"/>
      <c r="N163" s="1119"/>
      <c r="O163" s="1124"/>
      <c r="P163" s="1129" t="s">
        <v>743</v>
      </c>
      <c r="Q163" s="1136"/>
      <c r="R163" s="1136"/>
      <c r="S163" s="1144"/>
      <c r="T163" s="1156"/>
      <c r="U163" s="1173" t="str">
        <f>IF(U162="","",VLOOKUP(U162,'標準様式１シフト記号表（勤務時間帯）'!$D$6:$X$47,21,FALSE))</f>
        <v/>
      </c>
      <c r="V163" s="1184" t="str">
        <f>IF(V162="","",VLOOKUP(V162,'標準様式１シフト記号表（勤務時間帯）'!$D$6:$X$47,21,FALSE))</f>
        <v/>
      </c>
      <c r="W163" s="1184" t="str">
        <f>IF(W162="","",VLOOKUP(W162,'標準様式１シフト記号表（勤務時間帯）'!$D$6:$X$47,21,FALSE))</f>
        <v/>
      </c>
      <c r="X163" s="1184" t="str">
        <f>IF(X162="","",VLOOKUP(X162,'標準様式１シフト記号表（勤務時間帯）'!$D$6:$X$47,21,FALSE))</f>
        <v/>
      </c>
      <c r="Y163" s="1184" t="str">
        <f>IF(Y162="","",VLOOKUP(Y162,'標準様式１シフト記号表（勤務時間帯）'!$D$6:$X$47,21,FALSE))</f>
        <v/>
      </c>
      <c r="Z163" s="1184" t="str">
        <f>IF(Z162="","",VLOOKUP(Z162,'標準様式１シフト記号表（勤務時間帯）'!$D$6:$X$47,21,FALSE))</f>
        <v/>
      </c>
      <c r="AA163" s="1198" t="str">
        <f>IF(AA162="","",VLOOKUP(AA162,'標準様式１シフト記号表（勤務時間帯）'!$D$6:$X$47,21,FALSE))</f>
        <v/>
      </c>
      <c r="AB163" s="1173" t="str">
        <f>IF(AB162="","",VLOOKUP(AB162,'標準様式１シフト記号表（勤務時間帯）'!$D$6:$X$47,21,FALSE))</f>
        <v/>
      </c>
      <c r="AC163" s="1184" t="str">
        <f>IF(AC162="","",VLOOKUP(AC162,'標準様式１シフト記号表（勤務時間帯）'!$D$6:$X$47,21,FALSE))</f>
        <v/>
      </c>
      <c r="AD163" s="1184" t="str">
        <f>IF(AD162="","",VLOOKUP(AD162,'標準様式１シフト記号表（勤務時間帯）'!$D$6:$X$47,21,FALSE))</f>
        <v/>
      </c>
      <c r="AE163" s="1184" t="str">
        <f>IF(AE162="","",VLOOKUP(AE162,'標準様式１シフト記号表（勤務時間帯）'!$D$6:$X$47,21,FALSE))</f>
        <v/>
      </c>
      <c r="AF163" s="1184" t="str">
        <f>IF(AF162="","",VLOOKUP(AF162,'標準様式１シフト記号表（勤務時間帯）'!$D$6:$X$47,21,FALSE))</f>
        <v/>
      </c>
      <c r="AG163" s="1184" t="str">
        <f>IF(AG162="","",VLOOKUP(AG162,'標準様式１シフト記号表（勤務時間帯）'!$D$6:$X$47,21,FALSE))</f>
        <v/>
      </c>
      <c r="AH163" s="1198" t="str">
        <f>IF(AH162="","",VLOOKUP(AH162,'標準様式１シフト記号表（勤務時間帯）'!$D$6:$X$47,21,FALSE))</f>
        <v/>
      </c>
      <c r="AI163" s="1173" t="str">
        <f>IF(AI162="","",VLOOKUP(AI162,'標準様式１シフト記号表（勤務時間帯）'!$D$6:$X$47,21,FALSE))</f>
        <v/>
      </c>
      <c r="AJ163" s="1184" t="str">
        <f>IF(AJ162="","",VLOOKUP(AJ162,'標準様式１シフト記号表（勤務時間帯）'!$D$6:$X$47,21,FALSE))</f>
        <v/>
      </c>
      <c r="AK163" s="1184" t="str">
        <f>IF(AK162="","",VLOOKUP(AK162,'標準様式１シフト記号表（勤務時間帯）'!$D$6:$X$47,21,FALSE))</f>
        <v/>
      </c>
      <c r="AL163" s="1184" t="str">
        <f>IF(AL162="","",VLOOKUP(AL162,'標準様式１シフト記号表（勤務時間帯）'!$D$6:$X$47,21,FALSE))</f>
        <v/>
      </c>
      <c r="AM163" s="1184" t="str">
        <f>IF(AM162="","",VLOOKUP(AM162,'標準様式１シフト記号表（勤務時間帯）'!$D$6:$X$47,21,FALSE))</f>
        <v/>
      </c>
      <c r="AN163" s="1184" t="str">
        <f>IF(AN162="","",VLOOKUP(AN162,'標準様式１シフト記号表（勤務時間帯）'!$D$6:$X$47,21,FALSE))</f>
        <v/>
      </c>
      <c r="AO163" s="1198" t="str">
        <f>IF(AO162="","",VLOOKUP(AO162,'標準様式１シフト記号表（勤務時間帯）'!$D$6:$X$47,21,FALSE))</f>
        <v/>
      </c>
      <c r="AP163" s="1173" t="str">
        <f>IF(AP162="","",VLOOKUP(AP162,'標準様式１シフト記号表（勤務時間帯）'!$D$6:$X$47,21,FALSE))</f>
        <v/>
      </c>
      <c r="AQ163" s="1184" t="str">
        <f>IF(AQ162="","",VLOOKUP(AQ162,'標準様式１シフト記号表（勤務時間帯）'!$D$6:$X$47,21,FALSE))</f>
        <v/>
      </c>
      <c r="AR163" s="1184" t="str">
        <f>IF(AR162="","",VLOOKUP(AR162,'標準様式１シフト記号表（勤務時間帯）'!$D$6:$X$47,21,FALSE))</f>
        <v/>
      </c>
      <c r="AS163" s="1184" t="str">
        <f>IF(AS162="","",VLOOKUP(AS162,'標準様式１シフト記号表（勤務時間帯）'!$D$6:$X$47,21,FALSE))</f>
        <v/>
      </c>
      <c r="AT163" s="1184" t="str">
        <f>IF(AT162="","",VLOOKUP(AT162,'標準様式１シフト記号表（勤務時間帯）'!$D$6:$X$47,21,FALSE))</f>
        <v/>
      </c>
      <c r="AU163" s="1184" t="str">
        <f>IF(AU162="","",VLOOKUP(AU162,'標準様式１シフト記号表（勤務時間帯）'!$D$6:$X$47,21,FALSE))</f>
        <v/>
      </c>
      <c r="AV163" s="1198" t="str">
        <f>IF(AV162="","",VLOOKUP(AV162,'標準様式１シフト記号表（勤務時間帯）'!$D$6:$X$47,21,FALSE))</f>
        <v/>
      </c>
      <c r="AW163" s="1173" t="str">
        <f>IF(AW162="","",VLOOKUP(AW162,'標準様式１シフト記号表（勤務時間帯）'!$D$6:$X$47,21,FALSE))</f>
        <v/>
      </c>
      <c r="AX163" s="1184" t="str">
        <f>IF(AX162="","",VLOOKUP(AX162,'標準様式１シフト記号表（勤務時間帯）'!$D$6:$X$47,21,FALSE))</f>
        <v/>
      </c>
      <c r="AY163" s="1184" t="str">
        <f>IF(AY162="","",VLOOKUP(AY162,'標準様式１シフト記号表（勤務時間帯）'!$D$6:$X$47,21,FALSE))</f>
        <v/>
      </c>
      <c r="AZ163" s="1233">
        <f>IF($BC$3="４週",SUM(U163:AV163),IF($BC$3="暦月",SUM(U163:AY163),""))</f>
        <v>0</v>
      </c>
      <c r="BA163" s="1245"/>
      <c r="BB163" s="1259">
        <f>IF($BC$3="４週",AZ163/4,IF($BC$3="暦月",(AZ163/($BC$8/7)),""))</f>
        <v>0</v>
      </c>
      <c r="BC163" s="1245"/>
      <c r="BD163" s="1275"/>
      <c r="BE163" s="1279"/>
      <c r="BF163" s="1279"/>
      <c r="BG163" s="1279"/>
      <c r="BH163" s="1284"/>
    </row>
    <row r="164" spans="2:60" ht="20.25" customHeight="1">
      <c r="B164" s="1042"/>
      <c r="C164" s="1055"/>
      <c r="D164" s="1068"/>
      <c r="E164" s="1076"/>
      <c r="F164" s="1076"/>
      <c r="G164" s="1084">
        <f>C162</f>
        <v>0</v>
      </c>
      <c r="H164" s="1094"/>
      <c r="I164" s="1103"/>
      <c r="J164" s="1109"/>
      <c r="K164" s="1109"/>
      <c r="L164" s="1084"/>
      <c r="M164" s="1115"/>
      <c r="N164" s="1120"/>
      <c r="O164" s="1125"/>
      <c r="P164" s="1291" t="s">
        <v>29</v>
      </c>
      <c r="Q164" s="1137"/>
      <c r="R164" s="1137"/>
      <c r="S164" s="1147"/>
      <c r="T164" s="1160"/>
      <c r="U164" s="1174" t="str">
        <f>IF(U162="","",VLOOKUP(U162,'標準様式１シフト記号表（勤務時間帯）'!$D$6:$Z$47,23,FALSE))</f>
        <v/>
      </c>
      <c r="V164" s="1185" t="str">
        <f>IF(V162="","",VLOOKUP(V162,'標準様式１シフト記号表（勤務時間帯）'!$D$6:$Z$47,23,FALSE))</f>
        <v/>
      </c>
      <c r="W164" s="1185" t="str">
        <f>IF(W162="","",VLOOKUP(W162,'標準様式１シフト記号表（勤務時間帯）'!$D$6:$Z$47,23,FALSE))</f>
        <v/>
      </c>
      <c r="X164" s="1185" t="str">
        <f>IF(X162="","",VLOOKUP(X162,'標準様式１シフト記号表（勤務時間帯）'!$D$6:$Z$47,23,FALSE))</f>
        <v/>
      </c>
      <c r="Y164" s="1185" t="str">
        <f>IF(Y162="","",VLOOKUP(Y162,'標準様式１シフト記号表（勤務時間帯）'!$D$6:$Z$47,23,FALSE))</f>
        <v/>
      </c>
      <c r="Z164" s="1185" t="str">
        <f>IF(Z162="","",VLOOKUP(Z162,'標準様式１シフト記号表（勤務時間帯）'!$D$6:$Z$47,23,FALSE))</f>
        <v/>
      </c>
      <c r="AA164" s="1199" t="str">
        <f>IF(AA162="","",VLOOKUP(AA162,'標準様式１シフト記号表（勤務時間帯）'!$D$6:$Z$47,23,FALSE))</f>
        <v/>
      </c>
      <c r="AB164" s="1174" t="str">
        <f>IF(AB162="","",VLOOKUP(AB162,'標準様式１シフト記号表（勤務時間帯）'!$D$6:$Z$47,23,FALSE))</f>
        <v/>
      </c>
      <c r="AC164" s="1185" t="str">
        <f>IF(AC162="","",VLOOKUP(AC162,'標準様式１シフト記号表（勤務時間帯）'!$D$6:$Z$47,23,FALSE))</f>
        <v/>
      </c>
      <c r="AD164" s="1185" t="str">
        <f>IF(AD162="","",VLOOKUP(AD162,'標準様式１シフト記号表（勤務時間帯）'!$D$6:$Z$47,23,FALSE))</f>
        <v/>
      </c>
      <c r="AE164" s="1185" t="str">
        <f>IF(AE162="","",VLOOKUP(AE162,'標準様式１シフト記号表（勤務時間帯）'!$D$6:$Z$47,23,FALSE))</f>
        <v/>
      </c>
      <c r="AF164" s="1185" t="str">
        <f>IF(AF162="","",VLOOKUP(AF162,'標準様式１シフト記号表（勤務時間帯）'!$D$6:$Z$47,23,FALSE))</f>
        <v/>
      </c>
      <c r="AG164" s="1185" t="str">
        <f>IF(AG162="","",VLOOKUP(AG162,'標準様式１シフト記号表（勤務時間帯）'!$D$6:$Z$47,23,FALSE))</f>
        <v/>
      </c>
      <c r="AH164" s="1199" t="str">
        <f>IF(AH162="","",VLOOKUP(AH162,'標準様式１シフト記号表（勤務時間帯）'!$D$6:$Z$47,23,FALSE))</f>
        <v/>
      </c>
      <c r="AI164" s="1174" t="str">
        <f>IF(AI162="","",VLOOKUP(AI162,'標準様式１シフト記号表（勤務時間帯）'!$D$6:$Z$47,23,FALSE))</f>
        <v/>
      </c>
      <c r="AJ164" s="1185" t="str">
        <f>IF(AJ162="","",VLOOKUP(AJ162,'標準様式１シフト記号表（勤務時間帯）'!$D$6:$Z$47,23,FALSE))</f>
        <v/>
      </c>
      <c r="AK164" s="1185" t="str">
        <f>IF(AK162="","",VLOOKUP(AK162,'標準様式１シフト記号表（勤務時間帯）'!$D$6:$Z$47,23,FALSE))</f>
        <v/>
      </c>
      <c r="AL164" s="1185" t="str">
        <f>IF(AL162="","",VLOOKUP(AL162,'標準様式１シフト記号表（勤務時間帯）'!$D$6:$Z$47,23,FALSE))</f>
        <v/>
      </c>
      <c r="AM164" s="1185" t="str">
        <f>IF(AM162="","",VLOOKUP(AM162,'標準様式１シフト記号表（勤務時間帯）'!$D$6:$Z$47,23,FALSE))</f>
        <v/>
      </c>
      <c r="AN164" s="1185" t="str">
        <f>IF(AN162="","",VLOOKUP(AN162,'標準様式１シフト記号表（勤務時間帯）'!$D$6:$Z$47,23,FALSE))</f>
        <v/>
      </c>
      <c r="AO164" s="1199" t="str">
        <f>IF(AO162="","",VLOOKUP(AO162,'標準様式１シフト記号表（勤務時間帯）'!$D$6:$Z$47,23,FALSE))</f>
        <v/>
      </c>
      <c r="AP164" s="1174" t="str">
        <f>IF(AP162="","",VLOOKUP(AP162,'標準様式１シフト記号表（勤務時間帯）'!$D$6:$Z$47,23,FALSE))</f>
        <v/>
      </c>
      <c r="AQ164" s="1185" t="str">
        <f>IF(AQ162="","",VLOOKUP(AQ162,'標準様式１シフト記号表（勤務時間帯）'!$D$6:$Z$47,23,FALSE))</f>
        <v/>
      </c>
      <c r="AR164" s="1185" t="str">
        <f>IF(AR162="","",VLOOKUP(AR162,'標準様式１シフト記号表（勤務時間帯）'!$D$6:$Z$47,23,FALSE))</f>
        <v/>
      </c>
      <c r="AS164" s="1185" t="str">
        <f>IF(AS162="","",VLOOKUP(AS162,'標準様式１シフト記号表（勤務時間帯）'!$D$6:$Z$47,23,FALSE))</f>
        <v/>
      </c>
      <c r="AT164" s="1185" t="str">
        <f>IF(AT162="","",VLOOKUP(AT162,'標準様式１シフト記号表（勤務時間帯）'!$D$6:$Z$47,23,FALSE))</f>
        <v/>
      </c>
      <c r="AU164" s="1185" t="str">
        <f>IF(AU162="","",VLOOKUP(AU162,'標準様式１シフト記号表（勤務時間帯）'!$D$6:$Z$47,23,FALSE))</f>
        <v/>
      </c>
      <c r="AV164" s="1199" t="str">
        <f>IF(AV162="","",VLOOKUP(AV162,'標準様式１シフト記号表（勤務時間帯）'!$D$6:$Z$47,23,FALSE))</f>
        <v/>
      </c>
      <c r="AW164" s="1174" t="str">
        <f>IF(AW162="","",VLOOKUP(AW162,'標準様式１シフト記号表（勤務時間帯）'!$D$6:$Z$47,23,FALSE))</f>
        <v/>
      </c>
      <c r="AX164" s="1185" t="str">
        <f>IF(AX162="","",VLOOKUP(AX162,'標準様式１シフト記号表（勤務時間帯）'!$D$6:$Z$47,23,FALSE))</f>
        <v/>
      </c>
      <c r="AY164" s="1185" t="str">
        <f>IF(AY162="","",VLOOKUP(AY162,'標準様式１シフト記号表（勤務時間帯）'!$D$6:$Z$47,23,FALSE))</f>
        <v/>
      </c>
      <c r="AZ164" s="1234">
        <f>IF($BC$3="４週",SUM(U164:AV164),IF($BC$3="暦月",SUM(U164:AY164),""))</f>
        <v>0</v>
      </c>
      <c r="BA164" s="1246"/>
      <c r="BB164" s="1260">
        <f>IF($BC$3="４週",AZ164/4,IF($BC$3="暦月",(AZ164/($BC$8/7)),""))</f>
        <v>0</v>
      </c>
      <c r="BC164" s="1246"/>
      <c r="BD164" s="1276"/>
      <c r="BE164" s="1280"/>
      <c r="BF164" s="1280"/>
      <c r="BG164" s="1280"/>
      <c r="BH164" s="1285"/>
    </row>
    <row r="165" spans="2:60" ht="20.25" customHeight="1">
      <c r="B165" s="1043"/>
      <c r="C165" s="1056"/>
      <c r="D165" s="1069"/>
      <c r="E165" s="1077"/>
      <c r="F165" s="1077"/>
      <c r="G165" s="1085"/>
      <c r="H165" s="1095"/>
      <c r="I165" s="1104"/>
      <c r="J165" s="1110"/>
      <c r="K165" s="1110"/>
      <c r="L165" s="1085"/>
      <c r="M165" s="1116"/>
      <c r="N165" s="1121"/>
      <c r="O165" s="1126"/>
      <c r="P165" s="1133" t="s">
        <v>397</v>
      </c>
      <c r="Q165" s="1141"/>
      <c r="R165" s="1141"/>
      <c r="S165" s="1149"/>
      <c r="T165" s="1163"/>
      <c r="U165" s="1175"/>
      <c r="V165" s="1186"/>
      <c r="W165" s="1186"/>
      <c r="X165" s="1186"/>
      <c r="Y165" s="1186"/>
      <c r="Z165" s="1186"/>
      <c r="AA165" s="1200"/>
      <c r="AB165" s="1175"/>
      <c r="AC165" s="1186"/>
      <c r="AD165" s="1186"/>
      <c r="AE165" s="1186"/>
      <c r="AF165" s="1186"/>
      <c r="AG165" s="1186"/>
      <c r="AH165" s="1200"/>
      <c r="AI165" s="1175"/>
      <c r="AJ165" s="1186"/>
      <c r="AK165" s="1186"/>
      <c r="AL165" s="1186"/>
      <c r="AM165" s="1186"/>
      <c r="AN165" s="1186"/>
      <c r="AO165" s="1200"/>
      <c r="AP165" s="1175"/>
      <c r="AQ165" s="1186"/>
      <c r="AR165" s="1186"/>
      <c r="AS165" s="1186"/>
      <c r="AT165" s="1186"/>
      <c r="AU165" s="1186"/>
      <c r="AV165" s="1200"/>
      <c r="AW165" s="1175"/>
      <c r="AX165" s="1186"/>
      <c r="AY165" s="1186"/>
      <c r="AZ165" s="1235"/>
      <c r="BA165" s="1247"/>
      <c r="BB165" s="1261"/>
      <c r="BC165" s="1247"/>
      <c r="BD165" s="1277"/>
      <c r="BE165" s="1281"/>
      <c r="BF165" s="1281"/>
      <c r="BG165" s="1281"/>
      <c r="BH165" s="1286"/>
    </row>
    <row r="166" spans="2:60" ht="20.25" customHeight="1">
      <c r="B166" s="1041">
        <f>B163+1</f>
        <v>49</v>
      </c>
      <c r="C166" s="1054"/>
      <c r="D166" s="1067"/>
      <c r="E166" s="1075"/>
      <c r="F166" s="1075">
        <f>C165</f>
        <v>0</v>
      </c>
      <c r="G166" s="1083"/>
      <c r="H166" s="1093"/>
      <c r="I166" s="1102"/>
      <c r="J166" s="1108"/>
      <c r="K166" s="1108"/>
      <c r="L166" s="1083"/>
      <c r="M166" s="1114"/>
      <c r="N166" s="1119"/>
      <c r="O166" s="1124"/>
      <c r="P166" s="1129" t="s">
        <v>743</v>
      </c>
      <c r="Q166" s="1136"/>
      <c r="R166" s="1136"/>
      <c r="S166" s="1144"/>
      <c r="T166" s="1156"/>
      <c r="U166" s="1173" t="str">
        <f>IF(U165="","",VLOOKUP(U165,'標準様式１シフト記号表（勤務時間帯）'!$D$6:$X$47,21,FALSE))</f>
        <v/>
      </c>
      <c r="V166" s="1184" t="str">
        <f>IF(V165="","",VLOOKUP(V165,'標準様式１シフト記号表（勤務時間帯）'!$D$6:$X$47,21,FALSE))</f>
        <v/>
      </c>
      <c r="W166" s="1184" t="str">
        <f>IF(W165="","",VLOOKUP(W165,'標準様式１シフト記号表（勤務時間帯）'!$D$6:$X$47,21,FALSE))</f>
        <v/>
      </c>
      <c r="X166" s="1184" t="str">
        <f>IF(X165="","",VLOOKUP(X165,'標準様式１シフト記号表（勤務時間帯）'!$D$6:$X$47,21,FALSE))</f>
        <v/>
      </c>
      <c r="Y166" s="1184" t="str">
        <f>IF(Y165="","",VLOOKUP(Y165,'標準様式１シフト記号表（勤務時間帯）'!$D$6:$X$47,21,FALSE))</f>
        <v/>
      </c>
      <c r="Z166" s="1184" t="str">
        <f>IF(Z165="","",VLOOKUP(Z165,'標準様式１シフト記号表（勤務時間帯）'!$D$6:$X$47,21,FALSE))</f>
        <v/>
      </c>
      <c r="AA166" s="1198" t="str">
        <f>IF(AA165="","",VLOOKUP(AA165,'標準様式１シフト記号表（勤務時間帯）'!$D$6:$X$47,21,FALSE))</f>
        <v/>
      </c>
      <c r="AB166" s="1173" t="str">
        <f>IF(AB165="","",VLOOKUP(AB165,'標準様式１シフト記号表（勤務時間帯）'!$D$6:$X$47,21,FALSE))</f>
        <v/>
      </c>
      <c r="AC166" s="1184" t="str">
        <f>IF(AC165="","",VLOOKUP(AC165,'標準様式１シフト記号表（勤務時間帯）'!$D$6:$X$47,21,FALSE))</f>
        <v/>
      </c>
      <c r="AD166" s="1184" t="str">
        <f>IF(AD165="","",VLOOKUP(AD165,'標準様式１シフト記号表（勤務時間帯）'!$D$6:$X$47,21,FALSE))</f>
        <v/>
      </c>
      <c r="AE166" s="1184" t="str">
        <f>IF(AE165="","",VLOOKUP(AE165,'標準様式１シフト記号表（勤務時間帯）'!$D$6:$X$47,21,FALSE))</f>
        <v/>
      </c>
      <c r="AF166" s="1184" t="str">
        <f>IF(AF165="","",VLOOKUP(AF165,'標準様式１シフト記号表（勤務時間帯）'!$D$6:$X$47,21,FALSE))</f>
        <v/>
      </c>
      <c r="AG166" s="1184" t="str">
        <f>IF(AG165="","",VLOOKUP(AG165,'標準様式１シフト記号表（勤務時間帯）'!$D$6:$X$47,21,FALSE))</f>
        <v/>
      </c>
      <c r="AH166" s="1198" t="str">
        <f>IF(AH165="","",VLOOKUP(AH165,'標準様式１シフト記号表（勤務時間帯）'!$D$6:$X$47,21,FALSE))</f>
        <v/>
      </c>
      <c r="AI166" s="1173" t="str">
        <f>IF(AI165="","",VLOOKUP(AI165,'標準様式１シフト記号表（勤務時間帯）'!$D$6:$X$47,21,FALSE))</f>
        <v/>
      </c>
      <c r="AJ166" s="1184" t="str">
        <f>IF(AJ165="","",VLOOKUP(AJ165,'標準様式１シフト記号表（勤務時間帯）'!$D$6:$X$47,21,FALSE))</f>
        <v/>
      </c>
      <c r="AK166" s="1184" t="str">
        <f>IF(AK165="","",VLOOKUP(AK165,'標準様式１シフト記号表（勤務時間帯）'!$D$6:$X$47,21,FALSE))</f>
        <v/>
      </c>
      <c r="AL166" s="1184" t="str">
        <f>IF(AL165="","",VLOOKUP(AL165,'標準様式１シフト記号表（勤務時間帯）'!$D$6:$X$47,21,FALSE))</f>
        <v/>
      </c>
      <c r="AM166" s="1184" t="str">
        <f>IF(AM165="","",VLOOKUP(AM165,'標準様式１シフト記号表（勤務時間帯）'!$D$6:$X$47,21,FALSE))</f>
        <v/>
      </c>
      <c r="AN166" s="1184" t="str">
        <f>IF(AN165="","",VLOOKUP(AN165,'標準様式１シフト記号表（勤務時間帯）'!$D$6:$X$47,21,FALSE))</f>
        <v/>
      </c>
      <c r="AO166" s="1198" t="str">
        <f>IF(AO165="","",VLOOKUP(AO165,'標準様式１シフト記号表（勤務時間帯）'!$D$6:$X$47,21,FALSE))</f>
        <v/>
      </c>
      <c r="AP166" s="1173" t="str">
        <f>IF(AP165="","",VLOOKUP(AP165,'標準様式１シフト記号表（勤務時間帯）'!$D$6:$X$47,21,FALSE))</f>
        <v/>
      </c>
      <c r="AQ166" s="1184" t="str">
        <f>IF(AQ165="","",VLOOKUP(AQ165,'標準様式１シフト記号表（勤務時間帯）'!$D$6:$X$47,21,FALSE))</f>
        <v/>
      </c>
      <c r="AR166" s="1184" t="str">
        <f>IF(AR165="","",VLOOKUP(AR165,'標準様式１シフト記号表（勤務時間帯）'!$D$6:$X$47,21,FALSE))</f>
        <v/>
      </c>
      <c r="AS166" s="1184" t="str">
        <f>IF(AS165="","",VLOOKUP(AS165,'標準様式１シフト記号表（勤務時間帯）'!$D$6:$X$47,21,FALSE))</f>
        <v/>
      </c>
      <c r="AT166" s="1184" t="str">
        <f>IF(AT165="","",VLOOKUP(AT165,'標準様式１シフト記号表（勤務時間帯）'!$D$6:$X$47,21,FALSE))</f>
        <v/>
      </c>
      <c r="AU166" s="1184" t="str">
        <f>IF(AU165="","",VLOOKUP(AU165,'標準様式１シフト記号表（勤務時間帯）'!$D$6:$X$47,21,FALSE))</f>
        <v/>
      </c>
      <c r="AV166" s="1198" t="str">
        <f>IF(AV165="","",VLOOKUP(AV165,'標準様式１シフト記号表（勤務時間帯）'!$D$6:$X$47,21,FALSE))</f>
        <v/>
      </c>
      <c r="AW166" s="1173" t="str">
        <f>IF(AW165="","",VLOOKUP(AW165,'標準様式１シフト記号表（勤務時間帯）'!$D$6:$X$47,21,FALSE))</f>
        <v/>
      </c>
      <c r="AX166" s="1184" t="str">
        <f>IF(AX165="","",VLOOKUP(AX165,'標準様式１シフト記号表（勤務時間帯）'!$D$6:$X$47,21,FALSE))</f>
        <v/>
      </c>
      <c r="AY166" s="1184" t="str">
        <f>IF(AY165="","",VLOOKUP(AY165,'標準様式１シフト記号表（勤務時間帯）'!$D$6:$X$47,21,FALSE))</f>
        <v/>
      </c>
      <c r="AZ166" s="1233">
        <f>IF($BC$3="４週",SUM(U166:AV166),IF($BC$3="暦月",SUM(U166:AY166),""))</f>
        <v>0</v>
      </c>
      <c r="BA166" s="1245"/>
      <c r="BB166" s="1259">
        <f>IF($BC$3="４週",AZ166/4,IF($BC$3="暦月",(AZ166/($BC$8/7)),""))</f>
        <v>0</v>
      </c>
      <c r="BC166" s="1245"/>
      <c r="BD166" s="1275"/>
      <c r="BE166" s="1279"/>
      <c r="BF166" s="1279"/>
      <c r="BG166" s="1279"/>
      <c r="BH166" s="1284"/>
    </row>
    <row r="167" spans="2:60" ht="20.25" customHeight="1">
      <c r="B167" s="1042"/>
      <c r="C167" s="1055"/>
      <c r="D167" s="1068"/>
      <c r="E167" s="1076"/>
      <c r="F167" s="1076"/>
      <c r="G167" s="1084">
        <f>C165</f>
        <v>0</v>
      </c>
      <c r="H167" s="1094"/>
      <c r="I167" s="1103"/>
      <c r="J167" s="1109"/>
      <c r="K167" s="1109"/>
      <c r="L167" s="1084"/>
      <c r="M167" s="1115"/>
      <c r="N167" s="1120"/>
      <c r="O167" s="1125"/>
      <c r="P167" s="1291" t="s">
        <v>29</v>
      </c>
      <c r="Q167" s="1137"/>
      <c r="R167" s="1137"/>
      <c r="S167" s="1147"/>
      <c r="T167" s="1160"/>
      <c r="U167" s="1174" t="str">
        <f>IF(U165="","",VLOOKUP(U165,'標準様式１シフト記号表（勤務時間帯）'!$D$6:$Z$47,23,FALSE))</f>
        <v/>
      </c>
      <c r="V167" s="1185" t="str">
        <f>IF(V165="","",VLOOKUP(V165,'標準様式１シフト記号表（勤務時間帯）'!$D$6:$Z$47,23,FALSE))</f>
        <v/>
      </c>
      <c r="W167" s="1185" t="str">
        <f>IF(W165="","",VLOOKUP(W165,'標準様式１シフト記号表（勤務時間帯）'!$D$6:$Z$47,23,FALSE))</f>
        <v/>
      </c>
      <c r="X167" s="1185" t="str">
        <f>IF(X165="","",VLOOKUP(X165,'標準様式１シフト記号表（勤務時間帯）'!$D$6:$Z$47,23,FALSE))</f>
        <v/>
      </c>
      <c r="Y167" s="1185" t="str">
        <f>IF(Y165="","",VLOOKUP(Y165,'標準様式１シフト記号表（勤務時間帯）'!$D$6:$Z$47,23,FALSE))</f>
        <v/>
      </c>
      <c r="Z167" s="1185" t="str">
        <f>IF(Z165="","",VLOOKUP(Z165,'標準様式１シフト記号表（勤務時間帯）'!$D$6:$Z$47,23,FALSE))</f>
        <v/>
      </c>
      <c r="AA167" s="1199" t="str">
        <f>IF(AA165="","",VLOOKUP(AA165,'標準様式１シフト記号表（勤務時間帯）'!$D$6:$Z$47,23,FALSE))</f>
        <v/>
      </c>
      <c r="AB167" s="1174" t="str">
        <f>IF(AB165="","",VLOOKUP(AB165,'標準様式１シフト記号表（勤務時間帯）'!$D$6:$Z$47,23,FALSE))</f>
        <v/>
      </c>
      <c r="AC167" s="1185" t="str">
        <f>IF(AC165="","",VLOOKUP(AC165,'標準様式１シフト記号表（勤務時間帯）'!$D$6:$Z$47,23,FALSE))</f>
        <v/>
      </c>
      <c r="AD167" s="1185" t="str">
        <f>IF(AD165="","",VLOOKUP(AD165,'標準様式１シフト記号表（勤務時間帯）'!$D$6:$Z$47,23,FALSE))</f>
        <v/>
      </c>
      <c r="AE167" s="1185" t="str">
        <f>IF(AE165="","",VLOOKUP(AE165,'標準様式１シフト記号表（勤務時間帯）'!$D$6:$Z$47,23,FALSE))</f>
        <v/>
      </c>
      <c r="AF167" s="1185" t="str">
        <f>IF(AF165="","",VLOOKUP(AF165,'標準様式１シフト記号表（勤務時間帯）'!$D$6:$Z$47,23,FALSE))</f>
        <v/>
      </c>
      <c r="AG167" s="1185" t="str">
        <f>IF(AG165="","",VLOOKUP(AG165,'標準様式１シフト記号表（勤務時間帯）'!$D$6:$Z$47,23,FALSE))</f>
        <v/>
      </c>
      <c r="AH167" s="1199" t="str">
        <f>IF(AH165="","",VLOOKUP(AH165,'標準様式１シフト記号表（勤務時間帯）'!$D$6:$Z$47,23,FALSE))</f>
        <v/>
      </c>
      <c r="AI167" s="1174" t="str">
        <f>IF(AI165="","",VLOOKUP(AI165,'標準様式１シフト記号表（勤務時間帯）'!$D$6:$Z$47,23,FALSE))</f>
        <v/>
      </c>
      <c r="AJ167" s="1185" t="str">
        <f>IF(AJ165="","",VLOOKUP(AJ165,'標準様式１シフト記号表（勤務時間帯）'!$D$6:$Z$47,23,FALSE))</f>
        <v/>
      </c>
      <c r="AK167" s="1185" t="str">
        <f>IF(AK165="","",VLOOKUP(AK165,'標準様式１シフト記号表（勤務時間帯）'!$D$6:$Z$47,23,FALSE))</f>
        <v/>
      </c>
      <c r="AL167" s="1185" t="str">
        <f>IF(AL165="","",VLOOKUP(AL165,'標準様式１シフト記号表（勤務時間帯）'!$D$6:$Z$47,23,FALSE))</f>
        <v/>
      </c>
      <c r="AM167" s="1185" t="str">
        <f>IF(AM165="","",VLOOKUP(AM165,'標準様式１シフト記号表（勤務時間帯）'!$D$6:$Z$47,23,FALSE))</f>
        <v/>
      </c>
      <c r="AN167" s="1185" t="str">
        <f>IF(AN165="","",VLOOKUP(AN165,'標準様式１シフト記号表（勤務時間帯）'!$D$6:$Z$47,23,FALSE))</f>
        <v/>
      </c>
      <c r="AO167" s="1199" t="str">
        <f>IF(AO165="","",VLOOKUP(AO165,'標準様式１シフト記号表（勤務時間帯）'!$D$6:$Z$47,23,FALSE))</f>
        <v/>
      </c>
      <c r="AP167" s="1174" t="str">
        <f>IF(AP165="","",VLOOKUP(AP165,'標準様式１シフト記号表（勤務時間帯）'!$D$6:$Z$47,23,FALSE))</f>
        <v/>
      </c>
      <c r="AQ167" s="1185" t="str">
        <f>IF(AQ165="","",VLOOKUP(AQ165,'標準様式１シフト記号表（勤務時間帯）'!$D$6:$Z$47,23,FALSE))</f>
        <v/>
      </c>
      <c r="AR167" s="1185" t="str">
        <f>IF(AR165="","",VLOOKUP(AR165,'標準様式１シフト記号表（勤務時間帯）'!$D$6:$Z$47,23,FALSE))</f>
        <v/>
      </c>
      <c r="AS167" s="1185" t="str">
        <f>IF(AS165="","",VLOOKUP(AS165,'標準様式１シフト記号表（勤務時間帯）'!$D$6:$Z$47,23,FALSE))</f>
        <v/>
      </c>
      <c r="AT167" s="1185" t="str">
        <f>IF(AT165="","",VLOOKUP(AT165,'標準様式１シフト記号表（勤務時間帯）'!$D$6:$Z$47,23,FALSE))</f>
        <v/>
      </c>
      <c r="AU167" s="1185" t="str">
        <f>IF(AU165="","",VLOOKUP(AU165,'標準様式１シフト記号表（勤務時間帯）'!$D$6:$Z$47,23,FALSE))</f>
        <v/>
      </c>
      <c r="AV167" s="1199" t="str">
        <f>IF(AV165="","",VLOOKUP(AV165,'標準様式１シフト記号表（勤務時間帯）'!$D$6:$Z$47,23,FALSE))</f>
        <v/>
      </c>
      <c r="AW167" s="1174" t="str">
        <f>IF(AW165="","",VLOOKUP(AW165,'標準様式１シフト記号表（勤務時間帯）'!$D$6:$Z$47,23,FALSE))</f>
        <v/>
      </c>
      <c r="AX167" s="1185" t="str">
        <f>IF(AX165="","",VLOOKUP(AX165,'標準様式１シフト記号表（勤務時間帯）'!$D$6:$Z$47,23,FALSE))</f>
        <v/>
      </c>
      <c r="AY167" s="1185" t="str">
        <f>IF(AY165="","",VLOOKUP(AY165,'標準様式１シフト記号表（勤務時間帯）'!$D$6:$Z$47,23,FALSE))</f>
        <v/>
      </c>
      <c r="AZ167" s="1234">
        <f>IF($BC$3="４週",SUM(U167:AV167),IF($BC$3="暦月",SUM(U167:AY167),""))</f>
        <v>0</v>
      </c>
      <c r="BA167" s="1246"/>
      <c r="BB167" s="1260">
        <f>IF($BC$3="４週",AZ167/4,IF($BC$3="暦月",(AZ167/($BC$8/7)),""))</f>
        <v>0</v>
      </c>
      <c r="BC167" s="1246"/>
      <c r="BD167" s="1276"/>
      <c r="BE167" s="1280"/>
      <c r="BF167" s="1280"/>
      <c r="BG167" s="1280"/>
      <c r="BH167" s="1285"/>
    </row>
    <row r="168" spans="2:60" ht="20.25" customHeight="1">
      <c r="B168" s="1043"/>
      <c r="C168" s="1056"/>
      <c r="D168" s="1069"/>
      <c r="E168" s="1077"/>
      <c r="F168" s="1077"/>
      <c r="G168" s="1085"/>
      <c r="H168" s="1095"/>
      <c r="I168" s="1104"/>
      <c r="J168" s="1110"/>
      <c r="K168" s="1110"/>
      <c r="L168" s="1085"/>
      <c r="M168" s="1116"/>
      <c r="N168" s="1121"/>
      <c r="O168" s="1126"/>
      <c r="P168" s="1133" t="s">
        <v>397</v>
      </c>
      <c r="Q168" s="1141"/>
      <c r="R168" s="1141"/>
      <c r="S168" s="1149"/>
      <c r="T168" s="1163"/>
      <c r="U168" s="1175"/>
      <c r="V168" s="1186"/>
      <c r="W168" s="1186"/>
      <c r="X168" s="1186"/>
      <c r="Y168" s="1186"/>
      <c r="Z168" s="1186"/>
      <c r="AA168" s="1200"/>
      <c r="AB168" s="1175"/>
      <c r="AC168" s="1186"/>
      <c r="AD168" s="1186"/>
      <c r="AE168" s="1186"/>
      <c r="AF168" s="1186"/>
      <c r="AG168" s="1186"/>
      <c r="AH168" s="1200"/>
      <c r="AI168" s="1175"/>
      <c r="AJ168" s="1186"/>
      <c r="AK168" s="1186"/>
      <c r="AL168" s="1186"/>
      <c r="AM168" s="1186"/>
      <c r="AN168" s="1186"/>
      <c r="AO168" s="1200"/>
      <c r="AP168" s="1175"/>
      <c r="AQ168" s="1186"/>
      <c r="AR168" s="1186"/>
      <c r="AS168" s="1186"/>
      <c r="AT168" s="1186"/>
      <c r="AU168" s="1186"/>
      <c r="AV168" s="1200"/>
      <c r="AW168" s="1175"/>
      <c r="AX168" s="1186"/>
      <c r="AY168" s="1186"/>
      <c r="AZ168" s="1235"/>
      <c r="BA168" s="1247"/>
      <c r="BB168" s="1261"/>
      <c r="BC168" s="1247"/>
      <c r="BD168" s="1277"/>
      <c r="BE168" s="1281"/>
      <c r="BF168" s="1281"/>
      <c r="BG168" s="1281"/>
      <c r="BH168" s="1286"/>
    </row>
    <row r="169" spans="2:60" ht="20.25" customHeight="1">
      <c r="B169" s="1041">
        <f>B166+1</f>
        <v>50</v>
      </c>
      <c r="C169" s="1054"/>
      <c r="D169" s="1067"/>
      <c r="E169" s="1075"/>
      <c r="F169" s="1075">
        <f>C168</f>
        <v>0</v>
      </c>
      <c r="G169" s="1083"/>
      <c r="H169" s="1093"/>
      <c r="I169" s="1102"/>
      <c r="J169" s="1108"/>
      <c r="K169" s="1108"/>
      <c r="L169" s="1083"/>
      <c r="M169" s="1114"/>
      <c r="N169" s="1119"/>
      <c r="O169" s="1124"/>
      <c r="P169" s="1129" t="s">
        <v>743</v>
      </c>
      <c r="Q169" s="1136"/>
      <c r="R169" s="1136"/>
      <c r="S169" s="1144"/>
      <c r="T169" s="1156"/>
      <c r="U169" s="1173" t="str">
        <f>IF(U168="","",VLOOKUP(U168,'標準様式１シフト記号表（勤務時間帯）'!$D$6:$X$47,21,FALSE))</f>
        <v/>
      </c>
      <c r="V169" s="1184" t="str">
        <f>IF(V168="","",VLOOKUP(V168,'標準様式１シフト記号表（勤務時間帯）'!$D$6:$X$47,21,FALSE))</f>
        <v/>
      </c>
      <c r="W169" s="1184" t="str">
        <f>IF(W168="","",VLOOKUP(W168,'標準様式１シフト記号表（勤務時間帯）'!$D$6:$X$47,21,FALSE))</f>
        <v/>
      </c>
      <c r="X169" s="1184" t="str">
        <f>IF(X168="","",VLOOKUP(X168,'標準様式１シフト記号表（勤務時間帯）'!$D$6:$X$47,21,FALSE))</f>
        <v/>
      </c>
      <c r="Y169" s="1184" t="str">
        <f>IF(Y168="","",VLOOKUP(Y168,'標準様式１シフト記号表（勤務時間帯）'!$D$6:$X$47,21,FALSE))</f>
        <v/>
      </c>
      <c r="Z169" s="1184" t="str">
        <f>IF(Z168="","",VLOOKUP(Z168,'標準様式１シフト記号表（勤務時間帯）'!$D$6:$X$47,21,FALSE))</f>
        <v/>
      </c>
      <c r="AA169" s="1198" t="str">
        <f>IF(AA168="","",VLOOKUP(AA168,'標準様式１シフト記号表（勤務時間帯）'!$D$6:$X$47,21,FALSE))</f>
        <v/>
      </c>
      <c r="AB169" s="1173" t="str">
        <f>IF(AB168="","",VLOOKUP(AB168,'標準様式１シフト記号表（勤務時間帯）'!$D$6:$X$47,21,FALSE))</f>
        <v/>
      </c>
      <c r="AC169" s="1184" t="str">
        <f>IF(AC168="","",VLOOKUP(AC168,'標準様式１シフト記号表（勤務時間帯）'!$D$6:$X$47,21,FALSE))</f>
        <v/>
      </c>
      <c r="AD169" s="1184" t="str">
        <f>IF(AD168="","",VLOOKUP(AD168,'標準様式１シフト記号表（勤務時間帯）'!$D$6:$X$47,21,FALSE))</f>
        <v/>
      </c>
      <c r="AE169" s="1184" t="str">
        <f>IF(AE168="","",VLOOKUP(AE168,'標準様式１シフト記号表（勤務時間帯）'!$D$6:$X$47,21,FALSE))</f>
        <v/>
      </c>
      <c r="AF169" s="1184" t="str">
        <f>IF(AF168="","",VLOOKUP(AF168,'標準様式１シフト記号表（勤務時間帯）'!$D$6:$X$47,21,FALSE))</f>
        <v/>
      </c>
      <c r="AG169" s="1184" t="str">
        <f>IF(AG168="","",VLOOKUP(AG168,'標準様式１シフト記号表（勤務時間帯）'!$D$6:$X$47,21,FALSE))</f>
        <v/>
      </c>
      <c r="AH169" s="1198" t="str">
        <f>IF(AH168="","",VLOOKUP(AH168,'標準様式１シフト記号表（勤務時間帯）'!$D$6:$X$47,21,FALSE))</f>
        <v/>
      </c>
      <c r="AI169" s="1173" t="str">
        <f>IF(AI168="","",VLOOKUP(AI168,'標準様式１シフト記号表（勤務時間帯）'!$D$6:$X$47,21,FALSE))</f>
        <v/>
      </c>
      <c r="AJ169" s="1184" t="str">
        <f>IF(AJ168="","",VLOOKUP(AJ168,'標準様式１シフト記号表（勤務時間帯）'!$D$6:$X$47,21,FALSE))</f>
        <v/>
      </c>
      <c r="AK169" s="1184" t="str">
        <f>IF(AK168="","",VLOOKUP(AK168,'標準様式１シフト記号表（勤務時間帯）'!$D$6:$X$47,21,FALSE))</f>
        <v/>
      </c>
      <c r="AL169" s="1184" t="str">
        <f>IF(AL168="","",VLOOKUP(AL168,'標準様式１シフト記号表（勤務時間帯）'!$D$6:$X$47,21,FALSE))</f>
        <v/>
      </c>
      <c r="AM169" s="1184" t="str">
        <f>IF(AM168="","",VLOOKUP(AM168,'標準様式１シフト記号表（勤務時間帯）'!$D$6:$X$47,21,FALSE))</f>
        <v/>
      </c>
      <c r="AN169" s="1184" t="str">
        <f>IF(AN168="","",VLOOKUP(AN168,'標準様式１シフト記号表（勤務時間帯）'!$D$6:$X$47,21,FALSE))</f>
        <v/>
      </c>
      <c r="AO169" s="1198" t="str">
        <f>IF(AO168="","",VLOOKUP(AO168,'標準様式１シフト記号表（勤務時間帯）'!$D$6:$X$47,21,FALSE))</f>
        <v/>
      </c>
      <c r="AP169" s="1173" t="str">
        <f>IF(AP168="","",VLOOKUP(AP168,'標準様式１シフト記号表（勤務時間帯）'!$D$6:$X$47,21,FALSE))</f>
        <v/>
      </c>
      <c r="AQ169" s="1184" t="str">
        <f>IF(AQ168="","",VLOOKUP(AQ168,'標準様式１シフト記号表（勤務時間帯）'!$D$6:$X$47,21,FALSE))</f>
        <v/>
      </c>
      <c r="AR169" s="1184" t="str">
        <f>IF(AR168="","",VLOOKUP(AR168,'標準様式１シフト記号表（勤務時間帯）'!$D$6:$X$47,21,FALSE))</f>
        <v/>
      </c>
      <c r="AS169" s="1184" t="str">
        <f>IF(AS168="","",VLOOKUP(AS168,'標準様式１シフト記号表（勤務時間帯）'!$D$6:$X$47,21,FALSE))</f>
        <v/>
      </c>
      <c r="AT169" s="1184" t="str">
        <f>IF(AT168="","",VLOOKUP(AT168,'標準様式１シフト記号表（勤務時間帯）'!$D$6:$X$47,21,FALSE))</f>
        <v/>
      </c>
      <c r="AU169" s="1184" t="str">
        <f>IF(AU168="","",VLOOKUP(AU168,'標準様式１シフト記号表（勤務時間帯）'!$D$6:$X$47,21,FALSE))</f>
        <v/>
      </c>
      <c r="AV169" s="1198" t="str">
        <f>IF(AV168="","",VLOOKUP(AV168,'標準様式１シフト記号表（勤務時間帯）'!$D$6:$X$47,21,FALSE))</f>
        <v/>
      </c>
      <c r="AW169" s="1173" t="str">
        <f>IF(AW168="","",VLOOKUP(AW168,'標準様式１シフト記号表（勤務時間帯）'!$D$6:$X$47,21,FALSE))</f>
        <v/>
      </c>
      <c r="AX169" s="1184" t="str">
        <f>IF(AX168="","",VLOOKUP(AX168,'標準様式１シフト記号表（勤務時間帯）'!$D$6:$X$47,21,FALSE))</f>
        <v/>
      </c>
      <c r="AY169" s="1184" t="str">
        <f>IF(AY168="","",VLOOKUP(AY168,'標準様式１シフト記号表（勤務時間帯）'!$D$6:$X$47,21,FALSE))</f>
        <v/>
      </c>
      <c r="AZ169" s="1233">
        <f>IF($BC$3="４週",SUM(U169:AV169),IF($BC$3="暦月",SUM(U169:AY169),""))</f>
        <v>0</v>
      </c>
      <c r="BA169" s="1245"/>
      <c r="BB169" s="1259">
        <f>IF($BC$3="４週",AZ169/4,IF($BC$3="暦月",(AZ169/($BC$8/7)),""))</f>
        <v>0</v>
      </c>
      <c r="BC169" s="1245"/>
      <c r="BD169" s="1275"/>
      <c r="BE169" s="1279"/>
      <c r="BF169" s="1279"/>
      <c r="BG169" s="1279"/>
      <c r="BH169" s="1284"/>
    </row>
    <row r="170" spans="2:60" ht="20.25" customHeight="1">
      <c r="B170" s="1042"/>
      <c r="C170" s="1055"/>
      <c r="D170" s="1068"/>
      <c r="E170" s="1076"/>
      <c r="F170" s="1076"/>
      <c r="G170" s="1084">
        <f>C168</f>
        <v>0</v>
      </c>
      <c r="H170" s="1094"/>
      <c r="I170" s="1103"/>
      <c r="J170" s="1109"/>
      <c r="K170" s="1109"/>
      <c r="L170" s="1084"/>
      <c r="M170" s="1115"/>
      <c r="N170" s="1120"/>
      <c r="O170" s="1125"/>
      <c r="P170" s="1291" t="s">
        <v>29</v>
      </c>
      <c r="Q170" s="1137"/>
      <c r="R170" s="1137"/>
      <c r="S170" s="1147"/>
      <c r="T170" s="1160"/>
      <c r="U170" s="1174" t="str">
        <f>IF(U168="","",VLOOKUP(U168,'標準様式１シフト記号表（勤務時間帯）'!$D$6:$Z$47,23,FALSE))</f>
        <v/>
      </c>
      <c r="V170" s="1185" t="str">
        <f>IF(V168="","",VLOOKUP(V168,'標準様式１シフト記号表（勤務時間帯）'!$D$6:$Z$47,23,FALSE))</f>
        <v/>
      </c>
      <c r="W170" s="1185" t="str">
        <f>IF(W168="","",VLOOKUP(W168,'標準様式１シフト記号表（勤務時間帯）'!$D$6:$Z$47,23,FALSE))</f>
        <v/>
      </c>
      <c r="X170" s="1185" t="str">
        <f>IF(X168="","",VLOOKUP(X168,'標準様式１シフト記号表（勤務時間帯）'!$D$6:$Z$47,23,FALSE))</f>
        <v/>
      </c>
      <c r="Y170" s="1185" t="str">
        <f>IF(Y168="","",VLOOKUP(Y168,'標準様式１シフト記号表（勤務時間帯）'!$D$6:$Z$47,23,FALSE))</f>
        <v/>
      </c>
      <c r="Z170" s="1185" t="str">
        <f>IF(Z168="","",VLOOKUP(Z168,'標準様式１シフト記号表（勤務時間帯）'!$D$6:$Z$47,23,FALSE))</f>
        <v/>
      </c>
      <c r="AA170" s="1199" t="str">
        <f>IF(AA168="","",VLOOKUP(AA168,'標準様式１シフト記号表（勤務時間帯）'!$D$6:$Z$47,23,FALSE))</f>
        <v/>
      </c>
      <c r="AB170" s="1174" t="str">
        <f>IF(AB168="","",VLOOKUP(AB168,'標準様式１シフト記号表（勤務時間帯）'!$D$6:$Z$47,23,FALSE))</f>
        <v/>
      </c>
      <c r="AC170" s="1185" t="str">
        <f>IF(AC168="","",VLOOKUP(AC168,'標準様式１シフト記号表（勤務時間帯）'!$D$6:$Z$47,23,FALSE))</f>
        <v/>
      </c>
      <c r="AD170" s="1185" t="str">
        <f>IF(AD168="","",VLOOKUP(AD168,'標準様式１シフト記号表（勤務時間帯）'!$D$6:$Z$47,23,FALSE))</f>
        <v/>
      </c>
      <c r="AE170" s="1185" t="str">
        <f>IF(AE168="","",VLOOKUP(AE168,'標準様式１シフト記号表（勤務時間帯）'!$D$6:$Z$47,23,FALSE))</f>
        <v/>
      </c>
      <c r="AF170" s="1185" t="str">
        <f>IF(AF168="","",VLOOKUP(AF168,'標準様式１シフト記号表（勤務時間帯）'!$D$6:$Z$47,23,FALSE))</f>
        <v/>
      </c>
      <c r="AG170" s="1185" t="str">
        <f>IF(AG168="","",VLOOKUP(AG168,'標準様式１シフト記号表（勤務時間帯）'!$D$6:$Z$47,23,FALSE))</f>
        <v/>
      </c>
      <c r="AH170" s="1199" t="str">
        <f>IF(AH168="","",VLOOKUP(AH168,'標準様式１シフト記号表（勤務時間帯）'!$D$6:$Z$47,23,FALSE))</f>
        <v/>
      </c>
      <c r="AI170" s="1174" t="str">
        <f>IF(AI168="","",VLOOKUP(AI168,'標準様式１シフト記号表（勤務時間帯）'!$D$6:$Z$47,23,FALSE))</f>
        <v/>
      </c>
      <c r="AJ170" s="1185" t="str">
        <f>IF(AJ168="","",VLOOKUP(AJ168,'標準様式１シフト記号表（勤務時間帯）'!$D$6:$Z$47,23,FALSE))</f>
        <v/>
      </c>
      <c r="AK170" s="1185" t="str">
        <f>IF(AK168="","",VLOOKUP(AK168,'標準様式１シフト記号表（勤務時間帯）'!$D$6:$Z$47,23,FALSE))</f>
        <v/>
      </c>
      <c r="AL170" s="1185" t="str">
        <f>IF(AL168="","",VLOOKUP(AL168,'標準様式１シフト記号表（勤務時間帯）'!$D$6:$Z$47,23,FALSE))</f>
        <v/>
      </c>
      <c r="AM170" s="1185" t="str">
        <f>IF(AM168="","",VLOOKUP(AM168,'標準様式１シフト記号表（勤務時間帯）'!$D$6:$Z$47,23,FALSE))</f>
        <v/>
      </c>
      <c r="AN170" s="1185" t="str">
        <f>IF(AN168="","",VLOOKUP(AN168,'標準様式１シフト記号表（勤務時間帯）'!$D$6:$Z$47,23,FALSE))</f>
        <v/>
      </c>
      <c r="AO170" s="1199" t="str">
        <f>IF(AO168="","",VLOOKUP(AO168,'標準様式１シフト記号表（勤務時間帯）'!$D$6:$Z$47,23,FALSE))</f>
        <v/>
      </c>
      <c r="AP170" s="1174" t="str">
        <f>IF(AP168="","",VLOOKUP(AP168,'標準様式１シフト記号表（勤務時間帯）'!$D$6:$Z$47,23,FALSE))</f>
        <v/>
      </c>
      <c r="AQ170" s="1185" t="str">
        <f>IF(AQ168="","",VLOOKUP(AQ168,'標準様式１シフト記号表（勤務時間帯）'!$D$6:$Z$47,23,FALSE))</f>
        <v/>
      </c>
      <c r="AR170" s="1185" t="str">
        <f>IF(AR168="","",VLOOKUP(AR168,'標準様式１シフト記号表（勤務時間帯）'!$D$6:$Z$47,23,FALSE))</f>
        <v/>
      </c>
      <c r="AS170" s="1185" t="str">
        <f>IF(AS168="","",VLOOKUP(AS168,'標準様式１シフト記号表（勤務時間帯）'!$D$6:$Z$47,23,FALSE))</f>
        <v/>
      </c>
      <c r="AT170" s="1185" t="str">
        <f>IF(AT168="","",VLOOKUP(AT168,'標準様式１シフト記号表（勤務時間帯）'!$D$6:$Z$47,23,FALSE))</f>
        <v/>
      </c>
      <c r="AU170" s="1185" t="str">
        <f>IF(AU168="","",VLOOKUP(AU168,'標準様式１シフト記号表（勤務時間帯）'!$D$6:$Z$47,23,FALSE))</f>
        <v/>
      </c>
      <c r="AV170" s="1199" t="str">
        <f>IF(AV168="","",VLOOKUP(AV168,'標準様式１シフト記号表（勤務時間帯）'!$D$6:$Z$47,23,FALSE))</f>
        <v/>
      </c>
      <c r="AW170" s="1174" t="str">
        <f>IF(AW168="","",VLOOKUP(AW168,'標準様式１シフト記号表（勤務時間帯）'!$D$6:$Z$47,23,FALSE))</f>
        <v/>
      </c>
      <c r="AX170" s="1185" t="str">
        <f>IF(AX168="","",VLOOKUP(AX168,'標準様式１シフト記号表（勤務時間帯）'!$D$6:$Z$47,23,FALSE))</f>
        <v/>
      </c>
      <c r="AY170" s="1185" t="str">
        <f>IF(AY168="","",VLOOKUP(AY168,'標準様式１シフト記号表（勤務時間帯）'!$D$6:$Z$47,23,FALSE))</f>
        <v/>
      </c>
      <c r="AZ170" s="1234">
        <f>IF($BC$3="４週",SUM(U170:AV170),IF($BC$3="暦月",SUM(U170:AY170),""))</f>
        <v>0</v>
      </c>
      <c r="BA170" s="1246"/>
      <c r="BB170" s="1260">
        <f>IF($BC$3="４週",AZ170/4,IF($BC$3="暦月",(AZ170/($BC$8/7)),""))</f>
        <v>0</v>
      </c>
      <c r="BC170" s="1246"/>
      <c r="BD170" s="1276"/>
      <c r="BE170" s="1280"/>
      <c r="BF170" s="1280"/>
      <c r="BG170" s="1280"/>
      <c r="BH170" s="1285"/>
    </row>
    <row r="171" spans="2:60" ht="20.25" customHeight="1">
      <c r="B171" s="1044" t="s">
        <v>695</v>
      </c>
      <c r="C171" s="1058"/>
      <c r="D171" s="1058"/>
      <c r="E171" s="1058"/>
      <c r="F171" s="1058"/>
      <c r="G171" s="1058"/>
      <c r="H171" s="1058"/>
      <c r="I171" s="1058"/>
      <c r="J171" s="1058"/>
      <c r="K171" s="1058"/>
      <c r="L171" s="1058"/>
      <c r="M171" s="1058"/>
      <c r="N171" s="1058"/>
      <c r="O171" s="1058"/>
      <c r="P171" s="1058"/>
      <c r="Q171" s="1058"/>
      <c r="R171" s="1058"/>
      <c r="S171" s="1058"/>
      <c r="T171" s="1165"/>
      <c r="U171" s="1176"/>
      <c r="V171" s="1187"/>
      <c r="W171" s="1187"/>
      <c r="X171" s="1187"/>
      <c r="Y171" s="1187"/>
      <c r="Z171" s="1187"/>
      <c r="AA171" s="1201"/>
      <c r="AB171" s="1211"/>
      <c r="AC171" s="1187"/>
      <c r="AD171" s="1187"/>
      <c r="AE171" s="1187"/>
      <c r="AF171" s="1187"/>
      <c r="AG171" s="1187"/>
      <c r="AH171" s="1201"/>
      <c r="AI171" s="1211"/>
      <c r="AJ171" s="1187"/>
      <c r="AK171" s="1187"/>
      <c r="AL171" s="1187"/>
      <c r="AM171" s="1187"/>
      <c r="AN171" s="1187"/>
      <c r="AO171" s="1201"/>
      <c r="AP171" s="1211"/>
      <c r="AQ171" s="1187"/>
      <c r="AR171" s="1187"/>
      <c r="AS171" s="1187"/>
      <c r="AT171" s="1187"/>
      <c r="AU171" s="1187"/>
      <c r="AV171" s="1201"/>
      <c r="AW171" s="1211"/>
      <c r="AX171" s="1187"/>
      <c r="AY171" s="1225"/>
      <c r="AZ171" s="1236"/>
      <c r="BA171" s="1248"/>
      <c r="BB171" s="1262"/>
      <c r="BC171" s="1268"/>
      <c r="BD171" s="1268"/>
      <c r="BE171" s="1268"/>
      <c r="BF171" s="1268"/>
      <c r="BG171" s="1268"/>
      <c r="BH171" s="1287"/>
    </row>
    <row r="172" spans="2:60" ht="20.25" customHeight="1">
      <c r="B172" s="1045" t="s">
        <v>567</v>
      </c>
      <c r="C172" s="1059"/>
      <c r="D172" s="1059"/>
      <c r="E172" s="1059"/>
      <c r="F172" s="1059"/>
      <c r="G172" s="1059"/>
      <c r="H172" s="1059"/>
      <c r="I172" s="1059"/>
      <c r="J172" s="1059"/>
      <c r="K172" s="1059"/>
      <c r="L172" s="1059"/>
      <c r="M172" s="1059"/>
      <c r="N172" s="1059"/>
      <c r="O172" s="1059"/>
      <c r="P172" s="1059"/>
      <c r="Q172" s="1059"/>
      <c r="R172" s="1059"/>
      <c r="S172" s="1059"/>
      <c r="T172" s="1166"/>
      <c r="U172" s="1177"/>
      <c r="V172" s="1188"/>
      <c r="W172" s="1188"/>
      <c r="X172" s="1188"/>
      <c r="Y172" s="1188"/>
      <c r="Z172" s="1188"/>
      <c r="AA172" s="1202"/>
      <c r="AB172" s="1212"/>
      <c r="AC172" s="1188"/>
      <c r="AD172" s="1188"/>
      <c r="AE172" s="1188"/>
      <c r="AF172" s="1188"/>
      <c r="AG172" s="1188"/>
      <c r="AH172" s="1202"/>
      <c r="AI172" s="1212"/>
      <c r="AJ172" s="1188"/>
      <c r="AK172" s="1188"/>
      <c r="AL172" s="1188"/>
      <c r="AM172" s="1188"/>
      <c r="AN172" s="1188"/>
      <c r="AO172" s="1202"/>
      <c r="AP172" s="1212"/>
      <c r="AQ172" s="1188"/>
      <c r="AR172" s="1188"/>
      <c r="AS172" s="1188"/>
      <c r="AT172" s="1188"/>
      <c r="AU172" s="1188"/>
      <c r="AV172" s="1202"/>
      <c r="AW172" s="1212"/>
      <c r="AX172" s="1188"/>
      <c r="AY172" s="1226"/>
      <c r="AZ172" s="1237"/>
      <c r="BA172" s="1249"/>
      <c r="BB172" s="1263"/>
      <c r="BC172" s="1269"/>
      <c r="BD172" s="1269"/>
      <c r="BE172" s="1269"/>
      <c r="BF172" s="1269"/>
      <c r="BG172" s="1269"/>
      <c r="BH172" s="1288"/>
    </row>
    <row r="173" spans="2:60" ht="20.25" customHeight="1">
      <c r="B173" s="1045" t="s">
        <v>823</v>
      </c>
      <c r="C173" s="1059"/>
      <c r="D173" s="1059"/>
      <c r="E173" s="1059"/>
      <c r="F173" s="1059"/>
      <c r="G173" s="1059"/>
      <c r="H173" s="1059"/>
      <c r="I173" s="1059"/>
      <c r="J173" s="1059"/>
      <c r="K173" s="1059"/>
      <c r="L173" s="1059"/>
      <c r="M173" s="1059"/>
      <c r="N173" s="1059"/>
      <c r="O173" s="1059"/>
      <c r="P173" s="1059"/>
      <c r="Q173" s="1059"/>
      <c r="R173" s="1059"/>
      <c r="S173" s="1059"/>
      <c r="T173" s="1166"/>
      <c r="U173" s="1177"/>
      <c r="V173" s="1188"/>
      <c r="W173" s="1188"/>
      <c r="X173" s="1188"/>
      <c r="Y173" s="1188"/>
      <c r="Z173" s="1188"/>
      <c r="AA173" s="1203"/>
      <c r="AB173" s="1213"/>
      <c r="AC173" s="1188"/>
      <c r="AD173" s="1188"/>
      <c r="AE173" s="1188"/>
      <c r="AF173" s="1188"/>
      <c r="AG173" s="1188"/>
      <c r="AH173" s="1203"/>
      <c r="AI173" s="1213"/>
      <c r="AJ173" s="1188"/>
      <c r="AK173" s="1188"/>
      <c r="AL173" s="1188"/>
      <c r="AM173" s="1188"/>
      <c r="AN173" s="1188"/>
      <c r="AO173" s="1203"/>
      <c r="AP173" s="1213"/>
      <c r="AQ173" s="1188"/>
      <c r="AR173" s="1188"/>
      <c r="AS173" s="1188"/>
      <c r="AT173" s="1188"/>
      <c r="AU173" s="1188"/>
      <c r="AV173" s="1203"/>
      <c r="AW173" s="1213"/>
      <c r="AX173" s="1188"/>
      <c r="AY173" s="1226"/>
      <c r="AZ173" s="1237"/>
      <c r="BA173" s="1249"/>
      <c r="BB173" s="1263"/>
      <c r="BC173" s="1269"/>
      <c r="BD173" s="1269"/>
      <c r="BE173" s="1269"/>
      <c r="BF173" s="1269"/>
      <c r="BG173" s="1269"/>
      <c r="BH173" s="1288"/>
    </row>
    <row r="174" spans="2:60" ht="20.25" customHeight="1">
      <c r="B174" s="1045" t="s">
        <v>756</v>
      </c>
      <c r="C174" s="1059"/>
      <c r="D174" s="1059"/>
      <c r="E174" s="1059"/>
      <c r="F174" s="1059"/>
      <c r="G174" s="1059"/>
      <c r="H174" s="1059"/>
      <c r="I174" s="1059"/>
      <c r="J174" s="1059"/>
      <c r="K174" s="1059"/>
      <c r="L174" s="1059"/>
      <c r="M174" s="1059"/>
      <c r="N174" s="1059"/>
      <c r="O174" s="1059"/>
      <c r="P174" s="1059"/>
      <c r="Q174" s="1059"/>
      <c r="R174" s="1059"/>
      <c r="S174" s="1059"/>
      <c r="T174" s="1166"/>
      <c r="U174" s="1177"/>
      <c r="V174" s="1188"/>
      <c r="W174" s="1188"/>
      <c r="X174" s="1188"/>
      <c r="Y174" s="1188"/>
      <c r="Z174" s="1188"/>
      <c r="AA174" s="1203"/>
      <c r="AB174" s="1213"/>
      <c r="AC174" s="1188"/>
      <c r="AD174" s="1188"/>
      <c r="AE174" s="1188"/>
      <c r="AF174" s="1188"/>
      <c r="AG174" s="1188"/>
      <c r="AH174" s="1203"/>
      <c r="AI174" s="1213"/>
      <c r="AJ174" s="1188"/>
      <c r="AK174" s="1188"/>
      <c r="AL174" s="1188"/>
      <c r="AM174" s="1188"/>
      <c r="AN174" s="1188"/>
      <c r="AO174" s="1203"/>
      <c r="AP174" s="1213"/>
      <c r="AQ174" s="1188"/>
      <c r="AR174" s="1188"/>
      <c r="AS174" s="1188"/>
      <c r="AT174" s="1188"/>
      <c r="AU174" s="1188"/>
      <c r="AV174" s="1203"/>
      <c r="AW174" s="1213"/>
      <c r="AX174" s="1188"/>
      <c r="AY174" s="1226"/>
      <c r="AZ174" s="1238"/>
      <c r="BA174" s="1250"/>
      <c r="BB174" s="1263"/>
      <c r="BC174" s="1269"/>
      <c r="BD174" s="1269"/>
      <c r="BE174" s="1269"/>
      <c r="BF174" s="1269"/>
      <c r="BG174" s="1269"/>
      <c r="BH174" s="1288"/>
    </row>
    <row r="175" spans="2:60" ht="20.25" customHeight="1">
      <c r="B175" s="1045" t="s">
        <v>207</v>
      </c>
      <c r="C175" s="1059"/>
      <c r="D175" s="1059"/>
      <c r="E175" s="1059"/>
      <c r="F175" s="1059"/>
      <c r="G175" s="1059"/>
      <c r="H175" s="1059"/>
      <c r="I175" s="1059"/>
      <c r="J175" s="1059"/>
      <c r="K175" s="1059"/>
      <c r="L175" s="1059"/>
      <c r="M175" s="1059"/>
      <c r="N175" s="1059"/>
      <c r="O175" s="1059"/>
      <c r="P175" s="1059"/>
      <c r="Q175" s="1059"/>
      <c r="R175" s="1059"/>
      <c r="S175" s="1059"/>
      <c r="T175" s="1166"/>
      <c r="U175" s="1179" t="str">
        <f t="shared" ref="U175:AY175" si="1">IF(SUMIF($F$21:$F$170,"介護従業者",U21:U170)+SUMIF($F$21:$F$170,"看護職員",U21:U170)=0,"",(SUMIF($F$21:$F$170,"介護従業者",U21:U170)+SUMIF($F$21:$F$170,"看護職員",U21:U170)))</f>
        <v/>
      </c>
      <c r="V175" s="1189" t="str">
        <f t="shared" si="1"/>
        <v/>
      </c>
      <c r="W175" s="1189" t="str">
        <f t="shared" si="1"/>
        <v/>
      </c>
      <c r="X175" s="1189" t="str">
        <f t="shared" si="1"/>
        <v/>
      </c>
      <c r="Y175" s="1189" t="str">
        <f t="shared" si="1"/>
        <v/>
      </c>
      <c r="Z175" s="1189" t="str">
        <f t="shared" si="1"/>
        <v/>
      </c>
      <c r="AA175" s="1204" t="str">
        <f t="shared" si="1"/>
        <v/>
      </c>
      <c r="AB175" s="1179" t="str">
        <f t="shared" si="1"/>
        <v/>
      </c>
      <c r="AC175" s="1189" t="str">
        <f t="shared" si="1"/>
        <v/>
      </c>
      <c r="AD175" s="1189" t="str">
        <f t="shared" si="1"/>
        <v/>
      </c>
      <c r="AE175" s="1189" t="str">
        <f t="shared" si="1"/>
        <v/>
      </c>
      <c r="AF175" s="1189" t="str">
        <f t="shared" si="1"/>
        <v/>
      </c>
      <c r="AG175" s="1189" t="str">
        <f t="shared" si="1"/>
        <v/>
      </c>
      <c r="AH175" s="1204" t="str">
        <f t="shared" si="1"/>
        <v/>
      </c>
      <c r="AI175" s="1179" t="str">
        <f t="shared" si="1"/>
        <v/>
      </c>
      <c r="AJ175" s="1189" t="str">
        <f t="shared" si="1"/>
        <v/>
      </c>
      <c r="AK175" s="1189" t="str">
        <f t="shared" si="1"/>
        <v/>
      </c>
      <c r="AL175" s="1189" t="str">
        <f t="shared" si="1"/>
        <v/>
      </c>
      <c r="AM175" s="1189" t="str">
        <f t="shared" si="1"/>
        <v/>
      </c>
      <c r="AN175" s="1189" t="str">
        <f t="shared" si="1"/>
        <v/>
      </c>
      <c r="AO175" s="1204" t="str">
        <f t="shared" si="1"/>
        <v/>
      </c>
      <c r="AP175" s="1179" t="str">
        <f t="shared" si="1"/>
        <v/>
      </c>
      <c r="AQ175" s="1189" t="str">
        <f t="shared" si="1"/>
        <v/>
      </c>
      <c r="AR175" s="1189" t="str">
        <f t="shared" si="1"/>
        <v/>
      </c>
      <c r="AS175" s="1189" t="str">
        <f t="shared" si="1"/>
        <v/>
      </c>
      <c r="AT175" s="1189" t="str">
        <f t="shared" si="1"/>
        <v/>
      </c>
      <c r="AU175" s="1189" t="str">
        <f t="shared" si="1"/>
        <v/>
      </c>
      <c r="AV175" s="1204" t="str">
        <f t="shared" si="1"/>
        <v/>
      </c>
      <c r="AW175" s="1179" t="str">
        <f t="shared" si="1"/>
        <v/>
      </c>
      <c r="AX175" s="1189" t="str">
        <f t="shared" si="1"/>
        <v/>
      </c>
      <c r="AY175" s="1189" t="str">
        <f t="shared" si="1"/>
        <v/>
      </c>
      <c r="AZ175" s="1239">
        <f>IF($BC$3="４週",SUM(U175:AV175),IF($BC$3="暦月",SUM(U175:AY175),""))</f>
        <v>0</v>
      </c>
      <c r="BA175" s="1251"/>
      <c r="BB175" s="1263"/>
      <c r="BC175" s="1269"/>
      <c r="BD175" s="1269"/>
      <c r="BE175" s="1269"/>
      <c r="BF175" s="1269"/>
      <c r="BG175" s="1269"/>
      <c r="BH175" s="1288"/>
    </row>
    <row r="176" spans="2:60" ht="20.25" customHeight="1">
      <c r="B176" s="1045" t="s">
        <v>554</v>
      </c>
      <c r="C176" s="1059"/>
      <c r="D176" s="1059"/>
      <c r="E176" s="1059"/>
      <c r="F176" s="1059"/>
      <c r="G176" s="1059"/>
      <c r="H176" s="1059"/>
      <c r="I176" s="1059"/>
      <c r="J176" s="1059"/>
      <c r="K176" s="1059"/>
      <c r="L176" s="1059"/>
      <c r="M176" s="1059"/>
      <c r="N176" s="1059"/>
      <c r="O176" s="1059"/>
      <c r="P176" s="1059"/>
      <c r="Q176" s="1059"/>
      <c r="R176" s="1059"/>
      <c r="S176" s="1059"/>
      <c r="T176" s="1166"/>
      <c r="U176" s="1179" t="str">
        <f t="shared" ref="U176:AY176" si="2">IF(SUMIF($F$21:$F$170,"看護職員",U21:U170)=0,"",SUMIF($F$21:$F$170,"看護職員",U21:U170))</f>
        <v/>
      </c>
      <c r="V176" s="1189" t="str">
        <f t="shared" si="2"/>
        <v/>
      </c>
      <c r="W176" s="1189" t="str">
        <f t="shared" si="2"/>
        <v/>
      </c>
      <c r="X176" s="1189" t="str">
        <f t="shared" si="2"/>
        <v/>
      </c>
      <c r="Y176" s="1189" t="str">
        <f t="shared" si="2"/>
        <v/>
      </c>
      <c r="Z176" s="1189" t="str">
        <f t="shared" si="2"/>
        <v/>
      </c>
      <c r="AA176" s="1204" t="str">
        <f t="shared" si="2"/>
        <v/>
      </c>
      <c r="AB176" s="1179" t="str">
        <f t="shared" si="2"/>
        <v/>
      </c>
      <c r="AC176" s="1189" t="str">
        <f t="shared" si="2"/>
        <v/>
      </c>
      <c r="AD176" s="1189" t="str">
        <f t="shared" si="2"/>
        <v/>
      </c>
      <c r="AE176" s="1189" t="str">
        <f t="shared" si="2"/>
        <v/>
      </c>
      <c r="AF176" s="1189" t="str">
        <f t="shared" si="2"/>
        <v/>
      </c>
      <c r="AG176" s="1189" t="str">
        <f t="shared" si="2"/>
        <v/>
      </c>
      <c r="AH176" s="1204" t="str">
        <f t="shared" si="2"/>
        <v/>
      </c>
      <c r="AI176" s="1179" t="str">
        <f t="shared" si="2"/>
        <v/>
      </c>
      <c r="AJ176" s="1189" t="str">
        <f t="shared" si="2"/>
        <v/>
      </c>
      <c r="AK176" s="1189" t="str">
        <f t="shared" si="2"/>
        <v/>
      </c>
      <c r="AL176" s="1189" t="str">
        <f t="shared" si="2"/>
        <v/>
      </c>
      <c r="AM176" s="1189" t="str">
        <f t="shared" si="2"/>
        <v/>
      </c>
      <c r="AN176" s="1189" t="str">
        <f t="shared" si="2"/>
        <v/>
      </c>
      <c r="AO176" s="1204" t="str">
        <f t="shared" si="2"/>
        <v/>
      </c>
      <c r="AP176" s="1179" t="str">
        <f t="shared" si="2"/>
        <v/>
      </c>
      <c r="AQ176" s="1189" t="str">
        <f t="shared" si="2"/>
        <v/>
      </c>
      <c r="AR176" s="1189" t="str">
        <f t="shared" si="2"/>
        <v/>
      </c>
      <c r="AS176" s="1189" t="str">
        <f t="shared" si="2"/>
        <v/>
      </c>
      <c r="AT176" s="1189" t="str">
        <f t="shared" si="2"/>
        <v/>
      </c>
      <c r="AU176" s="1189" t="str">
        <f t="shared" si="2"/>
        <v/>
      </c>
      <c r="AV176" s="1204" t="str">
        <f t="shared" si="2"/>
        <v/>
      </c>
      <c r="AW176" s="1179" t="str">
        <f t="shared" si="2"/>
        <v/>
      </c>
      <c r="AX176" s="1189" t="str">
        <f t="shared" si="2"/>
        <v/>
      </c>
      <c r="AY176" s="1189" t="str">
        <f t="shared" si="2"/>
        <v/>
      </c>
      <c r="AZ176" s="1239">
        <f>IF($BC$3="４週",SUM(U176:AV176),IF($BC$3="暦月",SUM(U176:AY176),""))</f>
        <v>0</v>
      </c>
      <c r="BA176" s="1251"/>
      <c r="BB176" s="1263"/>
      <c r="BC176" s="1269"/>
      <c r="BD176" s="1269"/>
      <c r="BE176" s="1269"/>
      <c r="BF176" s="1269"/>
      <c r="BG176" s="1269"/>
      <c r="BH176" s="1288"/>
    </row>
    <row r="177" spans="2:60" ht="20.25" customHeight="1">
      <c r="B177" s="1046" t="s">
        <v>824</v>
      </c>
      <c r="C177" s="1060"/>
      <c r="D177" s="1060"/>
      <c r="E177" s="1060"/>
      <c r="F177" s="1060"/>
      <c r="G177" s="1060"/>
      <c r="H177" s="1060"/>
      <c r="I177" s="1060"/>
      <c r="J177" s="1060"/>
      <c r="K177" s="1060"/>
      <c r="L177" s="1060"/>
      <c r="M177" s="1060"/>
      <c r="N177" s="1060"/>
      <c r="O177" s="1060"/>
      <c r="P177" s="1060"/>
      <c r="Q177" s="1060"/>
      <c r="R177" s="1060"/>
      <c r="S177" s="1060"/>
      <c r="T177" s="1167"/>
      <c r="U177" s="1180" t="str">
        <f t="shared" ref="U177:AY177" si="3">IF((SUMIF($G$21:$G$170,"介護従業者",U21:U170)+SUMIF($G$21:$G$170,"看護職員",U21:U170))=0,"",(SUMIF($G$21:$G$170,"介護従業者",U21:U170)+SUMIF($G$21:$G$170,"看護職員",U21:U170)))</f>
        <v/>
      </c>
      <c r="V177" s="1190" t="str">
        <f t="shared" si="3"/>
        <v/>
      </c>
      <c r="W177" s="1190" t="str">
        <f t="shared" si="3"/>
        <v/>
      </c>
      <c r="X177" s="1190" t="str">
        <f t="shared" si="3"/>
        <v/>
      </c>
      <c r="Y177" s="1190" t="str">
        <f t="shared" si="3"/>
        <v/>
      </c>
      <c r="Z177" s="1190" t="str">
        <f t="shared" si="3"/>
        <v/>
      </c>
      <c r="AA177" s="1205" t="str">
        <f t="shared" si="3"/>
        <v/>
      </c>
      <c r="AB177" s="1180" t="str">
        <f t="shared" si="3"/>
        <v/>
      </c>
      <c r="AC177" s="1190" t="str">
        <f t="shared" si="3"/>
        <v/>
      </c>
      <c r="AD177" s="1190" t="str">
        <f t="shared" si="3"/>
        <v/>
      </c>
      <c r="AE177" s="1190" t="str">
        <f t="shared" si="3"/>
        <v/>
      </c>
      <c r="AF177" s="1190" t="str">
        <f t="shared" si="3"/>
        <v/>
      </c>
      <c r="AG177" s="1190" t="str">
        <f t="shared" si="3"/>
        <v/>
      </c>
      <c r="AH177" s="1205" t="str">
        <f t="shared" si="3"/>
        <v/>
      </c>
      <c r="AI177" s="1180" t="str">
        <f t="shared" si="3"/>
        <v/>
      </c>
      <c r="AJ177" s="1190" t="str">
        <f t="shared" si="3"/>
        <v/>
      </c>
      <c r="AK177" s="1190" t="str">
        <f t="shared" si="3"/>
        <v/>
      </c>
      <c r="AL177" s="1190" t="str">
        <f t="shared" si="3"/>
        <v/>
      </c>
      <c r="AM177" s="1190" t="str">
        <f t="shared" si="3"/>
        <v/>
      </c>
      <c r="AN177" s="1190" t="str">
        <f t="shared" si="3"/>
        <v/>
      </c>
      <c r="AO177" s="1205" t="str">
        <f t="shared" si="3"/>
        <v/>
      </c>
      <c r="AP177" s="1180" t="str">
        <f t="shared" si="3"/>
        <v/>
      </c>
      <c r="AQ177" s="1190" t="str">
        <f t="shared" si="3"/>
        <v/>
      </c>
      <c r="AR177" s="1190" t="str">
        <f t="shared" si="3"/>
        <v/>
      </c>
      <c r="AS177" s="1190" t="str">
        <f t="shared" si="3"/>
        <v/>
      </c>
      <c r="AT177" s="1190" t="str">
        <f t="shared" si="3"/>
        <v/>
      </c>
      <c r="AU177" s="1190" t="str">
        <f t="shared" si="3"/>
        <v/>
      </c>
      <c r="AV177" s="1205" t="str">
        <f t="shared" si="3"/>
        <v/>
      </c>
      <c r="AW177" s="1180" t="str">
        <f t="shared" si="3"/>
        <v/>
      </c>
      <c r="AX177" s="1190" t="str">
        <f t="shared" si="3"/>
        <v/>
      </c>
      <c r="AY177" s="1190" t="str">
        <f t="shared" si="3"/>
        <v/>
      </c>
      <c r="AZ177" s="1240">
        <f>IF($BC$3="４週",SUM(U177:AV177),IF($BC$3="暦月",SUM(U177:AY177),""))</f>
        <v>0</v>
      </c>
      <c r="BA177" s="1252"/>
      <c r="BB177" s="1264"/>
      <c r="BC177" s="1270"/>
      <c r="BD177" s="1270"/>
      <c r="BE177" s="1270"/>
      <c r="BF177" s="1270"/>
      <c r="BG177" s="1270"/>
      <c r="BH177" s="1289"/>
    </row>
    <row r="178" spans="2:60" s="1035" customFormat="1" ht="20.25" customHeight="1">
      <c r="C178" s="1061"/>
      <c r="D178" s="1061"/>
      <c r="E178" s="1061"/>
      <c r="F178" s="1061"/>
      <c r="G178" s="1061"/>
      <c r="BH178" s="91"/>
    </row>
    <row r="179" spans="2:60" ht="20.25" customHeight="1"/>
    <row r="180" spans="2:60" ht="20.25" customHeight="1"/>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32" spans="3:57">
      <c r="C232" s="1049"/>
      <c r="D232" s="1049"/>
      <c r="E232" s="1049"/>
      <c r="F232" s="1049"/>
      <c r="G232" s="1049"/>
      <c r="H232" s="1049"/>
      <c r="I232" s="1106"/>
      <c r="J232" s="1106"/>
      <c r="K232" s="1106"/>
      <c r="L232" s="1106"/>
      <c r="M232" s="1106"/>
      <c r="N232" s="1106"/>
      <c r="O232" s="1106"/>
      <c r="P232" s="1106"/>
      <c r="Q232" s="1106"/>
      <c r="R232" s="1106"/>
      <c r="S232" s="1106"/>
      <c r="T232" s="1106"/>
      <c r="U232" s="1106"/>
      <c r="V232" s="1106"/>
      <c r="W232" s="1106"/>
      <c r="X232" s="1106"/>
      <c r="Y232" s="1106"/>
      <c r="Z232" s="1106"/>
      <c r="AA232" s="1106"/>
      <c r="AB232" s="1106"/>
      <c r="AC232" s="1106"/>
      <c r="AD232" s="1106"/>
      <c r="AE232" s="1106"/>
      <c r="AF232" s="1106"/>
      <c r="AG232" s="1106"/>
      <c r="AH232" s="1106"/>
      <c r="AI232" s="1106"/>
      <c r="AJ232" s="1106"/>
      <c r="AK232" s="1106"/>
      <c r="AL232" s="1106"/>
      <c r="AM232" s="1106"/>
      <c r="AN232" s="1106"/>
      <c r="AO232" s="1106"/>
      <c r="AP232" s="1106"/>
      <c r="AQ232" s="1106"/>
      <c r="AR232" s="1106"/>
      <c r="AS232" s="1106"/>
      <c r="AT232" s="1106"/>
      <c r="AU232" s="1106"/>
      <c r="AV232" s="1106"/>
      <c r="AW232" s="1106"/>
      <c r="AX232" s="1106"/>
      <c r="AY232" s="1106"/>
      <c r="AZ232" s="1106"/>
      <c r="BA232" s="1106"/>
      <c r="BB232" s="1106"/>
      <c r="BC232" s="1106"/>
      <c r="BD232" s="1106"/>
      <c r="BE232" s="1106"/>
    </row>
    <row r="233" spans="3:57">
      <c r="C233" s="1049"/>
      <c r="D233" s="1049"/>
      <c r="E233" s="1049"/>
      <c r="F233" s="1049"/>
      <c r="G233" s="1049"/>
      <c r="H233" s="1049"/>
      <c r="I233" s="1106"/>
      <c r="J233" s="1106"/>
      <c r="K233" s="1106"/>
      <c r="L233" s="1106"/>
      <c r="M233" s="1106"/>
      <c r="N233" s="1106"/>
      <c r="O233" s="1106"/>
      <c r="P233" s="1106"/>
      <c r="Q233" s="1106"/>
      <c r="R233" s="1106"/>
      <c r="S233" s="1106"/>
      <c r="T233" s="1106"/>
      <c r="U233" s="1106"/>
      <c r="V233" s="1106"/>
      <c r="W233" s="1106"/>
      <c r="X233" s="1106"/>
      <c r="Y233" s="1106"/>
      <c r="Z233" s="1106"/>
      <c r="AA233" s="1106"/>
      <c r="AB233" s="1106"/>
      <c r="AC233" s="1106"/>
      <c r="AD233" s="1106"/>
      <c r="AE233" s="1106"/>
      <c r="AF233" s="1106"/>
      <c r="AG233" s="1106"/>
      <c r="AH233" s="1106"/>
      <c r="AI233" s="1106"/>
      <c r="AJ233" s="1106"/>
      <c r="AK233" s="1106"/>
      <c r="AL233" s="1106"/>
      <c r="AM233" s="1106"/>
      <c r="AN233" s="1106"/>
      <c r="AO233" s="1106"/>
      <c r="AP233" s="1106"/>
      <c r="AQ233" s="1106"/>
      <c r="AR233" s="1106"/>
      <c r="AS233" s="1106"/>
      <c r="AT233" s="1106"/>
      <c r="AU233" s="1106"/>
      <c r="AV233" s="1106"/>
      <c r="AW233" s="1106"/>
      <c r="AX233" s="1106"/>
      <c r="AY233" s="1106"/>
      <c r="AZ233" s="1106"/>
      <c r="BA233" s="1106"/>
      <c r="BB233" s="1106"/>
      <c r="BC233" s="1106"/>
      <c r="BD233" s="1106"/>
      <c r="BE233" s="1106"/>
    </row>
    <row r="234" spans="3:57">
      <c r="C234" s="1062"/>
      <c r="D234" s="1062"/>
      <c r="E234" s="1062"/>
      <c r="F234" s="1062"/>
      <c r="G234" s="1062"/>
      <c r="H234" s="1062"/>
      <c r="I234" s="1049"/>
      <c r="J234" s="1049"/>
    </row>
    <row r="235" spans="3:57">
      <c r="C235" s="1062"/>
      <c r="D235" s="1062"/>
      <c r="E235" s="1062"/>
      <c r="F235" s="1062"/>
      <c r="G235" s="1062"/>
      <c r="H235" s="1062"/>
      <c r="I235" s="1049"/>
      <c r="J235" s="1049"/>
    </row>
    <row r="236" spans="3:57">
      <c r="C236" s="1049"/>
      <c r="D236" s="1049"/>
      <c r="E236" s="1049"/>
      <c r="F236" s="1049"/>
      <c r="G236" s="1049"/>
      <c r="H236" s="1049"/>
    </row>
    <row r="237" spans="3:57">
      <c r="C237" s="1049"/>
      <c r="D237" s="1049"/>
      <c r="E237" s="1049"/>
      <c r="F237" s="1049"/>
      <c r="G237" s="1049"/>
      <c r="H237" s="1049"/>
    </row>
    <row r="238" spans="3:57">
      <c r="C238" s="1049"/>
      <c r="D238" s="1049"/>
      <c r="E238" s="1049"/>
      <c r="F238" s="1049"/>
      <c r="G238" s="1049"/>
      <c r="H238" s="1049"/>
    </row>
    <row r="239" spans="3:57">
      <c r="C239" s="1049"/>
      <c r="D239" s="1049"/>
      <c r="E239" s="1049"/>
      <c r="F239" s="1049"/>
      <c r="G239" s="1049"/>
      <c r="H239" s="1049"/>
    </row>
  </sheetData>
  <mergeCells count="592">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77:T177"/>
    <mergeCell ref="AZ177:BA177"/>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7"/>
  </mergeCells>
  <phoneticPr fontId="21"/>
  <conditionalFormatting sqref="U23:AY23">
    <cfRule type="expression" dxfId="118" priority="100">
      <formula>OR(U$171=$B22,U$172=$B22)</formula>
    </cfRule>
  </conditionalFormatting>
  <conditionalFormatting sqref="U26:AY26">
    <cfRule type="expression" dxfId="117" priority="98">
      <formula>OR(U$171=$B25,U$172=$B25)</formula>
    </cfRule>
  </conditionalFormatting>
  <conditionalFormatting sqref="U29:AY29">
    <cfRule type="expression" dxfId="116" priority="96">
      <formula>OR(U$171=$B28,U$172=$B28)</formula>
    </cfRule>
  </conditionalFormatting>
  <conditionalFormatting sqref="U32:AY32">
    <cfRule type="expression" dxfId="115" priority="94">
      <formula>OR(U$171=$B31,U$172=$B31)</formula>
    </cfRule>
  </conditionalFormatting>
  <conditionalFormatting sqref="U35:AY35">
    <cfRule type="expression" dxfId="114" priority="92">
      <formula>OR(U$171=$B34,U$172=$B34)</formula>
    </cfRule>
  </conditionalFormatting>
  <conditionalFormatting sqref="U38:AY38">
    <cfRule type="expression" dxfId="113" priority="90">
      <formula>OR(U$171=$B37,U$172=$B37)</formula>
    </cfRule>
  </conditionalFormatting>
  <conditionalFormatting sqref="U41:AY41">
    <cfRule type="expression" dxfId="112" priority="88">
      <formula>OR(U$171=$B40,U$172=$B40)</formula>
    </cfRule>
  </conditionalFormatting>
  <conditionalFormatting sqref="U44:AY44">
    <cfRule type="expression" dxfId="111" priority="86">
      <formula>OR(U$171=$B43,U$172=$B43)</formula>
    </cfRule>
  </conditionalFormatting>
  <conditionalFormatting sqref="U47:AY47">
    <cfRule type="expression" dxfId="110" priority="84">
      <formula>OR(U$171=$B46,U$172=$B46)</formula>
    </cfRule>
  </conditionalFormatting>
  <conditionalFormatting sqref="U50:AY50">
    <cfRule type="expression" dxfId="109" priority="82">
      <formula>OR(U$171=$B49,U$172=$B49)</formula>
    </cfRule>
  </conditionalFormatting>
  <conditionalFormatting sqref="U53:AY53">
    <cfRule type="expression" dxfId="108" priority="80">
      <formula>OR(U$171=$B52,U$172=$B52)</formula>
    </cfRule>
  </conditionalFormatting>
  <conditionalFormatting sqref="U56:AY56">
    <cfRule type="expression" dxfId="107" priority="78">
      <formula>OR(U$171=$B55,U$172=$B55)</formula>
    </cfRule>
  </conditionalFormatting>
  <conditionalFormatting sqref="U59:AY59">
    <cfRule type="expression" dxfId="106" priority="76">
      <formula>OR(U$171=$B58,U$172=$B58)</formula>
    </cfRule>
  </conditionalFormatting>
  <conditionalFormatting sqref="U62:AY62">
    <cfRule type="expression" dxfId="105" priority="74">
      <formula>OR(U$171=$B61,U$172=$B61)</formula>
    </cfRule>
  </conditionalFormatting>
  <conditionalFormatting sqref="U65:AY65">
    <cfRule type="expression" dxfId="104" priority="72">
      <formula>OR(U$171=$B64,U$172=$B64)</formula>
    </cfRule>
  </conditionalFormatting>
  <conditionalFormatting sqref="U68:AY68">
    <cfRule type="expression" dxfId="103" priority="101">
      <formula>OR(U$171=$B67,U$172=$B67)</formula>
    </cfRule>
  </conditionalFormatting>
  <conditionalFormatting sqref="U71:AY71">
    <cfRule type="expression" dxfId="102" priority="69">
      <formula>OR(U$171=$B70,U$172=$B70)</formula>
    </cfRule>
  </conditionalFormatting>
  <conditionalFormatting sqref="U74:AY74">
    <cfRule type="expression" dxfId="101" priority="67">
      <formula>OR(U$171=$B73,U$172=$B73)</formula>
    </cfRule>
  </conditionalFormatting>
  <conditionalFormatting sqref="U77:AY77">
    <cfRule type="expression" dxfId="100" priority="65">
      <formula>OR(U$171=$B76,U$172=$B76)</formula>
    </cfRule>
  </conditionalFormatting>
  <conditionalFormatting sqref="U80:AY80">
    <cfRule type="expression" dxfId="99" priority="63">
      <formula>OR(U$171=$B79,U$172=$B79)</formula>
    </cfRule>
  </conditionalFormatting>
  <conditionalFormatting sqref="U83:AY83">
    <cfRule type="expression" dxfId="98" priority="61">
      <formula>OR(U$171=$B82,U$172=$B82)</formula>
    </cfRule>
  </conditionalFormatting>
  <conditionalFormatting sqref="U86:AY86">
    <cfRule type="expression" dxfId="97" priority="59">
      <formula>OR(U$171=$B85,U$172=$B85)</formula>
    </cfRule>
  </conditionalFormatting>
  <conditionalFormatting sqref="U89:AY89">
    <cfRule type="expression" dxfId="96" priority="57">
      <formula>OR(U$171=$B88,U$172=$B88)</formula>
    </cfRule>
  </conditionalFormatting>
  <conditionalFormatting sqref="U92:AY92">
    <cfRule type="expression" dxfId="95" priority="55">
      <formula>OR(U$171=$B91,U$172=$B91)</formula>
    </cfRule>
  </conditionalFormatting>
  <conditionalFormatting sqref="U95:AY95">
    <cfRule type="expression" dxfId="94" priority="53">
      <formula>OR(U$171=$B94,U$172=$B94)</formula>
    </cfRule>
  </conditionalFormatting>
  <conditionalFormatting sqref="U98:AY98">
    <cfRule type="expression" dxfId="93" priority="51">
      <formula>OR(U$171=$B97,U$172=$B97)</formula>
    </cfRule>
  </conditionalFormatting>
  <conditionalFormatting sqref="U101:AY101">
    <cfRule type="expression" dxfId="92" priority="49">
      <formula>OR(U$171=$B100,U$172=$B100)</formula>
    </cfRule>
  </conditionalFormatting>
  <conditionalFormatting sqref="U104:AY104">
    <cfRule type="expression" dxfId="91" priority="47">
      <formula>OR(U$171=$B103,U$172=$B103)</formula>
    </cfRule>
  </conditionalFormatting>
  <conditionalFormatting sqref="U107:AY107">
    <cfRule type="expression" dxfId="90" priority="45">
      <formula>OR(U$171=$B106,U$172=$B106)</formula>
    </cfRule>
  </conditionalFormatting>
  <conditionalFormatting sqref="U110:AY110">
    <cfRule type="expression" dxfId="89" priority="43">
      <formula>OR(U$171=$B109,U$172=$B109)</formula>
    </cfRule>
  </conditionalFormatting>
  <conditionalFormatting sqref="U113:AY113">
    <cfRule type="expression" dxfId="88" priority="41">
      <formula>OR(U$171=$B112,U$172=$B112)</formula>
    </cfRule>
  </conditionalFormatting>
  <conditionalFormatting sqref="U116:AY116">
    <cfRule type="expression" dxfId="87" priority="39">
      <formula>OR(U$171=$B115,U$172=$B115)</formula>
    </cfRule>
  </conditionalFormatting>
  <conditionalFormatting sqref="U119:AY119">
    <cfRule type="expression" dxfId="86" priority="37">
      <formula>OR(U$171=$B118,U$172=$B118)</formula>
    </cfRule>
  </conditionalFormatting>
  <conditionalFormatting sqref="U122:AY122">
    <cfRule type="expression" dxfId="85" priority="35">
      <formula>OR(U$171=$B121,U$172=$B121)</formula>
    </cfRule>
  </conditionalFormatting>
  <conditionalFormatting sqref="U125:AY125">
    <cfRule type="expression" dxfId="84" priority="33">
      <formula>OR(U$171=$B124,U$172=$B124)</formula>
    </cfRule>
  </conditionalFormatting>
  <conditionalFormatting sqref="U128:AY128">
    <cfRule type="expression" dxfId="83" priority="31">
      <formula>OR(U$171=$B127,U$172=$B127)</formula>
    </cfRule>
  </conditionalFormatting>
  <conditionalFormatting sqref="U131:AY131">
    <cfRule type="expression" dxfId="82" priority="29">
      <formula>OR(U$171=$B130,U$172=$B130)</formula>
    </cfRule>
  </conditionalFormatting>
  <conditionalFormatting sqref="U134:AY134">
    <cfRule type="expression" dxfId="81" priority="27">
      <formula>OR(U$171=$B133,U$172=$B133)</formula>
    </cfRule>
  </conditionalFormatting>
  <conditionalFormatting sqref="U137:AY137">
    <cfRule type="expression" dxfId="80" priority="25">
      <formula>OR(U$171=$B136,U$172=$B136)</formula>
    </cfRule>
  </conditionalFormatting>
  <conditionalFormatting sqref="U140:AY140">
    <cfRule type="expression" dxfId="79" priority="23">
      <formula>OR(U$171=$B139,U$172=$B139)</formula>
    </cfRule>
  </conditionalFormatting>
  <conditionalFormatting sqref="U143:AY143">
    <cfRule type="expression" dxfId="78" priority="21">
      <formula>OR(U$171=$B142,U$172=$B142)</formula>
    </cfRule>
  </conditionalFormatting>
  <conditionalFormatting sqref="U146:AY146">
    <cfRule type="expression" dxfId="77" priority="19">
      <formula>OR(U$171=$B145,U$172=$B145)</formula>
    </cfRule>
  </conditionalFormatting>
  <conditionalFormatting sqref="U149:AY149">
    <cfRule type="expression" dxfId="76" priority="17">
      <formula>OR(U$171=$B148,U$172=$B148)</formula>
    </cfRule>
  </conditionalFormatting>
  <conditionalFormatting sqref="U152:AY152">
    <cfRule type="expression" dxfId="75" priority="15">
      <formula>OR(U$171=$B151,U$172=$B151)</formula>
    </cfRule>
  </conditionalFormatting>
  <conditionalFormatting sqref="U155:AY155">
    <cfRule type="expression" dxfId="74" priority="13">
      <formula>OR(U$171=$B154,U$172=$B154)</formula>
    </cfRule>
  </conditionalFormatting>
  <conditionalFormatting sqref="U158:AY158">
    <cfRule type="expression" dxfId="73" priority="11">
      <formula>OR(U$171=$B157,U$172=$B157)</formula>
    </cfRule>
  </conditionalFormatting>
  <conditionalFormatting sqref="U161:AY161">
    <cfRule type="expression" dxfId="72" priority="9">
      <formula>OR(U$171=$B160,U$172=$B160)</formula>
    </cfRule>
  </conditionalFormatting>
  <conditionalFormatting sqref="U164:AY164">
    <cfRule type="expression" dxfId="71" priority="7">
      <formula>OR(U$171=$B163,U$172=$B163)</formula>
    </cfRule>
  </conditionalFormatting>
  <conditionalFormatting sqref="U167:AY167">
    <cfRule type="expression" dxfId="70" priority="5">
      <formula>OR(U$171=$B166,U$172=$B166)</formula>
    </cfRule>
  </conditionalFormatting>
  <conditionalFormatting sqref="U170:AY170">
    <cfRule type="expression" dxfId="69" priority="3">
      <formula>OR(U$171=$B169,U$172=$B169)</formula>
    </cfRule>
  </conditionalFormatting>
  <conditionalFormatting sqref="U171:BA177">
    <cfRule type="expression" dxfId="68" priority="1">
      <formula>INDIRECT(ADDRESS(ROW(),COLUMN()))=TRUNC(INDIRECT(ADDRESS(ROW(),COLUMN())))</formula>
    </cfRule>
  </conditionalFormatting>
  <conditionalFormatting sqref="U22:BC23">
    <cfRule type="expression" dxfId="67" priority="99">
      <formula>INDIRECT(ADDRESS(ROW(),COLUMN()))=TRUNC(INDIRECT(ADDRESS(ROW(),COLUMN())))</formula>
    </cfRule>
  </conditionalFormatting>
  <conditionalFormatting sqref="U25:BC26">
    <cfRule type="expression" dxfId="66" priority="97">
      <formula>INDIRECT(ADDRESS(ROW(),COLUMN()))=TRUNC(INDIRECT(ADDRESS(ROW(),COLUMN())))</formula>
    </cfRule>
  </conditionalFormatting>
  <conditionalFormatting sqref="U28:BC29">
    <cfRule type="expression" dxfId="65" priority="95">
      <formula>INDIRECT(ADDRESS(ROW(),COLUMN()))=TRUNC(INDIRECT(ADDRESS(ROW(),COLUMN())))</formula>
    </cfRule>
  </conditionalFormatting>
  <conditionalFormatting sqref="U31:BC32">
    <cfRule type="expression" dxfId="64" priority="93">
      <formula>INDIRECT(ADDRESS(ROW(),COLUMN()))=TRUNC(INDIRECT(ADDRESS(ROW(),COLUMN())))</formula>
    </cfRule>
  </conditionalFormatting>
  <conditionalFormatting sqref="U34:BC35">
    <cfRule type="expression" dxfId="63" priority="91">
      <formula>INDIRECT(ADDRESS(ROW(),COLUMN()))=TRUNC(INDIRECT(ADDRESS(ROW(),COLUMN())))</formula>
    </cfRule>
  </conditionalFormatting>
  <conditionalFormatting sqref="U37:BC38">
    <cfRule type="expression" dxfId="62" priority="89">
      <formula>INDIRECT(ADDRESS(ROW(),COLUMN()))=TRUNC(INDIRECT(ADDRESS(ROW(),COLUMN())))</formula>
    </cfRule>
  </conditionalFormatting>
  <conditionalFormatting sqref="U40:BC41">
    <cfRule type="expression" dxfId="61" priority="87">
      <formula>INDIRECT(ADDRESS(ROW(),COLUMN()))=TRUNC(INDIRECT(ADDRESS(ROW(),COLUMN())))</formula>
    </cfRule>
  </conditionalFormatting>
  <conditionalFormatting sqref="U43:BC44">
    <cfRule type="expression" dxfId="60" priority="85">
      <formula>INDIRECT(ADDRESS(ROW(),COLUMN()))=TRUNC(INDIRECT(ADDRESS(ROW(),COLUMN())))</formula>
    </cfRule>
  </conditionalFormatting>
  <conditionalFormatting sqref="U46:BC47">
    <cfRule type="expression" dxfId="59" priority="83">
      <formula>INDIRECT(ADDRESS(ROW(),COLUMN()))=TRUNC(INDIRECT(ADDRESS(ROW(),COLUMN())))</formula>
    </cfRule>
  </conditionalFormatting>
  <conditionalFormatting sqref="U49:BC50">
    <cfRule type="expression" dxfId="58" priority="81">
      <formula>INDIRECT(ADDRESS(ROW(),COLUMN()))=TRUNC(INDIRECT(ADDRESS(ROW(),COLUMN())))</formula>
    </cfRule>
  </conditionalFormatting>
  <conditionalFormatting sqref="U52:BC53">
    <cfRule type="expression" dxfId="57" priority="79">
      <formula>INDIRECT(ADDRESS(ROW(),COLUMN()))=TRUNC(INDIRECT(ADDRESS(ROW(),COLUMN())))</formula>
    </cfRule>
  </conditionalFormatting>
  <conditionalFormatting sqref="U55:BC56">
    <cfRule type="expression" dxfId="56" priority="77">
      <formula>INDIRECT(ADDRESS(ROW(),COLUMN()))=TRUNC(INDIRECT(ADDRESS(ROW(),COLUMN())))</formula>
    </cfRule>
  </conditionalFormatting>
  <conditionalFormatting sqref="U58:BC59">
    <cfRule type="expression" dxfId="55" priority="75">
      <formula>INDIRECT(ADDRESS(ROW(),COLUMN()))=TRUNC(INDIRECT(ADDRESS(ROW(),COLUMN())))</formula>
    </cfRule>
  </conditionalFormatting>
  <conditionalFormatting sqref="U61:BC62">
    <cfRule type="expression" dxfId="54" priority="73">
      <formula>INDIRECT(ADDRESS(ROW(),COLUMN()))=TRUNC(INDIRECT(ADDRESS(ROW(),COLUMN())))</formula>
    </cfRule>
  </conditionalFormatting>
  <conditionalFormatting sqref="U64:BC65">
    <cfRule type="expression" dxfId="53" priority="71">
      <formula>INDIRECT(ADDRESS(ROW(),COLUMN()))=TRUNC(INDIRECT(ADDRESS(ROW(),COLUMN())))</formula>
    </cfRule>
  </conditionalFormatting>
  <conditionalFormatting sqref="U67:BC68">
    <cfRule type="expression" dxfId="52" priority="70">
      <formula>INDIRECT(ADDRESS(ROW(),COLUMN()))=TRUNC(INDIRECT(ADDRESS(ROW(),COLUMN())))</formula>
    </cfRule>
  </conditionalFormatting>
  <conditionalFormatting sqref="U70:BC71">
    <cfRule type="expression" dxfId="51" priority="68">
      <formula>INDIRECT(ADDRESS(ROW(),COLUMN()))=TRUNC(INDIRECT(ADDRESS(ROW(),COLUMN())))</formula>
    </cfRule>
  </conditionalFormatting>
  <conditionalFormatting sqref="U73:BC74">
    <cfRule type="expression" dxfId="50" priority="66">
      <formula>INDIRECT(ADDRESS(ROW(),COLUMN()))=TRUNC(INDIRECT(ADDRESS(ROW(),COLUMN())))</formula>
    </cfRule>
  </conditionalFormatting>
  <conditionalFormatting sqref="U76:BC77">
    <cfRule type="expression" dxfId="49" priority="64">
      <formula>INDIRECT(ADDRESS(ROW(),COLUMN()))=TRUNC(INDIRECT(ADDRESS(ROW(),COLUMN())))</formula>
    </cfRule>
  </conditionalFormatting>
  <conditionalFormatting sqref="U79:BC80">
    <cfRule type="expression" dxfId="48" priority="62">
      <formula>INDIRECT(ADDRESS(ROW(),COLUMN()))=TRUNC(INDIRECT(ADDRESS(ROW(),COLUMN())))</formula>
    </cfRule>
  </conditionalFormatting>
  <conditionalFormatting sqref="U82:BC83">
    <cfRule type="expression" dxfId="47" priority="60">
      <formula>INDIRECT(ADDRESS(ROW(),COLUMN()))=TRUNC(INDIRECT(ADDRESS(ROW(),COLUMN())))</formula>
    </cfRule>
  </conditionalFormatting>
  <conditionalFormatting sqref="U85:BC86">
    <cfRule type="expression" dxfId="46" priority="58">
      <formula>INDIRECT(ADDRESS(ROW(),COLUMN()))=TRUNC(INDIRECT(ADDRESS(ROW(),COLUMN())))</formula>
    </cfRule>
  </conditionalFormatting>
  <conditionalFormatting sqref="U88:BC89">
    <cfRule type="expression" dxfId="45" priority="56">
      <formula>INDIRECT(ADDRESS(ROW(),COLUMN()))=TRUNC(INDIRECT(ADDRESS(ROW(),COLUMN())))</formula>
    </cfRule>
  </conditionalFormatting>
  <conditionalFormatting sqref="U91:BC92">
    <cfRule type="expression" dxfId="44" priority="54">
      <formula>INDIRECT(ADDRESS(ROW(),COLUMN()))=TRUNC(INDIRECT(ADDRESS(ROW(),COLUMN())))</formula>
    </cfRule>
  </conditionalFormatting>
  <conditionalFormatting sqref="U94:BC95">
    <cfRule type="expression" dxfId="43" priority="52">
      <formula>INDIRECT(ADDRESS(ROW(),COLUMN()))=TRUNC(INDIRECT(ADDRESS(ROW(),COLUMN())))</formula>
    </cfRule>
  </conditionalFormatting>
  <conditionalFormatting sqref="U97:BC98">
    <cfRule type="expression" dxfId="42" priority="50">
      <formula>INDIRECT(ADDRESS(ROW(),COLUMN()))=TRUNC(INDIRECT(ADDRESS(ROW(),COLUMN())))</formula>
    </cfRule>
  </conditionalFormatting>
  <conditionalFormatting sqref="U100:BC101">
    <cfRule type="expression" dxfId="41" priority="48">
      <formula>INDIRECT(ADDRESS(ROW(),COLUMN()))=TRUNC(INDIRECT(ADDRESS(ROW(),COLUMN())))</formula>
    </cfRule>
  </conditionalFormatting>
  <conditionalFormatting sqref="U103:BC104">
    <cfRule type="expression" dxfId="40" priority="46">
      <formula>INDIRECT(ADDRESS(ROW(),COLUMN()))=TRUNC(INDIRECT(ADDRESS(ROW(),COLUMN())))</formula>
    </cfRule>
  </conditionalFormatting>
  <conditionalFormatting sqref="U106:BC107">
    <cfRule type="expression" dxfId="39" priority="44">
      <formula>INDIRECT(ADDRESS(ROW(),COLUMN()))=TRUNC(INDIRECT(ADDRESS(ROW(),COLUMN())))</formula>
    </cfRule>
  </conditionalFormatting>
  <conditionalFormatting sqref="U109:BC110">
    <cfRule type="expression" dxfId="38" priority="42">
      <formula>INDIRECT(ADDRESS(ROW(),COLUMN()))=TRUNC(INDIRECT(ADDRESS(ROW(),COLUMN())))</formula>
    </cfRule>
  </conditionalFormatting>
  <conditionalFormatting sqref="U112:BC113">
    <cfRule type="expression" dxfId="37" priority="40">
      <formula>INDIRECT(ADDRESS(ROW(),COLUMN()))=TRUNC(INDIRECT(ADDRESS(ROW(),COLUMN())))</formula>
    </cfRule>
  </conditionalFormatting>
  <conditionalFormatting sqref="U115:BC116">
    <cfRule type="expression" dxfId="36" priority="38">
      <formula>INDIRECT(ADDRESS(ROW(),COLUMN()))=TRUNC(INDIRECT(ADDRESS(ROW(),COLUMN())))</formula>
    </cfRule>
  </conditionalFormatting>
  <conditionalFormatting sqref="U118:BC119">
    <cfRule type="expression" dxfId="35" priority="36">
      <formula>INDIRECT(ADDRESS(ROW(),COLUMN()))=TRUNC(INDIRECT(ADDRESS(ROW(),COLUMN())))</formula>
    </cfRule>
  </conditionalFormatting>
  <conditionalFormatting sqref="U121:BC122">
    <cfRule type="expression" dxfId="34" priority="34">
      <formula>INDIRECT(ADDRESS(ROW(),COLUMN()))=TRUNC(INDIRECT(ADDRESS(ROW(),COLUMN())))</formula>
    </cfRule>
  </conditionalFormatting>
  <conditionalFormatting sqref="U124:BC125">
    <cfRule type="expression" dxfId="33" priority="32">
      <formula>INDIRECT(ADDRESS(ROW(),COLUMN()))=TRUNC(INDIRECT(ADDRESS(ROW(),COLUMN())))</formula>
    </cfRule>
  </conditionalFormatting>
  <conditionalFormatting sqref="U127:BC128">
    <cfRule type="expression" dxfId="32" priority="30">
      <formula>INDIRECT(ADDRESS(ROW(),COLUMN()))=TRUNC(INDIRECT(ADDRESS(ROW(),COLUMN())))</formula>
    </cfRule>
  </conditionalFormatting>
  <conditionalFormatting sqref="U130:BC131">
    <cfRule type="expression" dxfId="31" priority="28">
      <formula>INDIRECT(ADDRESS(ROW(),COLUMN()))=TRUNC(INDIRECT(ADDRESS(ROW(),COLUMN())))</formula>
    </cfRule>
  </conditionalFormatting>
  <conditionalFormatting sqref="U133:BC134">
    <cfRule type="expression" dxfId="30" priority="26">
      <formula>INDIRECT(ADDRESS(ROW(),COLUMN()))=TRUNC(INDIRECT(ADDRESS(ROW(),COLUMN())))</formula>
    </cfRule>
  </conditionalFormatting>
  <conditionalFormatting sqref="U136:BC137">
    <cfRule type="expression" dxfId="29" priority="24">
      <formula>INDIRECT(ADDRESS(ROW(),COLUMN()))=TRUNC(INDIRECT(ADDRESS(ROW(),COLUMN())))</formula>
    </cfRule>
  </conditionalFormatting>
  <conditionalFormatting sqref="U139:BC140">
    <cfRule type="expression" dxfId="28" priority="22">
      <formula>INDIRECT(ADDRESS(ROW(),COLUMN()))=TRUNC(INDIRECT(ADDRESS(ROW(),COLUMN())))</formula>
    </cfRule>
  </conditionalFormatting>
  <conditionalFormatting sqref="U142:BC143">
    <cfRule type="expression" dxfId="27" priority="20">
      <formula>INDIRECT(ADDRESS(ROW(),COLUMN()))=TRUNC(INDIRECT(ADDRESS(ROW(),COLUMN())))</formula>
    </cfRule>
  </conditionalFormatting>
  <conditionalFormatting sqref="U145:BC146">
    <cfRule type="expression" dxfId="26" priority="18">
      <formula>INDIRECT(ADDRESS(ROW(),COLUMN()))=TRUNC(INDIRECT(ADDRESS(ROW(),COLUMN())))</formula>
    </cfRule>
  </conditionalFormatting>
  <conditionalFormatting sqref="U148:BC149">
    <cfRule type="expression" dxfId="25" priority="16">
      <formula>INDIRECT(ADDRESS(ROW(),COLUMN()))=TRUNC(INDIRECT(ADDRESS(ROW(),COLUMN())))</formula>
    </cfRule>
  </conditionalFormatting>
  <conditionalFormatting sqref="U151:BC152">
    <cfRule type="expression" dxfId="24" priority="14">
      <formula>INDIRECT(ADDRESS(ROW(),COLUMN()))=TRUNC(INDIRECT(ADDRESS(ROW(),COLUMN())))</formula>
    </cfRule>
  </conditionalFormatting>
  <conditionalFormatting sqref="U154:BC155">
    <cfRule type="expression" dxfId="23" priority="12">
      <formula>INDIRECT(ADDRESS(ROW(),COLUMN()))=TRUNC(INDIRECT(ADDRESS(ROW(),COLUMN())))</formula>
    </cfRule>
  </conditionalFormatting>
  <conditionalFormatting sqref="U157:BC158">
    <cfRule type="expression" dxfId="22" priority="10">
      <formula>INDIRECT(ADDRESS(ROW(),COLUMN()))=TRUNC(INDIRECT(ADDRESS(ROW(),COLUMN())))</formula>
    </cfRule>
  </conditionalFormatting>
  <conditionalFormatting sqref="U160:BC161">
    <cfRule type="expression" dxfId="21" priority="8">
      <formula>INDIRECT(ADDRESS(ROW(),COLUMN()))=TRUNC(INDIRECT(ADDRESS(ROW(),COLUMN())))</formula>
    </cfRule>
  </conditionalFormatting>
  <conditionalFormatting sqref="U163:BC164">
    <cfRule type="expression" dxfId="20" priority="6">
      <formula>INDIRECT(ADDRESS(ROW(),COLUMN()))=TRUNC(INDIRECT(ADDRESS(ROW(),COLUMN())))</formula>
    </cfRule>
  </conditionalFormatting>
  <conditionalFormatting sqref="U166:BC167">
    <cfRule type="expression" dxfId="19" priority="4">
      <formula>INDIRECT(ADDRESS(ROW(),COLUMN()))=TRUNC(INDIRECT(ADDRESS(ROW(),COLUMN())))</formula>
    </cfRule>
  </conditionalFormatting>
  <conditionalFormatting sqref="U169:BC170">
    <cfRule type="expression" dxfId="18" priority="2">
      <formula>INDIRECT(ADDRESS(ROW(),COLUMN()))=TRUNC(INDIRECT(ADDRESS(ROW(),COLUMN())))</formula>
    </cfRule>
  </conditionalFormatting>
  <dataValidations count="9">
    <dataValidation allowBlank="1" showDropDown="0" showInputMessage="1" showErrorMessage="1" error="入力可能範囲　32～40" sqref="BC10"/>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H21:H170">
      <formula1>"A, B, C, D"</formula1>
    </dataValidation>
    <dataValidation type="list" allowBlank="1" showDropDown="0" showInputMessage="1" showErrorMessage="0" sqref="C21:E170">
      <formula1>職種</formula1>
    </dataValidation>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s>
  <printOptions horizontalCentered="1"/>
  <pageMargins left="0.39370078740157483" right="0.39370078740157483" top="0.59055118110236227" bottom="0.39370078740157483" header="0.27559055118110237" footer="0.43307086614173229"/>
  <pageSetup paperSize="9" scale="23" fitToWidth="1" fitToHeight="0" orientation="landscape" usePrinterDefaults="1" r:id="rId1"/>
  <headerFooter alignWithMargins="0">
    <oddHeader>&amp;R&amp;A</oddHeader>
  </headerFooter>
  <rowBreaks count="2" manualBreakCount="2">
    <brk id="80" max="60" man="1"/>
    <brk id="179"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'標準様式１プルダウン・リスト'!$C$4:$C$10</xm:f>
          </x14:formula1>
          <xm:sqref>AR1:BG1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dimension ref="B1:AB52"/>
  <sheetViews>
    <sheetView view="pageBreakPreview" topLeftCell="I11" zoomScaleSheetLayoutView="100" workbookViewId="0">
      <selection activeCell="M66" sqref="M66"/>
    </sheetView>
  </sheetViews>
  <sheetFormatPr defaultColWidth="10" defaultRowHeight="18.75"/>
  <cols>
    <col min="1" max="1" width="1.75" style="1292" customWidth="1"/>
    <col min="2" max="2" width="6.25" style="1293" customWidth="1"/>
    <col min="3" max="3" width="11.75" style="1293" customWidth="1"/>
    <col min="4" max="4" width="11.75" style="1293" hidden="1" customWidth="1"/>
    <col min="5" max="5" width="3.75" style="1293" bestFit="1" customWidth="1"/>
    <col min="6" max="6" width="17.375" style="1292" customWidth="1"/>
    <col min="7" max="7" width="3.75" style="1292" bestFit="1" customWidth="1"/>
    <col min="8" max="8" width="17.375" style="1292" customWidth="1"/>
    <col min="9" max="9" width="3.75" style="1292" bestFit="1" customWidth="1"/>
    <col min="10" max="10" width="17.375" style="1293" customWidth="1"/>
    <col min="11" max="11" width="3.75" style="1292" bestFit="1" customWidth="1"/>
    <col min="12" max="12" width="17.375" style="1292" customWidth="1"/>
    <col min="13" max="13" width="5.5" style="1292" customWidth="1"/>
    <col min="14" max="14" width="17.375" style="1292" customWidth="1"/>
    <col min="15" max="15" width="3.75" style="1292" customWidth="1"/>
    <col min="16" max="16" width="17.375" style="1292" customWidth="1"/>
    <col min="17" max="17" width="3.75" style="1292" customWidth="1"/>
    <col min="18" max="18" width="17.375" style="1292" customWidth="1"/>
    <col min="19" max="19" width="3.75" style="1292" customWidth="1"/>
    <col min="20" max="20" width="17.375" style="1292" customWidth="1"/>
    <col min="21" max="21" width="3.75" style="1292" customWidth="1"/>
    <col min="22" max="22" width="17.375" style="1292" customWidth="1"/>
    <col min="23" max="23" width="3.75" style="1292" customWidth="1"/>
    <col min="24" max="24" width="17.375" style="1292" customWidth="1"/>
    <col min="25" max="25" width="3.75" style="1292" customWidth="1"/>
    <col min="26" max="26" width="17.375" style="1292" customWidth="1"/>
    <col min="27" max="27" width="3.75" style="1292" customWidth="1"/>
    <col min="28" max="28" width="56.25" style="1292" customWidth="1"/>
    <col min="29" max="16384" width="10" style="1292"/>
  </cols>
  <sheetData>
    <row r="1" spans="2:28">
      <c r="B1" s="1294" t="s">
        <v>54</v>
      </c>
    </row>
    <row r="2" spans="2:28">
      <c r="B2" s="1295" t="s">
        <v>295</v>
      </c>
      <c r="F2" s="1296"/>
      <c r="J2" s="1303"/>
    </row>
    <row r="3" spans="2:28">
      <c r="B3" s="1296" t="s">
        <v>825</v>
      </c>
      <c r="F3" s="1303" t="s">
        <v>335</v>
      </c>
      <c r="J3" s="1303"/>
    </row>
    <row r="4" spans="2:28">
      <c r="B4" s="1295"/>
      <c r="F4" s="1304" t="s">
        <v>123</v>
      </c>
      <c r="G4" s="1304"/>
      <c r="H4" s="1304"/>
      <c r="I4" s="1304"/>
      <c r="J4" s="1304"/>
      <c r="K4" s="1304"/>
      <c r="L4" s="1304"/>
      <c r="N4" s="1304" t="s">
        <v>367</v>
      </c>
      <c r="O4" s="1304"/>
      <c r="P4" s="1304"/>
      <c r="R4" s="1304" t="s">
        <v>197</v>
      </c>
      <c r="S4" s="1304"/>
      <c r="T4" s="1304"/>
      <c r="U4" s="1304"/>
      <c r="V4" s="1304"/>
      <c r="W4" s="1304"/>
      <c r="X4" s="1304"/>
      <c r="Z4" s="1313" t="s">
        <v>827</v>
      </c>
      <c r="AB4" s="1304" t="s">
        <v>722</v>
      </c>
    </row>
    <row r="5" spans="2:28">
      <c r="B5" s="1293" t="s">
        <v>812</v>
      </c>
      <c r="C5" s="1293" t="s">
        <v>332</v>
      </c>
      <c r="F5" s="1293" t="s">
        <v>828</v>
      </c>
      <c r="G5" s="1293"/>
      <c r="H5" s="1293" t="s">
        <v>240</v>
      </c>
      <c r="J5" s="1293" t="s">
        <v>734</v>
      </c>
      <c r="L5" s="1293" t="s">
        <v>123</v>
      </c>
      <c r="N5" s="1293" t="s">
        <v>829</v>
      </c>
      <c r="P5" s="1293" t="s">
        <v>830</v>
      </c>
      <c r="R5" s="1293" t="s">
        <v>829</v>
      </c>
      <c r="T5" s="1293" t="s">
        <v>830</v>
      </c>
      <c r="V5" s="1293" t="s">
        <v>734</v>
      </c>
      <c r="X5" s="1293" t="s">
        <v>123</v>
      </c>
      <c r="Z5" s="1314" t="s">
        <v>831</v>
      </c>
      <c r="AB5" s="1304"/>
    </row>
    <row r="6" spans="2:28">
      <c r="B6" s="1297">
        <v>1</v>
      </c>
      <c r="C6" s="1298" t="s">
        <v>832</v>
      </c>
      <c r="D6" s="1302" t="str">
        <f t="shared" ref="D6:D38" si="0">C6</f>
        <v>a</v>
      </c>
      <c r="E6" s="1297" t="s">
        <v>834</v>
      </c>
      <c r="F6" s="1305"/>
      <c r="G6" s="1297" t="s">
        <v>662</v>
      </c>
      <c r="H6" s="1305"/>
      <c r="I6" s="1307" t="s">
        <v>514</v>
      </c>
      <c r="J6" s="1305">
        <v>0</v>
      </c>
      <c r="K6" s="1308" t="s">
        <v>238</v>
      </c>
      <c r="L6" s="1304" t="str">
        <f t="shared" ref="L6:L22" si="1">IF(OR(F6="",H6=""),"",(H6+IF(F6&gt;H6,1,0)-F6-J6)*24)</f>
        <v/>
      </c>
      <c r="N6" s="1305">
        <v>0.29166666666666669</v>
      </c>
      <c r="O6" s="1293" t="s">
        <v>662</v>
      </c>
      <c r="P6" s="1305">
        <v>0.83333333333333337</v>
      </c>
      <c r="R6" s="1311" t="str">
        <f t="shared" ref="R6:R22" si="2">IF(F6="","",IF(F6&lt;N6,N6,IF(F6&gt;=P6,"",F6)))</f>
        <v/>
      </c>
      <c r="S6" s="1293" t="s">
        <v>662</v>
      </c>
      <c r="T6" s="1311" t="str">
        <f t="shared" ref="T6:T22" si="3">IF(H6="","",IF(H6&gt;F6,IF(H6&lt;P6,H6,P6),P6))</f>
        <v/>
      </c>
      <c r="U6" s="1312" t="s">
        <v>514</v>
      </c>
      <c r="V6" s="1305">
        <v>0</v>
      </c>
      <c r="W6" s="1292" t="s">
        <v>238</v>
      </c>
      <c r="X6" s="1304" t="str">
        <f t="shared" ref="X6:X22" si="4">IF(R6="","",IF((T6+IF(R6&gt;T6,1,0)-R6-V6)*24=0,"",(T6+IF(R6&gt;T6,1,0)-R6-V6)*24))</f>
        <v/>
      </c>
      <c r="Z6" s="1304" t="str">
        <f t="shared" ref="Z6:Z22" si="5">IF(X6="",L6,IF(OR(L6-X6=0,L6-X6&lt;0),"-",L6-X6))</f>
        <v/>
      </c>
      <c r="AB6" s="1315"/>
    </row>
    <row r="7" spans="2:28">
      <c r="B7" s="1297">
        <v>2</v>
      </c>
      <c r="C7" s="1298" t="s">
        <v>835</v>
      </c>
      <c r="D7" s="1302" t="str">
        <f t="shared" si="0"/>
        <v>b</v>
      </c>
      <c r="E7" s="1297" t="s">
        <v>834</v>
      </c>
      <c r="F7" s="1305"/>
      <c r="G7" s="1297" t="s">
        <v>662</v>
      </c>
      <c r="H7" s="1305"/>
      <c r="I7" s="1307" t="s">
        <v>514</v>
      </c>
      <c r="J7" s="1305">
        <v>0</v>
      </c>
      <c r="K7" s="1308" t="s">
        <v>238</v>
      </c>
      <c r="L7" s="1304" t="str">
        <f t="shared" si="1"/>
        <v/>
      </c>
      <c r="N7" s="1309">
        <f t="shared" ref="N7:N22" si="6">$N$6</f>
        <v>0.29166666666666669</v>
      </c>
      <c r="O7" s="1293" t="s">
        <v>662</v>
      </c>
      <c r="P7" s="1309">
        <f t="shared" ref="P7:P22" si="7">$P$6</f>
        <v>0.83333333333333337</v>
      </c>
      <c r="R7" s="1311" t="str">
        <f t="shared" si="2"/>
        <v/>
      </c>
      <c r="S7" s="1293" t="s">
        <v>662</v>
      </c>
      <c r="T7" s="1311" t="str">
        <f t="shared" si="3"/>
        <v/>
      </c>
      <c r="U7" s="1312" t="s">
        <v>514</v>
      </c>
      <c r="V7" s="1305">
        <v>0</v>
      </c>
      <c r="W7" s="1292" t="s">
        <v>238</v>
      </c>
      <c r="X7" s="1304" t="str">
        <f t="shared" si="4"/>
        <v/>
      </c>
      <c r="Z7" s="1304" t="str">
        <f t="shared" si="5"/>
        <v/>
      </c>
      <c r="AB7" s="1315"/>
    </row>
    <row r="8" spans="2:28">
      <c r="B8" s="1297">
        <v>3</v>
      </c>
      <c r="C8" s="1298" t="s">
        <v>406</v>
      </c>
      <c r="D8" s="1302" t="str">
        <f t="shared" si="0"/>
        <v>c</v>
      </c>
      <c r="E8" s="1297" t="s">
        <v>834</v>
      </c>
      <c r="F8" s="1305"/>
      <c r="G8" s="1297" t="s">
        <v>662</v>
      </c>
      <c r="H8" s="1305"/>
      <c r="I8" s="1307" t="s">
        <v>514</v>
      </c>
      <c r="J8" s="1305">
        <v>0</v>
      </c>
      <c r="K8" s="1308" t="s">
        <v>238</v>
      </c>
      <c r="L8" s="1304" t="str">
        <f t="shared" si="1"/>
        <v/>
      </c>
      <c r="N8" s="1309">
        <f t="shared" si="6"/>
        <v>0.29166666666666669</v>
      </c>
      <c r="O8" s="1293" t="s">
        <v>662</v>
      </c>
      <c r="P8" s="1309">
        <f t="shared" si="7"/>
        <v>0.83333333333333337</v>
      </c>
      <c r="R8" s="1311" t="str">
        <f t="shared" si="2"/>
        <v/>
      </c>
      <c r="S8" s="1293" t="s">
        <v>662</v>
      </c>
      <c r="T8" s="1311" t="str">
        <f t="shared" si="3"/>
        <v/>
      </c>
      <c r="U8" s="1312" t="s">
        <v>514</v>
      </c>
      <c r="V8" s="1305">
        <v>0</v>
      </c>
      <c r="W8" s="1292" t="s">
        <v>238</v>
      </c>
      <c r="X8" s="1304" t="str">
        <f t="shared" si="4"/>
        <v/>
      </c>
      <c r="Z8" s="1304" t="str">
        <f t="shared" si="5"/>
        <v/>
      </c>
      <c r="AB8" s="1315"/>
    </row>
    <row r="9" spans="2:28">
      <c r="B9" s="1297">
        <v>4</v>
      </c>
      <c r="C9" s="1298" t="s">
        <v>678</v>
      </c>
      <c r="D9" s="1302" t="str">
        <f t="shared" si="0"/>
        <v>d</v>
      </c>
      <c r="E9" s="1297" t="s">
        <v>834</v>
      </c>
      <c r="F9" s="1305"/>
      <c r="G9" s="1297" t="s">
        <v>662</v>
      </c>
      <c r="H9" s="1305"/>
      <c r="I9" s="1307" t="s">
        <v>514</v>
      </c>
      <c r="J9" s="1305">
        <v>0</v>
      </c>
      <c r="K9" s="1308" t="s">
        <v>238</v>
      </c>
      <c r="L9" s="1304" t="str">
        <f t="shared" si="1"/>
        <v/>
      </c>
      <c r="N9" s="1309">
        <f t="shared" si="6"/>
        <v>0.29166666666666669</v>
      </c>
      <c r="O9" s="1293" t="s">
        <v>662</v>
      </c>
      <c r="P9" s="1309">
        <f t="shared" si="7"/>
        <v>0.83333333333333337</v>
      </c>
      <c r="R9" s="1311" t="str">
        <f t="shared" si="2"/>
        <v/>
      </c>
      <c r="S9" s="1293" t="s">
        <v>662</v>
      </c>
      <c r="T9" s="1311" t="str">
        <f t="shared" si="3"/>
        <v/>
      </c>
      <c r="U9" s="1312" t="s">
        <v>514</v>
      </c>
      <c r="V9" s="1305">
        <v>0</v>
      </c>
      <c r="W9" s="1292" t="s">
        <v>238</v>
      </c>
      <c r="X9" s="1304" t="str">
        <f t="shared" si="4"/>
        <v/>
      </c>
      <c r="Z9" s="1304" t="str">
        <f t="shared" si="5"/>
        <v/>
      </c>
      <c r="AB9" s="1315"/>
    </row>
    <row r="10" spans="2:28">
      <c r="B10" s="1297">
        <v>5</v>
      </c>
      <c r="C10" s="1298" t="s">
        <v>220</v>
      </c>
      <c r="D10" s="1302" t="str">
        <f t="shared" si="0"/>
        <v>e</v>
      </c>
      <c r="E10" s="1297" t="s">
        <v>834</v>
      </c>
      <c r="F10" s="1305"/>
      <c r="G10" s="1297" t="s">
        <v>662</v>
      </c>
      <c r="H10" s="1305"/>
      <c r="I10" s="1307" t="s">
        <v>514</v>
      </c>
      <c r="J10" s="1305">
        <v>0</v>
      </c>
      <c r="K10" s="1308" t="s">
        <v>238</v>
      </c>
      <c r="L10" s="1304" t="str">
        <f t="shared" si="1"/>
        <v/>
      </c>
      <c r="N10" s="1309">
        <f t="shared" si="6"/>
        <v>0.29166666666666669</v>
      </c>
      <c r="O10" s="1293" t="s">
        <v>662</v>
      </c>
      <c r="P10" s="1309">
        <f t="shared" si="7"/>
        <v>0.83333333333333337</v>
      </c>
      <c r="R10" s="1311" t="str">
        <f t="shared" si="2"/>
        <v/>
      </c>
      <c r="S10" s="1293" t="s">
        <v>662</v>
      </c>
      <c r="T10" s="1311" t="str">
        <f t="shared" si="3"/>
        <v/>
      </c>
      <c r="U10" s="1312" t="s">
        <v>514</v>
      </c>
      <c r="V10" s="1305">
        <v>0</v>
      </c>
      <c r="W10" s="1292" t="s">
        <v>238</v>
      </c>
      <c r="X10" s="1304" t="str">
        <f t="shared" si="4"/>
        <v/>
      </c>
      <c r="Z10" s="1304" t="str">
        <f t="shared" si="5"/>
        <v/>
      </c>
      <c r="AB10" s="1315"/>
    </row>
    <row r="11" spans="2:28">
      <c r="B11" s="1297">
        <v>6</v>
      </c>
      <c r="C11" s="1298" t="s">
        <v>612</v>
      </c>
      <c r="D11" s="1302" t="str">
        <f t="shared" si="0"/>
        <v>f</v>
      </c>
      <c r="E11" s="1297" t="s">
        <v>834</v>
      </c>
      <c r="F11" s="1305"/>
      <c r="G11" s="1297" t="s">
        <v>662</v>
      </c>
      <c r="H11" s="1305"/>
      <c r="I11" s="1307" t="s">
        <v>514</v>
      </c>
      <c r="J11" s="1305">
        <v>0</v>
      </c>
      <c r="K11" s="1308" t="s">
        <v>238</v>
      </c>
      <c r="L11" s="1304" t="str">
        <f t="shared" si="1"/>
        <v/>
      </c>
      <c r="N11" s="1309">
        <f t="shared" si="6"/>
        <v>0.29166666666666669</v>
      </c>
      <c r="O11" s="1293" t="s">
        <v>662</v>
      </c>
      <c r="P11" s="1309">
        <f t="shared" si="7"/>
        <v>0.83333333333333337</v>
      </c>
      <c r="R11" s="1311" t="str">
        <f t="shared" si="2"/>
        <v/>
      </c>
      <c r="S11" s="1293" t="s">
        <v>662</v>
      </c>
      <c r="T11" s="1311" t="str">
        <f t="shared" si="3"/>
        <v/>
      </c>
      <c r="U11" s="1312" t="s">
        <v>514</v>
      </c>
      <c r="V11" s="1305">
        <v>0</v>
      </c>
      <c r="W11" s="1292" t="s">
        <v>238</v>
      </c>
      <c r="X11" s="1304" t="str">
        <f t="shared" si="4"/>
        <v/>
      </c>
      <c r="Z11" s="1304" t="str">
        <f t="shared" si="5"/>
        <v/>
      </c>
      <c r="AB11" s="1315"/>
    </row>
    <row r="12" spans="2:28">
      <c r="B12" s="1297">
        <v>7</v>
      </c>
      <c r="C12" s="1298" t="s">
        <v>821</v>
      </c>
      <c r="D12" s="1302" t="str">
        <f t="shared" si="0"/>
        <v>g</v>
      </c>
      <c r="E12" s="1297" t="s">
        <v>834</v>
      </c>
      <c r="F12" s="1305"/>
      <c r="G12" s="1297" t="s">
        <v>662</v>
      </c>
      <c r="H12" s="1305"/>
      <c r="I12" s="1307" t="s">
        <v>514</v>
      </c>
      <c r="J12" s="1305">
        <v>0</v>
      </c>
      <c r="K12" s="1308" t="s">
        <v>238</v>
      </c>
      <c r="L12" s="1304" t="str">
        <f t="shared" si="1"/>
        <v/>
      </c>
      <c r="N12" s="1309">
        <f t="shared" si="6"/>
        <v>0.29166666666666669</v>
      </c>
      <c r="O12" s="1293" t="s">
        <v>662</v>
      </c>
      <c r="P12" s="1309">
        <f t="shared" si="7"/>
        <v>0.83333333333333337</v>
      </c>
      <c r="R12" s="1311" t="str">
        <f t="shared" si="2"/>
        <v/>
      </c>
      <c r="S12" s="1293" t="s">
        <v>662</v>
      </c>
      <c r="T12" s="1311" t="str">
        <f t="shared" si="3"/>
        <v/>
      </c>
      <c r="U12" s="1312" t="s">
        <v>514</v>
      </c>
      <c r="V12" s="1305">
        <v>0</v>
      </c>
      <c r="W12" s="1292" t="s">
        <v>238</v>
      </c>
      <c r="X12" s="1304" t="str">
        <f t="shared" si="4"/>
        <v/>
      </c>
      <c r="Z12" s="1304" t="str">
        <f t="shared" si="5"/>
        <v/>
      </c>
      <c r="AB12" s="1315"/>
    </row>
    <row r="13" spans="2:28">
      <c r="B13" s="1297">
        <v>8</v>
      </c>
      <c r="C13" s="1298" t="s">
        <v>430</v>
      </c>
      <c r="D13" s="1302" t="str">
        <f t="shared" si="0"/>
        <v>h</v>
      </c>
      <c r="E13" s="1297" t="s">
        <v>834</v>
      </c>
      <c r="F13" s="1305"/>
      <c r="G13" s="1297" t="s">
        <v>662</v>
      </c>
      <c r="H13" s="1305"/>
      <c r="I13" s="1307" t="s">
        <v>514</v>
      </c>
      <c r="J13" s="1305">
        <v>0</v>
      </c>
      <c r="K13" s="1308" t="s">
        <v>238</v>
      </c>
      <c r="L13" s="1304" t="str">
        <f t="shared" si="1"/>
        <v/>
      </c>
      <c r="N13" s="1309">
        <f t="shared" si="6"/>
        <v>0.29166666666666669</v>
      </c>
      <c r="O13" s="1293" t="s">
        <v>662</v>
      </c>
      <c r="P13" s="1309">
        <f t="shared" si="7"/>
        <v>0.83333333333333337</v>
      </c>
      <c r="R13" s="1311" t="str">
        <f t="shared" si="2"/>
        <v/>
      </c>
      <c r="S13" s="1293" t="s">
        <v>662</v>
      </c>
      <c r="T13" s="1311" t="str">
        <f t="shared" si="3"/>
        <v/>
      </c>
      <c r="U13" s="1312" t="s">
        <v>514</v>
      </c>
      <c r="V13" s="1305">
        <v>0</v>
      </c>
      <c r="W13" s="1292" t="s">
        <v>238</v>
      </c>
      <c r="X13" s="1304" t="str">
        <f t="shared" si="4"/>
        <v/>
      </c>
      <c r="Z13" s="1304" t="str">
        <f t="shared" si="5"/>
        <v/>
      </c>
      <c r="AB13" s="1315"/>
    </row>
    <row r="14" spans="2:28">
      <c r="B14" s="1297">
        <v>9</v>
      </c>
      <c r="C14" s="1298" t="s">
        <v>836</v>
      </c>
      <c r="D14" s="1302" t="str">
        <f t="shared" si="0"/>
        <v>i</v>
      </c>
      <c r="E14" s="1297" t="s">
        <v>834</v>
      </c>
      <c r="F14" s="1305"/>
      <c r="G14" s="1297" t="s">
        <v>662</v>
      </c>
      <c r="H14" s="1305"/>
      <c r="I14" s="1307" t="s">
        <v>514</v>
      </c>
      <c r="J14" s="1305">
        <v>0</v>
      </c>
      <c r="K14" s="1308" t="s">
        <v>238</v>
      </c>
      <c r="L14" s="1304" t="str">
        <f t="shared" si="1"/>
        <v/>
      </c>
      <c r="N14" s="1309">
        <f t="shared" si="6"/>
        <v>0.29166666666666669</v>
      </c>
      <c r="O14" s="1293" t="s">
        <v>662</v>
      </c>
      <c r="P14" s="1309">
        <f t="shared" si="7"/>
        <v>0.83333333333333337</v>
      </c>
      <c r="R14" s="1311" t="str">
        <f t="shared" si="2"/>
        <v/>
      </c>
      <c r="S14" s="1293" t="s">
        <v>662</v>
      </c>
      <c r="T14" s="1311" t="str">
        <f t="shared" si="3"/>
        <v/>
      </c>
      <c r="U14" s="1312" t="s">
        <v>514</v>
      </c>
      <c r="V14" s="1305">
        <v>0</v>
      </c>
      <c r="W14" s="1292" t="s">
        <v>238</v>
      </c>
      <c r="X14" s="1304" t="str">
        <f t="shared" si="4"/>
        <v/>
      </c>
      <c r="Z14" s="1304" t="str">
        <f t="shared" si="5"/>
        <v/>
      </c>
      <c r="AB14" s="1315"/>
    </row>
    <row r="15" spans="2:28">
      <c r="B15" s="1297">
        <v>10</v>
      </c>
      <c r="C15" s="1298" t="s">
        <v>656</v>
      </c>
      <c r="D15" s="1302" t="str">
        <f t="shared" si="0"/>
        <v>j</v>
      </c>
      <c r="E15" s="1297" t="s">
        <v>834</v>
      </c>
      <c r="F15" s="1305"/>
      <c r="G15" s="1297" t="s">
        <v>662</v>
      </c>
      <c r="H15" s="1305"/>
      <c r="I15" s="1307" t="s">
        <v>514</v>
      </c>
      <c r="J15" s="1305">
        <v>0</v>
      </c>
      <c r="K15" s="1308" t="s">
        <v>238</v>
      </c>
      <c r="L15" s="1304" t="str">
        <f t="shared" si="1"/>
        <v/>
      </c>
      <c r="N15" s="1309">
        <f t="shared" si="6"/>
        <v>0.29166666666666669</v>
      </c>
      <c r="O15" s="1293" t="s">
        <v>662</v>
      </c>
      <c r="P15" s="1309">
        <f t="shared" si="7"/>
        <v>0.83333333333333337</v>
      </c>
      <c r="R15" s="1311" t="str">
        <f t="shared" si="2"/>
        <v/>
      </c>
      <c r="S15" s="1293" t="s">
        <v>662</v>
      </c>
      <c r="T15" s="1311" t="str">
        <f t="shared" si="3"/>
        <v/>
      </c>
      <c r="U15" s="1312" t="s">
        <v>514</v>
      </c>
      <c r="V15" s="1305">
        <v>0</v>
      </c>
      <c r="W15" s="1292" t="s">
        <v>238</v>
      </c>
      <c r="X15" s="1304" t="str">
        <f t="shared" si="4"/>
        <v/>
      </c>
      <c r="Z15" s="1304" t="str">
        <f t="shared" si="5"/>
        <v/>
      </c>
      <c r="AB15" s="1315"/>
    </row>
    <row r="16" spans="2:28">
      <c r="B16" s="1297">
        <v>11</v>
      </c>
      <c r="C16" s="1298" t="s">
        <v>741</v>
      </c>
      <c r="D16" s="1302" t="str">
        <f t="shared" si="0"/>
        <v>k</v>
      </c>
      <c r="E16" s="1297" t="s">
        <v>834</v>
      </c>
      <c r="F16" s="1305"/>
      <c r="G16" s="1297" t="s">
        <v>662</v>
      </c>
      <c r="H16" s="1305"/>
      <c r="I16" s="1307" t="s">
        <v>514</v>
      </c>
      <c r="J16" s="1305">
        <v>0</v>
      </c>
      <c r="K16" s="1308" t="s">
        <v>238</v>
      </c>
      <c r="L16" s="1304" t="str">
        <f t="shared" si="1"/>
        <v/>
      </c>
      <c r="N16" s="1309">
        <f t="shared" si="6"/>
        <v>0.29166666666666669</v>
      </c>
      <c r="O16" s="1293" t="s">
        <v>662</v>
      </c>
      <c r="P16" s="1309">
        <f t="shared" si="7"/>
        <v>0.83333333333333337</v>
      </c>
      <c r="R16" s="1311" t="str">
        <f t="shared" si="2"/>
        <v/>
      </c>
      <c r="S16" s="1293" t="s">
        <v>662</v>
      </c>
      <c r="T16" s="1311" t="str">
        <f t="shared" si="3"/>
        <v/>
      </c>
      <c r="U16" s="1312" t="s">
        <v>514</v>
      </c>
      <c r="V16" s="1305">
        <v>0</v>
      </c>
      <c r="W16" s="1292" t="s">
        <v>238</v>
      </c>
      <c r="X16" s="1304" t="str">
        <f t="shared" si="4"/>
        <v/>
      </c>
      <c r="Z16" s="1304" t="str">
        <f t="shared" si="5"/>
        <v/>
      </c>
      <c r="AB16" s="1315"/>
    </row>
    <row r="17" spans="2:28">
      <c r="B17" s="1297">
        <v>12</v>
      </c>
      <c r="C17" s="1298" t="s">
        <v>837</v>
      </c>
      <c r="D17" s="1302" t="str">
        <f t="shared" si="0"/>
        <v>l</v>
      </c>
      <c r="E17" s="1297" t="s">
        <v>834</v>
      </c>
      <c r="F17" s="1305"/>
      <c r="G17" s="1297" t="s">
        <v>662</v>
      </c>
      <c r="H17" s="1305"/>
      <c r="I17" s="1307" t="s">
        <v>514</v>
      </c>
      <c r="J17" s="1305">
        <v>0</v>
      </c>
      <c r="K17" s="1308" t="s">
        <v>238</v>
      </c>
      <c r="L17" s="1304" t="str">
        <f t="shared" si="1"/>
        <v/>
      </c>
      <c r="N17" s="1309">
        <f t="shared" si="6"/>
        <v>0.29166666666666669</v>
      </c>
      <c r="O17" s="1293" t="s">
        <v>662</v>
      </c>
      <c r="P17" s="1309">
        <f t="shared" si="7"/>
        <v>0.83333333333333337</v>
      </c>
      <c r="R17" s="1311" t="str">
        <f t="shared" si="2"/>
        <v/>
      </c>
      <c r="S17" s="1293" t="s">
        <v>662</v>
      </c>
      <c r="T17" s="1311" t="str">
        <f t="shared" si="3"/>
        <v/>
      </c>
      <c r="U17" s="1312" t="s">
        <v>514</v>
      </c>
      <c r="V17" s="1305">
        <v>0</v>
      </c>
      <c r="W17" s="1292" t="s">
        <v>238</v>
      </c>
      <c r="X17" s="1304" t="str">
        <f t="shared" si="4"/>
        <v/>
      </c>
      <c r="Z17" s="1304" t="str">
        <f t="shared" si="5"/>
        <v/>
      </c>
      <c r="AB17" s="1315"/>
    </row>
    <row r="18" spans="2:28">
      <c r="B18" s="1297">
        <v>13</v>
      </c>
      <c r="C18" s="1298" t="s">
        <v>609</v>
      </c>
      <c r="D18" s="1302" t="str">
        <f t="shared" si="0"/>
        <v>m</v>
      </c>
      <c r="E18" s="1297" t="s">
        <v>834</v>
      </c>
      <c r="F18" s="1305"/>
      <c r="G18" s="1297" t="s">
        <v>662</v>
      </c>
      <c r="H18" s="1305"/>
      <c r="I18" s="1307" t="s">
        <v>514</v>
      </c>
      <c r="J18" s="1305">
        <v>0</v>
      </c>
      <c r="K18" s="1308" t="s">
        <v>238</v>
      </c>
      <c r="L18" s="1304" t="str">
        <f t="shared" si="1"/>
        <v/>
      </c>
      <c r="N18" s="1309">
        <f t="shared" si="6"/>
        <v>0.29166666666666669</v>
      </c>
      <c r="O18" s="1293" t="s">
        <v>662</v>
      </c>
      <c r="P18" s="1309">
        <f t="shared" si="7"/>
        <v>0.83333333333333337</v>
      </c>
      <c r="R18" s="1311" t="str">
        <f t="shared" si="2"/>
        <v/>
      </c>
      <c r="S18" s="1293" t="s">
        <v>662</v>
      </c>
      <c r="T18" s="1311" t="str">
        <f t="shared" si="3"/>
        <v/>
      </c>
      <c r="U18" s="1312" t="s">
        <v>514</v>
      </c>
      <c r="V18" s="1305">
        <v>0</v>
      </c>
      <c r="W18" s="1292" t="s">
        <v>238</v>
      </c>
      <c r="X18" s="1304" t="str">
        <f t="shared" si="4"/>
        <v/>
      </c>
      <c r="Z18" s="1304" t="str">
        <f t="shared" si="5"/>
        <v/>
      </c>
      <c r="AB18" s="1315"/>
    </row>
    <row r="19" spans="2:28">
      <c r="B19" s="1297">
        <v>14</v>
      </c>
      <c r="C19" s="1298" t="s">
        <v>839</v>
      </c>
      <c r="D19" s="1302" t="str">
        <f t="shared" si="0"/>
        <v>n</v>
      </c>
      <c r="E19" s="1297" t="s">
        <v>834</v>
      </c>
      <c r="F19" s="1305"/>
      <c r="G19" s="1297" t="s">
        <v>662</v>
      </c>
      <c r="H19" s="1305"/>
      <c r="I19" s="1307" t="s">
        <v>514</v>
      </c>
      <c r="J19" s="1305">
        <v>0</v>
      </c>
      <c r="K19" s="1308" t="s">
        <v>238</v>
      </c>
      <c r="L19" s="1304" t="str">
        <f t="shared" si="1"/>
        <v/>
      </c>
      <c r="N19" s="1309">
        <f t="shared" si="6"/>
        <v>0.29166666666666669</v>
      </c>
      <c r="O19" s="1293" t="s">
        <v>662</v>
      </c>
      <c r="P19" s="1309">
        <f t="shared" si="7"/>
        <v>0.83333333333333337</v>
      </c>
      <c r="R19" s="1311" t="str">
        <f t="shared" si="2"/>
        <v/>
      </c>
      <c r="S19" s="1293" t="s">
        <v>662</v>
      </c>
      <c r="T19" s="1311" t="str">
        <f t="shared" si="3"/>
        <v/>
      </c>
      <c r="U19" s="1312" t="s">
        <v>514</v>
      </c>
      <c r="V19" s="1305">
        <v>0</v>
      </c>
      <c r="W19" s="1292" t="s">
        <v>238</v>
      </c>
      <c r="X19" s="1304" t="str">
        <f t="shared" si="4"/>
        <v/>
      </c>
      <c r="Z19" s="1304" t="str">
        <f t="shared" si="5"/>
        <v/>
      </c>
      <c r="AB19" s="1315"/>
    </row>
    <row r="20" spans="2:28">
      <c r="B20" s="1297">
        <v>15</v>
      </c>
      <c r="C20" s="1298" t="s">
        <v>833</v>
      </c>
      <c r="D20" s="1302" t="str">
        <f t="shared" si="0"/>
        <v>o</v>
      </c>
      <c r="E20" s="1297" t="s">
        <v>834</v>
      </c>
      <c r="F20" s="1305"/>
      <c r="G20" s="1297" t="s">
        <v>662</v>
      </c>
      <c r="H20" s="1305"/>
      <c r="I20" s="1307" t="s">
        <v>514</v>
      </c>
      <c r="J20" s="1305">
        <v>0</v>
      </c>
      <c r="K20" s="1308" t="s">
        <v>238</v>
      </c>
      <c r="L20" s="1304" t="str">
        <f t="shared" si="1"/>
        <v/>
      </c>
      <c r="N20" s="1309">
        <f t="shared" si="6"/>
        <v>0.29166666666666669</v>
      </c>
      <c r="O20" s="1293" t="s">
        <v>662</v>
      </c>
      <c r="P20" s="1309">
        <f t="shared" si="7"/>
        <v>0.83333333333333337</v>
      </c>
      <c r="R20" s="1311" t="str">
        <f t="shared" si="2"/>
        <v/>
      </c>
      <c r="S20" s="1293" t="s">
        <v>662</v>
      </c>
      <c r="T20" s="1311" t="str">
        <f t="shared" si="3"/>
        <v/>
      </c>
      <c r="U20" s="1312" t="s">
        <v>514</v>
      </c>
      <c r="V20" s="1305">
        <v>0</v>
      </c>
      <c r="W20" s="1292" t="s">
        <v>238</v>
      </c>
      <c r="X20" s="1304" t="str">
        <f t="shared" si="4"/>
        <v/>
      </c>
      <c r="Z20" s="1304" t="str">
        <f t="shared" si="5"/>
        <v/>
      </c>
      <c r="AB20" s="1315"/>
    </row>
    <row r="21" spans="2:28">
      <c r="B21" s="1297">
        <v>16</v>
      </c>
      <c r="C21" s="1298" t="s">
        <v>605</v>
      </c>
      <c r="D21" s="1302" t="str">
        <f t="shared" si="0"/>
        <v>p</v>
      </c>
      <c r="E21" s="1297" t="s">
        <v>834</v>
      </c>
      <c r="F21" s="1305"/>
      <c r="G21" s="1297" t="s">
        <v>662</v>
      </c>
      <c r="H21" s="1305"/>
      <c r="I21" s="1307" t="s">
        <v>514</v>
      </c>
      <c r="J21" s="1305">
        <v>0</v>
      </c>
      <c r="K21" s="1308" t="s">
        <v>238</v>
      </c>
      <c r="L21" s="1304" t="str">
        <f t="shared" si="1"/>
        <v/>
      </c>
      <c r="N21" s="1309">
        <f t="shared" si="6"/>
        <v>0.29166666666666669</v>
      </c>
      <c r="O21" s="1293" t="s">
        <v>662</v>
      </c>
      <c r="P21" s="1309">
        <f t="shared" si="7"/>
        <v>0.83333333333333337</v>
      </c>
      <c r="R21" s="1311" t="str">
        <f t="shared" si="2"/>
        <v/>
      </c>
      <c r="S21" s="1293" t="s">
        <v>662</v>
      </c>
      <c r="T21" s="1311" t="str">
        <f t="shared" si="3"/>
        <v/>
      </c>
      <c r="U21" s="1312" t="s">
        <v>514</v>
      </c>
      <c r="V21" s="1305">
        <v>0</v>
      </c>
      <c r="W21" s="1292" t="s">
        <v>238</v>
      </c>
      <c r="X21" s="1304" t="str">
        <f t="shared" si="4"/>
        <v/>
      </c>
      <c r="Z21" s="1304" t="str">
        <f t="shared" si="5"/>
        <v/>
      </c>
      <c r="AB21" s="1315"/>
    </row>
    <row r="22" spans="2:28">
      <c r="B22" s="1297">
        <v>17</v>
      </c>
      <c r="C22" s="1298" t="s">
        <v>840</v>
      </c>
      <c r="D22" s="1302" t="str">
        <f t="shared" si="0"/>
        <v>q</v>
      </c>
      <c r="E22" s="1297" t="s">
        <v>834</v>
      </c>
      <c r="F22" s="1305"/>
      <c r="G22" s="1297" t="s">
        <v>662</v>
      </c>
      <c r="H22" s="1305"/>
      <c r="I22" s="1307" t="s">
        <v>514</v>
      </c>
      <c r="J22" s="1305">
        <v>0</v>
      </c>
      <c r="K22" s="1308" t="s">
        <v>238</v>
      </c>
      <c r="L22" s="1304" t="str">
        <f t="shared" si="1"/>
        <v/>
      </c>
      <c r="N22" s="1309">
        <f t="shared" si="6"/>
        <v>0.29166666666666669</v>
      </c>
      <c r="O22" s="1293" t="s">
        <v>662</v>
      </c>
      <c r="P22" s="1309">
        <f t="shared" si="7"/>
        <v>0.83333333333333337</v>
      </c>
      <c r="R22" s="1311" t="str">
        <f t="shared" si="2"/>
        <v/>
      </c>
      <c r="S22" s="1293" t="s">
        <v>662</v>
      </c>
      <c r="T22" s="1311" t="str">
        <f t="shared" si="3"/>
        <v/>
      </c>
      <c r="U22" s="1312" t="s">
        <v>514</v>
      </c>
      <c r="V22" s="1305">
        <v>0</v>
      </c>
      <c r="W22" s="1292" t="s">
        <v>238</v>
      </c>
      <c r="X22" s="1304" t="str">
        <f t="shared" si="4"/>
        <v/>
      </c>
      <c r="Z22" s="1304" t="str">
        <f t="shared" si="5"/>
        <v/>
      </c>
      <c r="AB22" s="1315"/>
    </row>
    <row r="23" spans="2:28">
      <c r="B23" s="1297">
        <v>18</v>
      </c>
      <c r="C23" s="1298" t="s">
        <v>307</v>
      </c>
      <c r="D23" s="1302" t="str">
        <f t="shared" si="0"/>
        <v>r</v>
      </c>
      <c r="E23" s="1297" t="s">
        <v>834</v>
      </c>
      <c r="F23" s="1306"/>
      <c r="G23" s="1297" t="s">
        <v>662</v>
      </c>
      <c r="H23" s="1306"/>
      <c r="I23" s="1307" t="s">
        <v>514</v>
      </c>
      <c r="J23" s="1306"/>
      <c r="K23" s="1308" t="s">
        <v>238</v>
      </c>
      <c r="L23" s="1298">
        <v>1</v>
      </c>
      <c r="N23" s="1310"/>
      <c r="O23" s="1297" t="s">
        <v>662</v>
      </c>
      <c r="P23" s="1310"/>
      <c r="Q23" s="1308"/>
      <c r="R23" s="1310"/>
      <c r="S23" s="1297" t="s">
        <v>662</v>
      </c>
      <c r="T23" s="1310"/>
      <c r="U23" s="1307" t="s">
        <v>514</v>
      </c>
      <c r="V23" s="1306"/>
      <c r="W23" s="1308" t="s">
        <v>238</v>
      </c>
      <c r="X23" s="1298">
        <v>1</v>
      </c>
      <c r="Y23" s="1308"/>
      <c r="Z23" s="1298" t="s">
        <v>753</v>
      </c>
      <c r="AB23" s="1315"/>
    </row>
    <row r="24" spans="2:28">
      <c r="B24" s="1297">
        <v>19</v>
      </c>
      <c r="C24" s="1298" t="s">
        <v>576</v>
      </c>
      <c r="D24" s="1302" t="str">
        <f t="shared" si="0"/>
        <v>s</v>
      </c>
      <c r="E24" s="1297" t="s">
        <v>834</v>
      </c>
      <c r="F24" s="1306"/>
      <c r="G24" s="1297" t="s">
        <v>662</v>
      </c>
      <c r="H24" s="1306"/>
      <c r="I24" s="1307" t="s">
        <v>514</v>
      </c>
      <c r="J24" s="1306"/>
      <c r="K24" s="1308" t="s">
        <v>238</v>
      </c>
      <c r="L24" s="1298">
        <v>2</v>
      </c>
      <c r="N24" s="1310"/>
      <c r="O24" s="1297" t="s">
        <v>662</v>
      </c>
      <c r="P24" s="1310"/>
      <c r="Q24" s="1308"/>
      <c r="R24" s="1310"/>
      <c r="S24" s="1297" t="s">
        <v>662</v>
      </c>
      <c r="T24" s="1310"/>
      <c r="U24" s="1307" t="s">
        <v>514</v>
      </c>
      <c r="V24" s="1306"/>
      <c r="W24" s="1308" t="s">
        <v>238</v>
      </c>
      <c r="X24" s="1298">
        <v>2</v>
      </c>
      <c r="Y24" s="1308"/>
      <c r="Z24" s="1298" t="s">
        <v>753</v>
      </c>
      <c r="AB24" s="1315"/>
    </row>
    <row r="25" spans="2:28">
      <c r="B25" s="1297">
        <v>20</v>
      </c>
      <c r="C25" s="1298" t="s">
        <v>841</v>
      </c>
      <c r="D25" s="1302" t="str">
        <f t="shared" si="0"/>
        <v>t</v>
      </c>
      <c r="E25" s="1297" t="s">
        <v>834</v>
      </c>
      <c r="F25" s="1306"/>
      <c r="G25" s="1297" t="s">
        <v>662</v>
      </c>
      <c r="H25" s="1306"/>
      <c r="I25" s="1307" t="s">
        <v>514</v>
      </c>
      <c r="J25" s="1306"/>
      <c r="K25" s="1308" t="s">
        <v>238</v>
      </c>
      <c r="L25" s="1298">
        <v>3</v>
      </c>
      <c r="N25" s="1310"/>
      <c r="O25" s="1297" t="s">
        <v>662</v>
      </c>
      <c r="P25" s="1310"/>
      <c r="Q25" s="1308"/>
      <c r="R25" s="1310"/>
      <c r="S25" s="1297" t="s">
        <v>662</v>
      </c>
      <c r="T25" s="1310"/>
      <c r="U25" s="1307" t="s">
        <v>514</v>
      </c>
      <c r="V25" s="1306"/>
      <c r="W25" s="1308" t="s">
        <v>238</v>
      </c>
      <c r="X25" s="1298">
        <v>3</v>
      </c>
      <c r="Y25" s="1308"/>
      <c r="Z25" s="1298" t="s">
        <v>753</v>
      </c>
      <c r="AB25" s="1315"/>
    </row>
    <row r="26" spans="2:28">
      <c r="B26" s="1297">
        <v>21</v>
      </c>
      <c r="C26" s="1298" t="s">
        <v>297</v>
      </c>
      <c r="D26" s="1302" t="str">
        <f t="shared" si="0"/>
        <v>u</v>
      </c>
      <c r="E26" s="1297" t="s">
        <v>834</v>
      </c>
      <c r="F26" s="1306"/>
      <c r="G26" s="1297" t="s">
        <v>662</v>
      </c>
      <c r="H26" s="1306"/>
      <c r="I26" s="1307" t="s">
        <v>514</v>
      </c>
      <c r="J26" s="1306"/>
      <c r="K26" s="1308" t="s">
        <v>238</v>
      </c>
      <c r="L26" s="1298">
        <v>4</v>
      </c>
      <c r="N26" s="1310"/>
      <c r="O26" s="1297" t="s">
        <v>662</v>
      </c>
      <c r="P26" s="1310"/>
      <c r="Q26" s="1308"/>
      <c r="R26" s="1310"/>
      <c r="S26" s="1297" t="s">
        <v>662</v>
      </c>
      <c r="T26" s="1310"/>
      <c r="U26" s="1307" t="s">
        <v>514</v>
      </c>
      <c r="V26" s="1306"/>
      <c r="W26" s="1308" t="s">
        <v>238</v>
      </c>
      <c r="X26" s="1298">
        <v>4</v>
      </c>
      <c r="Y26" s="1308"/>
      <c r="Z26" s="1298" t="s">
        <v>753</v>
      </c>
      <c r="AB26" s="1315"/>
    </row>
    <row r="27" spans="2:28">
      <c r="B27" s="1297">
        <v>22</v>
      </c>
      <c r="C27" s="1298" t="s">
        <v>842</v>
      </c>
      <c r="D27" s="1302" t="str">
        <f t="shared" si="0"/>
        <v>v</v>
      </c>
      <c r="E27" s="1297" t="s">
        <v>834</v>
      </c>
      <c r="F27" s="1306"/>
      <c r="G27" s="1297" t="s">
        <v>662</v>
      </c>
      <c r="H27" s="1306"/>
      <c r="I27" s="1307" t="s">
        <v>514</v>
      </c>
      <c r="J27" s="1306"/>
      <c r="K27" s="1308" t="s">
        <v>238</v>
      </c>
      <c r="L27" s="1298">
        <v>5</v>
      </c>
      <c r="N27" s="1310"/>
      <c r="O27" s="1297" t="s">
        <v>662</v>
      </c>
      <c r="P27" s="1310"/>
      <c r="Q27" s="1308"/>
      <c r="R27" s="1310"/>
      <c r="S27" s="1297" t="s">
        <v>662</v>
      </c>
      <c r="T27" s="1310"/>
      <c r="U27" s="1307" t="s">
        <v>514</v>
      </c>
      <c r="V27" s="1306"/>
      <c r="W27" s="1308" t="s">
        <v>238</v>
      </c>
      <c r="X27" s="1298">
        <v>5</v>
      </c>
      <c r="Y27" s="1308"/>
      <c r="Z27" s="1298" t="s">
        <v>753</v>
      </c>
      <c r="AB27" s="1315"/>
    </row>
    <row r="28" spans="2:28">
      <c r="B28" s="1297">
        <v>23</v>
      </c>
      <c r="C28" s="1298" t="s">
        <v>843</v>
      </c>
      <c r="D28" s="1302" t="str">
        <f t="shared" si="0"/>
        <v>w</v>
      </c>
      <c r="E28" s="1297" t="s">
        <v>834</v>
      </c>
      <c r="F28" s="1306"/>
      <c r="G28" s="1297" t="s">
        <v>662</v>
      </c>
      <c r="H28" s="1306"/>
      <c r="I28" s="1307" t="s">
        <v>514</v>
      </c>
      <c r="J28" s="1306"/>
      <c r="K28" s="1308" t="s">
        <v>238</v>
      </c>
      <c r="L28" s="1298">
        <v>6</v>
      </c>
      <c r="N28" s="1310"/>
      <c r="O28" s="1297" t="s">
        <v>662</v>
      </c>
      <c r="P28" s="1310"/>
      <c r="Q28" s="1308"/>
      <c r="R28" s="1310"/>
      <c r="S28" s="1297" t="s">
        <v>662</v>
      </c>
      <c r="T28" s="1310"/>
      <c r="U28" s="1307" t="s">
        <v>514</v>
      </c>
      <c r="V28" s="1306"/>
      <c r="W28" s="1308" t="s">
        <v>238</v>
      </c>
      <c r="X28" s="1298">
        <v>6</v>
      </c>
      <c r="Y28" s="1308"/>
      <c r="Z28" s="1298" t="s">
        <v>753</v>
      </c>
      <c r="AB28" s="1315"/>
    </row>
    <row r="29" spans="2:28">
      <c r="B29" s="1297">
        <v>24</v>
      </c>
      <c r="C29" s="1298" t="s">
        <v>844</v>
      </c>
      <c r="D29" s="1302" t="str">
        <f t="shared" si="0"/>
        <v>x</v>
      </c>
      <c r="E29" s="1297" t="s">
        <v>834</v>
      </c>
      <c r="F29" s="1306"/>
      <c r="G29" s="1297" t="s">
        <v>662</v>
      </c>
      <c r="H29" s="1306"/>
      <c r="I29" s="1307" t="s">
        <v>514</v>
      </c>
      <c r="J29" s="1306"/>
      <c r="K29" s="1308" t="s">
        <v>238</v>
      </c>
      <c r="L29" s="1298">
        <v>7</v>
      </c>
      <c r="N29" s="1310"/>
      <c r="O29" s="1297" t="s">
        <v>662</v>
      </c>
      <c r="P29" s="1310"/>
      <c r="Q29" s="1308"/>
      <c r="R29" s="1310"/>
      <c r="S29" s="1297" t="s">
        <v>662</v>
      </c>
      <c r="T29" s="1310"/>
      <c r="U29" s="1307" t="s">
        <v>514</v>
      </c>
      <c r="V29" s="1306"/>
      <c r="W29" s="1308" t="s">
        <v>238</v>
      </c>
      <c r="X29" s="1298">
        <v>7</v>
      </c>
      <c r="Y29" s="1308"/>
      <c r="Z29" s="1298" t="s">
        <v>753</v>
      </c>
      <c r="AB29" s="1315"/>
    </row>
    <row r="30" spans="2:28">
      <c r="B30" s="1297">
        <v>25</v>
      </c>
      <c r="C30" s="1298" t="s">
        <v>846</v>
      </c>
      <c r="D30" s="1302" t="str">
        <f t="shared" si="0"/>
        <v>y</v>
      </c>
      <c r="E30" s="1297" t="s">
        <v>834</v>
      </c>
      <c r="F30" s="1306"/>
      <c r="G30" s="1297" t="s">
        <v>662</v>
      </c>
      <c r="H30" s="1306"/>
      <c r="I30" s="1307" t="s">
        <v>514</v>
      </c>
      <c r="J30" s="1306"/>
      <c r="K30" s="1308" t="s">
        <v>238</v>
      </c>
      <c r="L30" s="1298">
        <v>8</v>
      </c>
      <c r="N30" s="1310"/>
      <c r="O30" s="1297" t="s">
        <v>662</v>
      </c>
      <c r="P30" s="1310"/>
      <c r="Q30" s="1308"/>
      <c r="R30" s="1310"/>
      <c r="S30" s="1297" t="s">
        <v>662</v>
      </c>
      <c r="T30" s="1310"/>
      <c r="U30" s="1307" t="s">
        <v>514</v>
      </c>
      <c r="V30" s="1306"/>
      <c r="W30" s="1308" t="s">
        <v>238</v>
      </c>
      <c r="X30" s="1298">
        <v>8</v>
      </c>
      <c r="Y30" s="1308"/>
      <c r="Z30" s="1298" t="s">
        <v>753</v>
      </c>
      <c r="AB30" s="1315"/>
    </row>
    <row r="31" spans="2:28">
      <c r="B31" s="1297">
        <v>26</v>
      </c>
      <c r="C31" s="1298" t="s">
        <v>88</v>
      </c>
      <c r="D31" s="1302" t="str">
        <f t="shared" si="0"/>
        <v>z</v>
      </c>
      <c r="E31" s="1297" t="s">
        <v>834</v>
      </c>
      <c r="F31" s="1306"/>
      <c r="G31" s="1297" t="s">
        <v>662</v>
      </c>
      <c r="H31" s="1306"/>
      <c r="I31" s="1307" t="s">
        <v>514</v>
      </c>
      <c r="J31" s="1306"/>
      <c r="K31" s="1308" t="s">
        <v>238</v>
      </c>
      <c r="L31" s="1298">
        <v>1</v>
      </c>
      <c r="N31" s="1310"/>
      <c r="O31" s="1297" t="s">
        <v>662</v>
      </c>
      <c r="P31" s="1310"/>
      <c r="Q31" s="1308"/>
      <c r="R31" s="1310"/>
      <c r="S31" s="1297" t="s">
        <v>662</v>
      </c>
      <c r="T31" s="1310"/>
      <c r="U31" s="1307" t="s">
        <v>514</v>
      </c>
      <c r="V31" s="1306"/>
      <c r="W31" s="1308" t="s">
        <v>238</v>
      </c>
      <c r="X31" s="1298" t="s">
        <v>753</v>
      </c>
      <c r="Y31" s="1308"/>
      <c r="Z31" s="1298">
        <v>1</v>
      </c>
      <c r="AB31" s="1315"/>
    </row>
    <row r="32" spans="2:28">
      <c r="B32" s="1297">
        <v>27</v>
      </c>
      <c r="C32" s="1298" t="s">
        <v>844</v>
      </c>
      <c r="D32" s="1302" t="str">
        <f t="shared" si="0"/>
        <v>x</v>
      </c>
      <c r="E32" s="1297" t="s">
        <v>834</v>
      </c>
      <c r="F32" s="1306"/>
      <c r="G32" s="1297" t="s">
        <v>662</v>
      </c>
      <c r="H32" s="1306"/>
      <c r="I32" s="1307" t="s">
        <v>514</v>
      </c>
      <c r="J32" s="1306"/>
      <c r="K32" s="1308" t="s">
        <v>238</v>
      </c>
      <c r="L32" s="1298">
        <v>2</v>
      </c>
      <c r="N32" s="1310"/>
      <c r="O32" s="1297" t="s">
        <v>662</v>
      </c>
      <c r="P32" s="1310"/>
      <c r="Q32" s="1308"/>
      <c r="R32" s="1310"/>
      <c r="S32" s="1297" t="s">
        <v>662</v>
      </c>
      <c r="T32" s="1310"/>
      <c r="U32" s="1307" t="s">
        <v>514</v>
      </c>
      <c r="V32" s="1306"/>
      <c r="W32" s="1308" t="s">
        <v>238</v>
      </c>
      <c r="X32" s="1298" t="s">
        <v>753</v>
      </c>
      <c r="Y32" s="1308"/>
      <c r="Z32" s="1298">
        <v>2</v>
      </c>
      <c r="AB32" s="1315"/>
    </row>
    <row r="33" spans="2:28">
      <c r="B33" s="1297">
        <v>28</v>
      </c>
      <c r="C33" s="1298" t="s">
        <v>277</v>
      </c>
      <c r="D33" s="1302" t="str">
        <f t="shared" si="0"/>
        <v>aa</v>
      </c>
      <c r="E33" s="1297" t="s">
        <v>834</v>
      </c>
      <c r="F33" s="1306"/>
      <c r="G33" s="1297" t="s">
        <v>662</v>
      </c>
      <c r="H33" s="1306"/>
      <c r="I33" s="1307" t="s">
        <v>514</v>
      </c>
      <c r="J33" s="1306"/>
      <c r="K33" s="1308" t="s">
        <v>238</v>
      </c>
      <c r="L33" s="1298">
        <v>3</v>
      </c>
      <c r="N33" s="1310"/>
      <c r="O33" s="1297" t="s">
        <v>662</v>
      </c>
      <c r="P33" s="1310"/>
      <c r="Q33" s="1308"/>
      <c r="R33" s="1310"/>
      <c r="S33" s="1297" t="s">
        <v>662</v>
      </c>
      <c r="T33" s="1310"/>
      <c r="U33" s="1307" t="s">
        <v>514</v>
      </c>
      <c r="V33" s="1306"/>
      <c r="W33" s="1308" t="s">
        <v>238</v>
      </c>
      <c r="X33" s="1298" t="s">
        <v>753</v>
      </c>
      <c r="Y33" s="1308"/>
      <c r="Z33" s="1298">
        <v>3</v>
      </c>
      <c r="AB33" s="1315"/>
    </row>
    <row r="34" spans="2:28">
      <c r="B34" s="1297">
        <v>29</v>
      </c>
      <c r="C34" s="1298" t="s">
        <v>848</v>
      </c>
      <c r="D34" s="1302" t="str">
        <f t="shared" si="0"/>
        <v>ab</v>
      </c>
      <c r="E34" s="1297" t="s">
        <v>834</v>
      </c>
      <c r="F34" s="1306"/>
      <c r="G34" s="1297" t="s">
        <v>662</v>
      </c>
      <c r="H34" s="1306"/>
      <c r="I34" s="1307" t="s">
        <v>514</v>
      </c>
      <c r="J34" s="1306"/>
      <c r="K34" s="1308" t="s">
        <v>238</v>
      </c>
      <c r="L34" s="1298">
        <v>4</v>
      </c>
      <c r="N34" s="1310"/>
      <c r="O34" s="1297" t="s">
        <v>662</v>
      </c>
      <c r="P34" s="1310"/>
      <c r="Q34" s="1308"/>
      <c r="R34" s="1310"/>
      <c r="S34" s="1297" t="s">
        <v>662</v>
      </c>
      <c r="T34" s="1310"/>
      <c r="U34" s="1307" t="s">
        <v>514</v>
      </c>
      <c r="V34" s="1306"/>
      <c r="W34" s="1308" t="s">
        <v>238</v>
      </c>
      <c r="X34" s="1298" t="s">
        <v>753</v>
      </c>
      <c r="Y34" s="1308"/>
      <c r="Z34" s="1298">
        <v>4</v>
      </c>
      <c r="AB34" s="1315"/>
    </row>
    <row r="35" spans="2:28">
      <c r="B35" s="1297">
        <v>30</v>
      </c>
      <c r="C35" s="1298" t="s">
        <v>850</v>
      </c>
      <c r="D35" s="1302" t="str">
        <f t="shared" si="0"/>
        <v>ac</v>
      </c>
      <c r="E35" s="1297" t="s">
        <v>834</v>
      </c>
      <c r="F35" s="1306"/>
      <c r="G35" s="1297" t="s">
        <v>662</v>
      </c>
      <c r="H35" s="1306"/>
      <c r="I35" s="1307" t="s">
        <v>514</v>
      </c>
      <c r="J35" s="1306"/>
      <c r="K35" s="1308" t="s">
        <v>238</v>
      </c>
      <c r="L35" s="1298">
        <v>5</v>
      </c>
      <c r="N35" s="1310"/>
      <c r="O35" s="1297" t="s">
        <v>662</v>
      </c>
      <c r="P35" s="1310"/>
      <c r="Q35" s="1308"/>
      <c r="R35" s="1310"/>
      <c r="S35" s="1297" t="s">
        <v>662</v>
      </c>
      <c r="T35" s="1310"/>
      <c r="U35" s="1307" t="s">
        <v>514</v>
      </c>
      <c r="V35" s="1306"/>
      <c r="W35" s="1308" t="s">
        <v>238</v>
      </c>
      <c r="X35" s="1298" t="s">
        <v>753</v>
      </c>
      <c r="Y35" s="1308"/>
      <c r="Z35" s="1298">
        <v>5</v>
      </c>
      <c r="AB35" s="1315"/>
    </row>
    <row r="36" spans="2:28">
      <c r="B36" s="1297">
        <v>31</v>
      </c>
      <c r="C36" s="1298" t="s">
        <v>851</v>
      </c>
      <c r="D36" s="1302" t="str">
        <f t="shared" si="0"/>
        <v>ad</v>
      </c>
      <c r="E36" s="1297" t="s">
        <v>834</v>
      </c>
      <c r="F36" s="1306"/>
      <c r="G36" s="1297" t="s">
        <v>662</v>
      </c>
      <c r="H36" s="1306"/>
      <c r="I36" s="1307" t="s">
        <v>514</v>
      </c>
      <c r="J36" s="1306"/>
      <c r="K36" s="1308" t="s">
        <v>238</v>
      </c>
      <c r="L36" s="1298">
        <v>6</v>
      </c>
      <c r="N36" s="1310"/>
      <c r="O36" s="1297" t="s">
        <v>662</v>
      </c>
      <c r="P36" s="1310"/>
      <c r="Q36" s="1308"/>
      <c r="R36" s="1310"/>
      <c r="S36" s="1297" t="s">
        <v>662</v>
      </c>
      <c r="T36" s="1310"/>
      <c r="U36" s="1307" t="s">
        <v>514</v>
      </c>
      <c r="V36" s="1306"/>
      <c r="W36" s="1308" t="s">
        <v>238</v>
      </c>
      <c r="X36" s="1298" t="s">
        <v>753</v>
      </c>
      <c r="Y36" s="1308"/>
      <c r="Z36" s="1298">
        <v>6</v>
      </c>
      <c r="AB36" s="1315"/>
    </row>
    <row r="37" spans="2:28">
      <c r="B37" s="1297">
        <v>32</v>
      </c>
      <c r="C37" s="1298" t="s">
        <v>852</v>
      </c>
      <c r="D37" s="1302" t="str">
        <f t="shared" si="0"/>
        <v>ae</v>
      </c>
      <c r="E37" s="1297" t="s">
        <v>834</v>
      </c>
      <c r="F37" s="1306"/>
      <c r="G37" s="1297" t="s">
        <v>662</v>
      </c>
      <c r="H37" s="1306"/>
      <c r="I37" s="1307" t="s">
        <v>514</v>
      </c>
      <c r="J37" s="1306"/>
      <c r="K37" s="1308" t="s">
        <v>238</v>
      </c>
      <c r="L37" s="1298">
        <v>7</v>
      </c>
      <c r="N37" s="1310"/>
      <c r="O37" s="1297" t="s">
        <v>662</v>
      </c>
      <c r="P37" s="1310"/>
      <c r="Q37" s="1308"/>
      <c r="R37" s="1310"/>
      <c r="S37" s="1297" t="s">
        <v>662</v>
      </c>
      <c r="T37" s="1310"/>
      <c r="U37" s="1307" t="s">
        <v>514</v>
      </c>
      <c r="V37" s="1306"/>
      <c r="W37" s="1308" t="s">
        <v>238</v>
      </c>
      <c r="X37" s="1298" t="s">
        <v>753</v>
      </c>
      <c r="Y37" s="1308"/>
      <c r="Z37" s="1298">
        <v>7</v>
      </c>
      <c r="AB37" s="1315"/>
    </row>
    <row r="38" spans="2:28">
      <c r="B38" s="1297">
        <v>33</v>
      </c>
      <c r="C38" s="1298" t="s">
        <v>853</v>
      </c>
      <c r="D38" s="1302" t="str">
        <f t="shared" si="0"/>
        <v>af</v>
      </c>
      <c r="E38" s="1297" t="s">
        <v>834</v>
      </c>
      <c r="F38" s="1306"/>
      <c r="G38" s="1297" t="s">
        <v>662</v>
      </c>
      <c r="H38" s="1306"/>
      <c r="I38" s="1307" t="s">
        <v>514</v>
      </c>
      <c r="J38" s="1306"/>
      <c r="K38" s="1308" t="s">
        <v>238</v>
      </c>
      <c r="L38" s="1298">
        <v>8</v>
      </c>
      <c r="N38" s="1310"/>
      <c r="O38" s="1297" t="s">
        <v>662</v>
      </c>
      <c r="P38" s="1310"/>
      <c r="Q38" s="1308"/>
      <c r="R38" s="1310"/>
      <c r="S38" s="1297" t="s">
        <v>662</v>
      </c>
      <c r="T38" s="1310"/>
      <c r="U38" s="1307" t="s">
        <v>514</v>
      </c>
      <c r="V38" s="1306"/>
      <c r="W38" s="1308" t="s">
        <v>238</v>
      </c>
      <c r="X38" s="1298" t="s">
        <v>753</v>
      </c>
      <c r="Y38" s="1308"/>
      <c r="Z38" s="1298">
        <v>8</v>
      </c>
      <c r="AB38" s="1315"/>
    </row>
    <row r="39" spans="2:28">
      <c r="B39" s="1297">
        <v>34</v>
      </c>
      <c r="C39" s="1299" t="s">
        <v>854</v>
      </c>
      <c r="D39" s="1302"/>
      <c r="E39" s="1297" t="s">
        <v>834</v>
      </c>
      <c r="F39" s="1305"/>
      <c r="G39" s="1297" t="s">
        <v>662</v>
      </c>
      <c r="H39" s="1305"/>
      <c r="I39" s="1307" t="s">
        <v>514</v>
      </c>
      <c r="J39" s="1305">
        <v>0</v>
      </c>
      <c r="K39" s="1308" t="s">
        <v>238</v>
      </c>
      <c r="L39" s="1304" t="str">
        <f>IF(OR(F39="",H39=""),"",(H39+IF(F39&gt;H39,1,0)-F39-J39)*24)</f>
        <v/>
      </c>
      <c r="N39" s="1309">
        <f>$N$6</f>
        <v>0.29166666666666669</v>
      </c>
      <c r="O39" s="1293" t="s">
        <v>662</v>
      </c>
      <c r="P39" s="1309">
        <f>$P$6</f>
        <v>0.83333333333333337</v>
      </c>
      <c r="R39" s="1311" t="str">
        <f t="shared" ref="R39:R47" si="8">IF(F39="","",IF(F39&lt;N39,N39,IF(F39&gt;=P39,"",F39)))</f>
        <v/>
      </c>
      <c r="S39" s="1293" t="s">
        <v>662</v>
      </c>
      <c r="T39" s="1311" t="str">
        <f t="shared" ref="T39:T47" si="9">IF(H39="","",IF(H39&gt;F39,IF(H39&lt;P39,H39,P39),P39))</f>
        <v/>
      </c>
      <c r="U39" s="1312" t="s">
        <v>514</v>
      </c>
      <c r="V39" s="1305">
        <v>0</v>
      </c>
      <c r="W39" s="1292" t="s">
        <v>238</v>
      </c>
      <c r="X39" s="1304" t="str">
        <f>IF(R39="","",IF((T39+IF(R39&gt;T39,1,0)-R39-V39)*24=0,"",(T39+IF(R39&gt;T39,1,0)-R39-V39)*24))</f>
        <v/>
      </c>
      <c r="Z39" s="1304" t="str">
        <f t="shared" ref="Z39:Z47" si="10">IF(X39="",L39,IF(OR(L39-X39=0,L39-X39&lt;0),"-",L39-X39))</f>
        <v/>
      </c>
      <c r="AB39" s="1315"/>
    </row>
    <row r="40" spans="2:28">
      <c r="B40" s="1297"/>
      <c r="C40" s="1300" t="s">
        <v>753</v>
      </c>
      <c r="D40" s="1302"/>
      <c r="E40" s="1297" t="s">
        <v>834</v>
      </c>
      <c r="F40" s="1305"/>
      <c r="G40" s="1297" t="s">
        <v>662</v>
      </c>
      <c r="H40" s="1305"/>
      <c r="I40" s="1307" t="s">
        <v>514</v>
      </c>
      <c r="J40" s="1305">
        <v>0</v>
      </c>
      <c r="K40" s="1308" t="s">
        <v>238</v>
      </c>
      <c r="L40" s="1304" t="str">
        <f>IF(OR(F40="",H40=""),"",(H40+IF(F40&gt;H40,1,0)-F40-J40)*24)</f>
        <v/>
      </c>
      <c r="N40" s="1309">
        <f>$N$6</f>
        <v>0.29166666666666669</v>
      </c>
      <c r="O40" s="1293" t="s">
        <v>662</v>
      </c>
      <c r="P40" s="1309">
        <f>$P$6</f>
        <v>0.83333333333333337</v>
      </c>
      <c r="R40" s="1311" t="str">
        <f t="shared" si="8"/>
        <v/>
      </c>
      <c r="S40" s="1293" t="s">
        <v>662</v>
      </c>
      <c r="T40" s="1311" t="str">
        <f t="shared" si="9"/>
        <v/>
      </c>
      <c r="U40" s="1312" t="s">
        <v>514</v>
      </c>
      <c r="V40" s="1305">
        <v>0</v>
      </c>
      <c r="W40" s="1292" t="s">
        <v>238</v>
      </c>
      <c r="X40" s="1304" t="str">
        <f>IF(R40="","",IF((T40+IF(R40&gt;T40,1,0)-R40-V40)*24=0,"",(T40+IF(R40&gt;T40,1,0)-R40-V40)*24))</f>
        <v/>
      </c>
      <c r="Z40" s="1304" t="str">
        <f t="shared" si="10"/>
        <v/>
      </c>
      <c r="AB40" s="1315"/>
    </row>
    <row r="41" spans="2:28">
      <c r="B41" s="1297"/>
      <c r="C41" s="1301" t="s">
        <v>753</v>
      </c>
      <c r="D41" s="1302" t="str">
        <f>C39</f>
        <v>ag</v>
      </c>
      <c r="E41" s="1297" t="s">
        <v>834</v>
      </c>
      <c r="F41" s="1305" t="s">
        <v>753</v>
      </c>
      <c r="G41" s="1297" t="s">
        <v>662</v>
      </c>
      <c r="H41" s="1305" t="s">
        <v>753</v>
      </c>
      <c r="I41" s="1307" t="s">
        <v>514</v>
      </c>
      <c r="J41" s="1305" t="s">
        <v>753</v>
      </c>
      <c r="K41" s="1308" t="s">
        <v>238</v>
      </c>
      <c r="L41" s="1304" t="str">
        <f>IF(OR(L39="",L40=""),"",L39+L40)</f>
        <v/>
      </c>
      <c r="N41" s="1309" t="s">
        <v>753</v>
      </c>
      <c r="O41" s="1293" t="s">
        <v>662</v>
      </c>
      <c r="P41" s="1309" t="s">
        <v>753</v>
      </c>
      <c r="R41" s="1311" t="str">
        <f t="shared" si="8"/>
        <v/>
      </c>
      <c r="S41" s="1293" t="s">
        <v>662</v>
      </c>
      <c r="T41" s="1311" t="str">
        <f t="shared" si="9"/>
        <v>-</v>
      </c>
      <c r="U41" s="1312" t="s">
        <v>514</v>
      </c>
      <c r="V41" s="1305" t="s">
        <v>753</v>
      </c>
      <c r="W41" s="1292" t="s">
        <v>238</v>
      </c>
      <c r="X41" s="1304" t="str">
        <f>IF(OR(X39="",X40=""),"",X39+X40)</f>
        <v/>
      </c>
      <c r="Z41" s="1304" t="str">
        <f t="shared" si="10"/>
        <v/>
      </c>
      <c r="AB41" s="1315" t="s">
        <v>473</v>
      </c>
    </row>
    <row r="42" spans="2:28">
      <c r="B42" s="1297"/>
      <c r="C42" s="1299" t="s">
        <v>740</v>
      </c>
      <c r="D42" s="1302"/>
      <c r="E42" s="1297" t="s">
        <v>834</v>
      </c>
      <c r="F42" s="1305"/>
      <c r="G42" s="1297" t="s">
        <v>662</v>
      </c>
      <c r="H42" s="1305"/>
      <c r="I42" s="1307" t="s">
        <v>514</v>
      </c>
      <c r="J42" s="1305">
        <v>0</v>
      </c>
      <c r="K42" s="1308" t="s">
        <v>238</v>
      </c>
      <c r="L42" s="1304" t="str">
        <f>IF(OR(F42="",H42=""),"",(H42+IF(F42&gt;H42,1,0)-F42-J42)*24)</f>
        <v/>
      </c>
      <c r="N42" s="1309">
        <f>$N$6</f>
        <v>0.29166666666666669</v>
      </c>
      <c r="O42" s="1293" t="s">
        <v>662</v>
      </c>
      <c r="P42" s="1309">
        <f>$P$6</f>
        <v>0.83333333333333337</v>
      </c>
      <c r="R42" s="1311" t="str">
        <f t="shared" si="8"/>
        <v/>
      </c>
      <c r="S42" s="1293" t="s">
        <v>662</v>
      </c>
      <c r="T42" s="1311" t="str">
        <f t="shared" si="9"/>
        <v/>
      </c>
      <c r="U42" s="1312" t="s">
        <v>514</v>
      </c>
      <c r="V42" s="1305">
        <v>0</v>
      </c>
      <c r="W42" s="1292" t="s">
        <v>238</v>
      </c>
      <c r="X42" s="1304" t="str">
        <f>IF(R42="","",IF((T42+IF(R42&gt;T42,1,0)-R42-V42)*24=0,"",(T42+IF(R42&gt;T42,1,0)-R42-V42)*24))</f>
        <v/>
      </c>
      <c r="Z42" s="1304" t="str">
        <f t="shared" si="10"/>
        <v/>
      </c>
      <c r="AB42" s="1315"/>
    </row>
    <row r="43" spans="2:28">
      <c r="B43" s="1297">
        <v>35</v>
      </c>
      <c r="C43" s="1300" t="s">
        <v>753</v>
      </c>
      <c r="D43" s="1302"/>
      <c r="E43" s="1297" t="s">
        <v>834</v>
      </c>
      <c r="F43" s="1305"/>
      <c r="G43" s="1297" t="s">
        <v>662</v>
      </c>
      <c r="H43" s="1305"/>
      <c r="I43" s="1307" t="s">
        <v>514</v>
      </c>
      <c r="J43" s="1305">
        <v>0</v>
      </c>
      <c r="K43" s="1308" t="s">
        <v>238</v>
      </c>
      <c r="L43" s="1304" t="str">
        <f>IF(OR(F43="",H43=""),"",(H43+IF(F43&gt;H43,1,0)-F43-J43)*24)</f>
        <v/>
      </c>
      <c r="N43" s="1309">
        <f>$N$6</f>
        <v>0.29166666666666669</v>
      </c>
      <c r="O43" s="1293" t="s">
        <v>662</v>
      </c>
      <c r="P43" s="1309">
        <f>$P$6</f>
        <v>0.83333333333333337</v>
      </c>
      <c r="R43" s="1311" t="str">
        <f t="shared" si="8"/>
        <v/>
      </c>
      <c r="S43" s="1293" t="s">
        <v>662</v>
      </c>
      <c r="T43" s="1311" t="str">
        <f t="shared" si="9"/>
        <v/>
      </c>
      <c r="U43" s="1312" t="s">
        <v>514</v>
      </c>
      <c r="V43" s="1305">
        <v>0</v>
      </c>
      <c r="W43" s="1292" t="s">
        <v>238</v>
      </c>
      <c r="X43" s="1304" t="str">
        <f>IF(R43="","",IF((T43+IF(R43&gt;T43,1,0)-R43-V43)*24=0,"",(T43+IF(R43&gt;T43,1,0)-R43-V43)*24))</f>
        <v/>
      </c>
      <c r="Z43" s="1304" t="str">
        <f t="shared" si="10"/>
        <v/>
      </c>
      <c r="AB43" s="1315"/>
    </row>
    <row r="44" spans="2:28">
      <c r="B44" s="1297"/>
      <c r="C44" s="1301" t="s">
        <v>753</v>
      </c>
      <c r="D44" s="1302" t="str">
        <f>C42</f>
        <v>ah</v>
      </c>
      <c r="E44" s="1297" t="s">
        <v>834</v>
      </c>
      <c r="F44" s="1305" t="s">
        <v>753</v>
      </c>
      <c r="G44" s="1297" t="s">
        <v>662</v>
      </c>
      <c r="H44" s="1305" t="s">
        <v>753</v>
      </c>
      <c r="I44" s="1307" t="s">
        <v>514</v>
      </c>
      <c r="J44" s="1305" t="s">
        <v>753</v>
      </c>
      <c r="K44" s="1308" t="s">
        <v>238</v>
      </c>
      <c r="L44" s="1304" t="str">
        <f>IF(OR(L42="",L43=""),"",L42+L43)</f>
        <v/>
      </c>
      <c r="N44" s="1309" t="s">
        <v>753</v>
      </c>
      <c r="O44" s="1293" t="s">
        <v>662</v>
      </c>
      <c r="P44" s="1309" t="s">
        <v>753</v>
      </c>
      <c r="R44" s="1311" t="str">
        <f t="shared" si="8"/>
        <v/>
      </c>
      <c r="S44" s="1293" t="s">
        <v>662</v>
      </c>
      <c r="T44" s="1311" t="str">
        <f t="shared" si="9"/>
        <v>-</v>
      </c>
      <c r="U44" s="1312" t="s">
        <v>514</v>
      </c>
      <c r="V44" s="1305" t="s">
        <v>753</v>
      </c>
      <c r="W44" s="1292" t="s">
        <v>238</v>
      </c>
      <c r="X44" s="1304" t="str">
        <f>IF(OR(X42="",X43=""),"",X42+X43)</f>
        <v/>
      </c>
      <c r="Z44" s="1304" t="str">
        <f t="shared" si="10"/>
        <v/>
      </c>
      <c r="AB44" s="1315" t="s">
        <v>195</v>
      </c>
    </row>
    <row r="45" spans="2:28">
      <c r="B45" s="1297"/>
      <c r="C45" s="1299" t="s">
        <v>855</v>
      </c>
      <c r="D45" s="1302"/>
      <c r="E45" s="1297" t="s">
        <v>834</v>
      </c>
      <c r="F45" s="1305"/>
      <c r="G45" s="1297" t="s">
        <v>662</v>
      </c>
      <c r="H45" s="1305"/>
      <c r="I45" s="1307" t="s">
        <v>514</v>
      </c>
      <c r="J45" s="1305">
        <v>0</v>
      </c>
      <c r="K45" s="1308" t="s">
        <v>238</v>
      </c>
      <c r="L45" s="1304" t="str">
        <f>IF(OR(F45="",H45=""),"",(H45+IF(F45&gt;H45,1,0)-F45-J45)*24)</f>
        <v/>
      </c>
      <c r="N45" s="1309">
        <f>$N$6</f>
        <v>0.29166666666666669</v>
      </c>
      <c r="O45" s="1293" t="s">
        <v>662</v>
      </c>
      <c r="P45" s="1309">
        <f>$P$6</f>
        <v>0.83333333333333337</v>
      </c>
      <c r="R45" s="1311" t="str">
        <f t="shared" si="8"/>
        <v/>
      </c>
      <c r="S45" s="1293" t="s">
        <v>662</v>
      </c>
      <c r="T45" s="1311" t="str">
        <f t="shared" si="9"/>
        <v/>
      </c>
      <c r="U45" s="1312" t="s">
        <v>514</v>
      </c>
      <c r="V45" s="1305">
        <v>0</v>
      </c>
      <c r="W45" s="1292" t="s">
        <v>238</v>
      </c>
      <c r="X45" s="1304" t="str">
        <f>IF(R45="","",IF((T45+IF(R45&gt;T45,1,0)-R45-V45)*24=0,"",(T45+IF(R45&gt;T45,1,0)-R45-V45)*24))</f>
        <v/>
      </c>
      <c r="Z45" s="1304" t="str">
        <f t="shared" si="10"/>
        <v/>
      </c>
      <c r="AB45" s="1315"/>
    </row>
    <row r="46" spans="2:28">
      <c r="B46" s="1297">
        <v>36</v>
      </c>
      <c r="C46" s="1300" t="s">
        <v>753</v>
      </c>
      <c r="D46" s="1302"/>
      <c r="E46" s="1297" t="s">
        <v>834</v>
      </c>
      <c r="F46" s="1305"/>
      <c r="G46" s="1297" t="s">
        <v>662</v>
      </c>
      <c r="H46" s="1305"/>
      <c r="I46" s="1307" t="s">
        <v>514</v>
      </c>
      <c r="J46" s="1305">
        <v>0</v>
      </c>
      <c r="K46" s="1308" t="s">
        <v>238</v>
      </c>
      <c r="L46" s="1304" t="str">
        <f>IF(OR(F46="",H46=""),"",(H46+IF(F46&gt;H46,1,0)-F46-J46)*24)</f>
        <v/>
      </c>
      <c r="N46" s="1309">
        <f>$N$6</f>
        <v>0.29166666666666669</v>
      </c>
      <c r="O46" s="1293" t="s">
        <v>662</v>
      </c>
      <c r="P46" s="1309">
        <f>$P$6</f>
        <v>0.83333333333333337</v>
      </c>
      <c r="R46" s="1311" t="str">
        <f t="shared" si="8"/>
        <v/>
      </c>
      <c r="S46" s="1293" t="s">
        <v>662</v>
      </c>
      <c r="T46" s="1311" t="str">
        <f t="shared" si="9"/>
        <v/>
      </c>
      <c r="U46" s="1312" t="s">
        <v>514</v>
      </c>
      <c r="V46" s="1305">
        <v>0</v>
      </c>
      <c r="W46" s="1292" t="s">
        <v>238</v>
      </c>
      <c r="X46" s="1304" t="str">
        <f>IF(R46="","",IF((T46+IF(R46&gt;T46,1,0)-R46-V46)*24=0,"",(T46+IF(R46&gt;T46,1,0)-R46-V46)*24))</f>
        <v/>
      </c>
      <c r="Z46" s="1304" t="str">
        <f t="shared" si="10"/>
        <v/>
      </c>
      <c r="AB46" s="1315"/>
    </row>
    <row r="47" spans="2:28">
      <c r="B47" s="1297"/>
      <c r="C47" s="1301" t="s">
        <v>753</v>
      </c>
      <c r="D47" s="1302" t="str">
        <f>C45</f>
        <v>ai</v>
      </c>
      <c r="E47" s="1297" t="s">
        <v>834</v>
      </c>
      <c r="F47" s="1305" t="s">
        <v>753</v>
      </c>
      <c r="G47" s="1297" t="s">
        <v>662</v>
      </c>
      <c r="H47" s="1305" t="s">
        <v>753</v>
      </c>
      <c r="I47" s="1307" t="s">
        <v>514</v>
      </c>
      <c r="J47" s="1305" t="s">
        <v>753</v>
      </c>
      <c r="K47" s="1308" t="s">
        <v>238</v>
      </c>
      <c r="L47" s="1304" t="str">
        <f>IF(OR(L45="",L46=""),"",L45+L46)</f>
        <v/>
      </c>
      <c r="N47" s="1309" t="s">
        <v>753</v>
      </c>
      <c r="O47" s="1293" t="s">
        <v>662</v>
      </c>
      <c r="P47" s="1309" t="s">
        <v>753</v>
      </c>
      <c r="R47" s="1311" t="str">
        <f t="shared" si="8"/>
        <v/>
      </c>
      <c r="S47" s="1293" t="s">
        <v>662</v>
      </c>
      <c r="T47" s="1311" t="str">
        <f t="shared" si="9"/>
        <v>-</v>
      </c>
      <c r="U47" s="1312" t="s">
        <v>514</v>
      </c>
      <c r="V47" s="1305" t="s">
        <v>753</v>
      </c>
      <c r="W47" s="1292" t="s">
        <v>238</v>
      </c>
      <c r="X47" s="1304" t="str">
        <f>IF(OR(X45="",X46=""),"",X45+X46)</f>
        <v/>
      </c>
      <c r="Z47" s="1304" t="str">
        <f t="shared" si="10"/>
        <v/>
      </c>
      <c r="AB47" s="1315" t="s">
        <v>195</v>
      </c>
    </row>
    <row r="49" spans="3:4">
      <c r="C49" s="1295" t="s">
        <v>856</v>
      </c>
      <c r="D49" s="1295"/>
    </row>
    <row r="50" spans="3:4">
      <c r="C50" s="1295" t="s">
        <v>858</v>
      </c>
      <c r="D50" s="1295"/>
    </row>
    <row r="51" spans="3:4">
      <c r="C51" s="1295" t="s">
        <v>859</v>
      </c>
      <c r="D51" s="1295"/>
    </row>
    <row r="52" spans="3:4">
      <c r="C52" s="1295" t="s">
        <v>543</v>
      </c>
      <c r="D52" s="1295"/>
    </row>
  </sheetData>
  <sheetProtection sheet="1" insertRows="0" deleteRows="0"/>
  <mergeCells count="4">
    <mergeCell ref="F4:L4"/>
    <mergeCell ref="N4:P4"/>
    <mergeCell ref="R4:X4"/>
    <mergeCell ref="AB4:AB5"/>
  </mergeCells>
  <phoneticPr fontId="21"/>
  <printOptions horizontalCentered="1"/>
  <pageMargins left="0.39370078740157483" right="0.39370078740157483" top="0.59055118110236227" bottom="0.39370078740157483" header="0.27559055118110237" footer="0.43307086614173229"/>
  <pageSetup paperSize="9" scale="44" fitToWidth="1" fitToHeight="0" orientation="landscape" usePrinterDefaults="1" r:id="rId1"/>
  <headerFooter alignWithMargins="0">
    <oddHeader>&amp;R&amp;A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dimension ref="B1:BM137"/>
  <sheetViews>
    <sheetView showGridLines="0" view="pageBreakPreview" zoomScale="50" zoomScaleNormal="55" zoomScaleSheetLayoutView="50" workbookViewId="0"/>
  </sheetViews>
  <sheetFormatPr defaultColWidth="5" defaultRowHeight="14.25"/>
  <cols>
    <col min="1" max="1" width="1" style="1032" customWidth="1"/>
    <col min="2" max="5" width="6.375" style="1032" customWidth="1"/>
    <col min="6" max="7" width="6.375" style="1032" hidden="1" customWidth="1"/>
    <col min="8" max="60" width="6.375" style="1032" customWidth="1"/>
    <col min="61" max="61" width="1.25" style="1032" customWidth="1"/>
    <col min="62" max="16384" width="5" style="1032"/>
  </cols>
  <sheetData>
    <row r="1" spans="2:65" s="1033" customFormat="1" ht="20.25" customHeight="1">
      <c r="C1" s="1036" t="s">
        <v>802</v>
      </c>
      <c r="D1" s="1036"/>
      <c r="E1" s="1036"/>
      <c r="F1" s="1036"/>
      <c r="G1" s="1036"/>
      <c r="H1" s="1036"/>
      <c r="K1" s="1087" t="s">
        <v>803</v>
      </c>
      <c r="N1" s="1036"/>
      <c r="O1" s="1036"/>
      <c r="P1" s="1036"/>
      <c r="Q1" s="1036"/>
      <c r="R1" s="1036"/>
      <c r="S1" s="1036"/>
      <c r="T1" s="1036"/>
      <c r="U1" s="1036"/>
      <c r="AQ1" s="1112" t="s">
        <v>804</v>
      </c>
      <c r="AR1" s="1219" t="s">
        <v>581</v>
      </c>
      <c r="AS1" s="1220"/>
      <c r="AT1" s="1220"/>
      <c r="AU1" s="1220"/>
      <c r="AV1" s="1220"/>
      <c r="AW1" s="1220"/>
      <c r="AX1" s="1220"/>
      <c r="AY1" s="1220"/>
      <c r="AZ1" s="1220"/>
      <c r="BA1" s="1220"/>
      <c r="BB1" s="1220"/>
      <c r="BC1" s="1220"/>
      <c r="BD1" s="1220"/>
      <c r="BE1" s="1220"/>
      <c r="BF1" s="1220"/>
      <c r="BG1" s="1220"/>
      <c r="BH1" s="1112" t="s">
        <v>238</v>
      </c>
    </row>
    <row r="2" spans="2:65" s="1034" customFormat="1" ht="20.25" customHeight="1">
      <c r="H2" s="1087"/>
      <c r="K2" s="1087"/>
      <c r="L2" s="1087"/>
      <c r="N2" s="1112"/>
      <c r="O2" s="1112"/>
      <c r="P2" s="1112"/>
      <c r="Q2" s="1112"/>
      <c r="R2" s="1112"/>
      <c r="S2" s="1112"/>
      <c r="T2" s="1112"/>
      <c r="U2" s="1112"/>
      <c r="Z2" s="1112" t="s">
        <v>414</v>
      </c>
      <c r="AA2" s="1191">
        <v>6</v>
      </c>
      <c r="AB2" s="1191"/>
      <c r="AC2" s="1112" t="s">
        <v>167</v>
      </c>
      <c r="AD2" s="1193">
        <f>IF(AA2=0,"",YEAR(DATE(2018+AA2,1,1)))</f>
        <v>2024</v>
      </c>
      <c r="AE2" s="1193"/>
      <c r="AF2" s="1034" t="s">
        <v>725</v>
      </c>
      <c r="AG2" s="1034" t="s">
        <v>3</v>
      </c>
      <c r="AH2" s="1191">
        <v>4</v>
      </c>
      <c r="AI2" s="1191"/>
      <c r="AJ2" s="1034" t="s">
        <v>107</v>
      </c>
      <c r="AQ2" s="1112" t="s">
        <v>805</v>
      </c>
      <c r="AR2" s="1191" t="s">
        <v>806</v>
      </c>
      <c r="AS2" s="1191"/>
      <c r="AT2" s="1191"/>
      <c r="AU2" s="1191"/>
      <c r="AV2" s="1191"/>
      <c r="AW2" s="1191"/>
      <c r="AX2" s="1191"/>
      <c r="AY2" s="1191"/>
      <c r="AZ2" s="1191"/>
      <c r="BA2" s="1191"/>
      <c r="BB2" s="1191"/>
      <c r="BC2" s="1191"/>
      <c r="BD2" s="1191"/>
      <c r="BE2" s="1191"/>
      <c r="BF2" s="1191"/>
      <c r="BG2" s="1191"/>
      <c r="BH2" s="1112" t="s">
        <v>238</v>
      </c>
      <c r="BI2" s="1112"/>
      <c r="BJ2" s="1112"/>
      <c r="BK2" s="1112"/>
    </row>
    <row r="3" spans="2:65" s="1034" customFormat="1" ht="20.25" customHeight="1">
      <c r="H3" s="1087"/>
      <c r="K3" s="1087"/>
      <c r="M3" s="1112"/>
      <c r="N3" s="1112"/>
      <c r="O3" s="1112"/>
      <c r="P3" s="1112"/>
      <c r="Q3" s="1112"/>
      <c r="R3" s="1112"/>
      <c r="S3" s="1112"/>
      <c r="AA3" s="1192"/>
      <c r="AB3" s="1192"/>
      <c r="AC3" s="1192"/>
      <c r="AD3" s="1214"/>
      <c r="AE3" s="1192"/>
      <c r="BB3" s="1253" t="s">
        <v>236</v>
      </c>
      <c r="BC3" s="1265" t="s">
        <v>807</v>
      </c>
      <c r="BD3" s="1271"/>
      <c r="BE3" s="1271"/>
      <c r="BF3" s="1282"/>
      <c r="BG3" s="1112"/>
    </row>
    <row r="4" spans="2:65" s="1034" customFormat="1" ht="20.25" customHeight="1">
      <c r="H4" s="1087"/>
      <c r="K4" s="1087"/>
      <c r="M4" s="1112"/>
      <c r="N4" s="1112"/>
      <c r="O4" s="1112"/>
      <c r="P4" s="1112"/>
      <c r="Q4" s="1112"/>
      <c r="R4" s="1112"/>
      <c r="S4" s="1112"/>
      <c r="AA4" s="1192"/>
      <c r="AB4" s="1192"/>
      <c r="AC4" s="1192"/>
      <c r="AD4" s="1214"/>
      <c r="AE4" s="1192"/>
      <c r="BB4" s="1253" t="s">
        <v>611</v>
      </c>
      <c r="BC4" s="1265" t="s">
        <v>504</v>
      </c>
      <c r="BD4" s="1271"/>
      <c r="BE4" s="1271"/>
      <c r="BF4" s="1282"/>
      <c r="BG4" s="1112"/>
    </row>
    <row r="5" spans="2:65" s="1034" customFormat="1" ht="5.0999999999999996" customHeight="1">
      <c r="H5" s="1087"/>
      <c r="K5" s="1087"/>
      <c r="M5" s="1112"/>
      <c r="N5" s="1112"/>
      <c r="O5" s="1112"/>
      <c r="P5" s="1112"/>
      <c r="Q5" s="1112"/>
      <c r="R5" s="1112"/>
      <c r="S5" s="1112"/>
      <c r="AA5" s="1193"/>
      <c r="AB5" s="1193"/>
      <c r="AH5" s="1033"/>
      <c r="AI5" s="1033"/>
      <c r="AJ5" s="1033"/>
      <c r="AK5" s="1033"/>
      <c r="AL5" s="1033"/>
      <c r="AM5" s="1033"/>
      <c r="AN5" s="1033"/>
      <c r="AO5" s="1033"/>
      <c r="AP5" s="1033"/>
      <c r="AQ5" s="1033"/>
      <c r="AR5" s="1033"/>
      <c r="AS5" s="1033"/>
      <c r="AT5" s="1033"/>
      <c r="AU5" s="1033"/>
      <c r="AV5" s="1033"/>
      <c r="AW5" s="1033"/>
      <c r="AX5" s="1033"/>
      <c r="AY5" s="1033"/>
      <c r="AZ5" s="1033"/>
      <c r="BA5" s="1033"/>
      <c r="BB5" s="1033"/>
      <c r="BC5" s="1033"/>
      <c r="BD5" s="1033"/>
      <c r="BE5" s="1033"/>
      <c r="BF5" s="1151"/>
      <c r="BG5" s="1151"/>
    </row>
    <row r="6" spans="2:65" s="1034" customFormat="1" ht="21" customHeight="1">
      <c r="B6" s="1036"/>
      <c r="C6" s="1033"/>
      <c r="D6" s="1033"/>
      <c r="E6" s="1033"/>
      <c r="F6" s="1033"/>
      <c r="G6" s="1033"/>
      <c r="H6" s="1033"/>
      <c r="I6" s="1088"/>
      <c r="J6" s="1088"/>
      <c r="K6" s="1088"/>
      <c r="L6" s="226"/>
      <c r="M6" s="1088"/>
      <c r="N6" s="1088"/>
      <c r="O6" s="1088"/>
      <c r="AH6" s="1033"/>
      <c r="AI6" s="1033"/>
      <c r="AJ6" s="1033"/>
      <c r="AK6" s="1033"/>
      <c r="AL6" s="1033"/>
      <c r="AM6" s="1033" t="s">
        <v>686</v>
      </c>
      <c r="AN6" s="1033"/>
      <c r="AO6" s="1033"/>
      <c r="AP6" s="1033"/>
      <c r="AQ6" s="1033"/>
      <c r="AR6" s="1033"/>
      <c r="AS6" s="1033"/>
      <c r="AU6" s="1221"/>
      <c r="AV6" s="1221"/>
      <c r="AW6" s="1222"/>
      <c r="AX6" s="1033"/>
      <c r="AY6" s="1223">
        <v>40</v>
      </c>
      <c r="AZ6" s="1228"/>
      <c r="BA6" s="1222" t="s">
        <v>808</v>
      </c>
      <c r="BB6" s="1033"/>
      <c r="BC6" s="1223">
        <v>160</v>
      </c>
      <c r="BD6" s="1228"/>
      <c r="BE6" s="1222" t="s">
        <v>809</v>
      </c>
      <c r="BF6" s="1033"/>
      <c r="BG6" s="1151"/>
    </row>
    <row r="7" spans="2:65" s="1034" customFormat="1" ht="5.0999999999999996" customHeight="1">
      <c r="B7" s="1036"/>
      <c r="C7" s="1047"/>
      <c r="D7" s="1047"/>
      <c r="E7" s="1047"/>
      <c r="F7" s="1047"/>
      <c r="G7" s="1047"/>
      <c r="H7" s="1088"/>
      <c r="I7" s="1088"/>
      <c r="J7" s="1088"/>
      <c r="K7" s="1088"/>
      <c r="L7" s="1088"/>
      <c r="M7" s="1088"/>
      <c r="N7" s="1088"/>
      <c r="O7" s="1088"/>
      <c r="AH7" s="1033"/>
      <c r="AI7" s="1033"/>
      <c r="AJ7" s="1033"/>
      <c r="AK7" s="1033"/>
      <c r="AL7" s="1033"/>
      <c r="AM7" s="1033"/>
      <c r="AN7" s="1033"/>
      <c r="AO7" s="1033"/>
      <c r="AP7" s="1033"/>
      <c r="AQ7" s="1033"/>
      <c r="AR7" s="1033"/>
      <c r="AS7" s="1033"/>
      <c r="AT7" s="1033"/>
      <c r="AU7" s="1033"/>
      <c r="AV7" s="1033"/>
      <c r="AW7" s="1033"/>
      <c r="AX7" s="1033"/>
      <c r="AY7" s="1033"/>
      <c r="AZ7" s="1033"/>
      <c r="BA7" s="1033"/>
      <c r="BB7" s="1033"/>
      <c r="BC7" s="1033"/>
      <c r="BD7" s="1033"/>
      <c r="BE7" s="1033"/>
      <c r="BF7" s="1151"/>
      <c r="BG7" s="1151"/>
    </row>
    <row r="8" spans="2:65" s="1034" customFormat="1" ht="21" customHeight="1">
      <c r="B8" s="225"/>
      <c r="C8" s="226"/>
      <c r="D8" s="226"/>
      <c r="E8" s="226"/>
      <c r="F8" s="226"/>
      <c r="G8" s="226"/>
      <c r="H8" s="1088"/>
      <c r="I8" s="1088"/>
      <c r="J8" s="1088"/>
      <c r="K8" s="1088"/>
      <c r="L8" s="1088"/>
      <c r="M8" s="1088"/>
      <c r="N8" s="1088"/>
      <c r="O8" s="1088"/>
      <c r="AH8" s="1215"/>
      <c r="AI8" s="1215"/>
      <c r="AJ8" s="1215"/>
      <c r="AK8" s="1033"/>
      <c r="AL8" s="1151"/>
      <c r="AM8" s="1206"/>
      <c r="AN8" s="1206"/>
      <c r="AO8" s="1036"/>
      <c r="AP8" s="1048"/>
      <c r="AQ8" s="1048"/>
      <c r="AR8" s="1048"/>
      <c r="AS8" s="409"/>
      <c r="AT8" s="409"/>
      <c r="AU8" s="1033"/>
      <c r="AV8" s="1048"/>
      <c r="AW8" s="1048"/>
      <c r="AX8" s="226"/>
      <c r="AY8" s="1033"/>
      <c r="AZ8" s="1033" t="s">
        <v>810</v>
      </c>
      <c r="BA8" s="1033"/>
      <c r="BB8" s="1033"/>
      <c r="BC8" s="1266">
        <f>DAY(EOMONTH(DATE(AD2,AH2,1),0))</f>
        <v>30</v>
      </c>
      <c r="BD8" s="1272"/>
      <c r="BE8" s="1033" t="s">
        <v>415</v>
      </c>
      <c r="BF8" s="1033"/>
      <c r="BG8" s="1033"/>
      <c r="BK8" s="1112"/>
      <c r="BL8" s="1112"/>
      <c r="BM8" s="1112"/>
    </row>
    <row r="9" spans="2:65" s="1034" customFormat="1" ht="5.0999999999999996" customHeight="1">
      <c r="B9" s="225"/>
      <c r="C9" s="1048"/>
      <c r="D9" s="1048"/>
      <c r="E9" s="1048"/>
      <c r="F9" s="1048"/>
      <c r="G9" s="1048"/>
      <c r="H9" s="1048"/>
      <c r="I9" s="1048"/>
      <c r="J9" s="1048"/>
      <c r="K9" s="1048"/>
      <c r="L9" s="1048"/>
      <c r="M9" s="1048"/>
      <c r="N9" s="1048"/>
      <c r="O9" s="1048"/>
      <c r="AH9" s="1047"/>
      <c r="AI9" s="1033"/>
      <c r="AJ9" s="1033"/>
      <c r="AK9" s="1215"/>
      <c r="AL9" s="1033"/>
      <c r="AM9" s="1033"/>
      <c r="AN9" s="1033"/>
      <c r="AO9" s="1033"/>
      <c r="AP9" s="1033"/>
      <c r="AQ9" s="1033"/>
      <c r="AR9" s="1047"/>
      <c r="AS9" s="1047"/>
      <c r="AT9" s="1047"/>
      <c r="AU9" s="1033"/>
      <c r="AV9" s="1033"/>
      <c r="AW9" s="1033"/>
      <c r="AX9" s="1033"/>
      <c r="AY9" s="1033"/>
      <c r="AZ9" s="1033"/>
      <c r="BA9" s="1033"/>
      <c r="BB9" s="1033"/>
      <c r="BC9" s="1033"/>
      <c r="BD9" s="1033"/>
      <c r="BE9" s="1033"/>
      <c r="BF9" s="1033"/>
      <c r="BG9" s="1033"/>
      <c r="BK9" s="1112"/>
      <c r="BL9" s="1112"/>
      <c r="BM9" s="1112"/>
    </row>
    <row r="10" spans="2:65" s="1034" customFormat="1" ht="21" customHeight="1">
      <c r="B10" s="225"/>
      <c r="C10" s="1048"/>
      <c r="D10" s="1048"/>
      <c r="E10" s="1048"/>
      <c r="F10" s="1048"/>
      <c r="G10" s="1048"/>
      <c r="H10" s="1048"/>
      <c r="I10" s="1048"/>
      <c r="J10" s="1048"/>
      <c r="K10" s="1048"/>
      <c r="L10" s="1048"/>
      <c r="M10" s="1048"/>
      <c r="N10" s="1048"/>
      <c r="O10" s="1048"/>
      <c r="AH10" s="1047"/>
      <c r="AI10" s="1033"/>
      <c r="AJ10" s="1033"/>
      <c r="AK10" s="1215"/>
      <c r="AL10" s="1033"/>
      <c r="AM10" s="1033"/>
      <c r="AN10" s="1033" t="s">
        <v>455</v>
      </c>
      <c r="AO10" s="1033"/>
      <c r="AP10" s="1033"/>
      <c r="AQ10" s="1033"/>
      <c r="AR10" s="1033"/>
      <c r="AS10" s="1033"/>
      <c r="AT10" s="1033"/>
      <c r="AU10" s="1033"/>
      <c r="AV10" s="1047"/>
      <c r="AW10" s="1047"/>
      <c r="AX10" s="1047"/>
      <c r="AY10" s="1033"/>
      <c r="AZ10" s="1033"/>
      <c r="BA10" s="1151" t="s">
        <v>811</v>
      </c>
      <c r="BB10" s="1033"/>
      <c r="BC10" s="1223">
        <v>9</v>
      </c>
      <c r="BD10" s="1228"/>
      <c r="BE10" s="1222" t="s">
        <v>365</v>
      </c>
      <c r="BF10" s="1033"/>
      <c r="BG10" s="1033"/>
      <c r="BK10" s="1112"/>
      <c r="BL10" s="1112"/>
      <c r="BM10" s="1112"/>
    </row>
    <row r="11" spans="2:65" s="1034" customFormat="1" ht="5.0999999999999996" customHeight="1">
      <c r="B11" s="225"/>
      <c r="C11" s="1048"/>
      <c r="D11" s="1048"/>
      <c r="E11" s="1048"/>
      <c r="F11" s="1048"/>
      <c r="G11" s="1048"/>
      <c r="H11" s="1048"/>
      <c r="I11" s="1048"/>
      <c r="J11" s="1048"/>
      <c r="K11" s="1048"/>
      <c r="L11" s="1048"/>
      <c r="M11" s="1048"/>
      <c r="N11" s="1048"/>
      <c r="O11" s="1048"/>
      <c r="AH11" s="1047"/>
      <c r="AI11" s="1033"/>
      <c r="AJ11" s="1033"/>
      <c r="AK11" s="1215"/>
      <c r="AL11" s="1033"/>
      <c r="AM11" s="1033"/>
      <c r="AN11" s="1033"/>
      <c r="AO11" s="1033"/>
      <c r="AP11" s="1033"/>
      <c r="AQ11" s="1033"/>
      <c r="AR11" s="1047"/>
      <c r="AS11" s="1047"/>
      <c r="AT11" s="1047"/>
      <c r="AU11" s="1033"/>
      <c r="AV11" s="1033"/>
      <c r="AW11" s="1033"/>
      <c r="AX11" s="1033"/>
      <c r="AY11" s="1033"/>
      <c r="AZ11" s="1033"/>
      <c r="BA11" s="1033"/>
      <c r="BB11" s="1033"/>
      <c r="BC11" s="1033"/>
      <c r="BD11" s="1033"/>
      <c r="BE11" s="1033"/>
      <c r="BF11" s="1033"/>
      <c r="BG11" s="1033"/>
      <c r="BK11" s="1112"/>
      <c r="BL11" s="1112"/>
      <c r="BM11" s="1112"/>
    </row>
    <row r="12" spans="2:65" s="1034" customFormat="1" ht="21" customHeight="1">
      <c r="R12" s="1088"/>
      <c r="S12" s="1088"/>
      <c r="T12" s="1151"/>
      <c r="U12" s="1168"/>
      <c r="V12" s="1168"/>
      <c r="W12" s="1036"/>
      <c r="AA12" s="1047"/>
      <c r="AB12" s="1206"/>
      <c r="AC12" s="1036"/>
      <c r="AD12" s="1047"/>
      <c r="AE12" s="1047"/>
      <c r="AF12" s="1047"/>
      <c r="AH12" s="1215"/>
      <c r="AI12" s="1215"/>
      <c r="AJ12" s="1215"/>
      <c r="AK12" s="1033"/>
      <c r="AL12" s="1151"/>
      <c r="AM12" s="1206"/>
      <c r="AN12" s="1033"/>
      <c r="AO12" s="1033"/>
      <c r="AP12" s="1033"/>
      <c r="AQ12" s="1033"/>
      <c r="AR12" s="1033"/>
      <c r="AS12" s="1036" t="s">
        <v>208</v>
      </c>
      <c r="AT12" s="1033"/>
      <c r="AU12" s="1033"/>
      <c r="AV12" s="1033"/>
      <c r="AW12" s="1033"/>
      <c r="AX12" s="1033"/>
      <c r="AY12" s="1033"/>
      <c r="AZ12" s="1033"/>
      <c r="BA12" s="1033"/>
      <c r="BB12" s="1033"/>
      <c r="BC12" s="1047"/>
      <c r="BD12" s="1215"/>
      <c r="BE12" s="1033"/>
      <c r="BF12" s="1033"/>
      <c r="BG12" s="1047"/>
      <c r="BH12" s="1033"/>
      <c r="BK12" s="1112"/>
      <c r="BL12" s="1112"/>
      <c r="BM12" s="1112"/>
    </row>
    <row r="13" spans="2:65" s="1034" customFormat="1" ht="21" customHeight="1">
      <c r="R13" s="1033"/>
      <c r="S13" s="1033"/>
      <c r="T13" s="1033"/>
      <c r="U13" s="1033"/>
      <c r="V13" s="1033"/>
      <c r="AA13" s="1033"/>
      <c r="AB13" s="1033"/>
      <c r="AC13" s="1033"/>
      <c r="AD13" s="1033"/>
      <c r="AE13" s="1033"/>
      <c r="AF13" s="1033"/>
      <c r="AH13" s="1047"/>
      <c r="AI13" s="1215"/>
      <c r="AJ13" s="1033"/>
      <c r="AK13" s="1215"/>
      <c r="AL13" s="1033"/>
      <c r="AM13" s="1033"/>
      <c r="AN13" s="1033"/>
      <c r="AO13" s="1047"/>
      <c r="AP13" s="1036"/>
      <c r="AQ13" s="1047"/>
      <c r="AR13" s="1047"/>
      <c r="AS13" s="1036" t="s">
        <v>385</v>
      </c>
      <c r="AT13" s="1033"/>
      <c r="AU13" s="1033"/>
      <c r="AV13" s="1033"/>
      <c r="AW13" s="1033"/>
      <c r="AX13" s="1033"/>
      <c r="AY13" s="1033"/>
      <c r="AZ13" s="1033"/>
      <c r="BA13" s="1033"/>
      <c r="BB13" s="1254">
        <v>0.29166666666666669</v>
      </c>
      <c r="BC13" s="1267"/>
      <c r="BD13" s="1273"/>
      <c r="BE13" s="226" t="s">
        <v>662</v>
      </c>
      <c r="BF13" s="1254">
        <v>0.83333333333333337</v>
      </c>
      <c r="BG13" s="1267"/>
      <c r="BH13" s="1273"/>
      <c r="BK13" s="1112"/>
      <c r="BL13" s="1112"/>
      <c r="BM13" s="1112"/>
    </row>
    <row r="14" spans="2:65" s="1034" customFormat="1" ht="21" customHeight="1">
      <c r="R14" s="1032"/>
      <c r="S14" s="1032"/>
      <c r="T14" s="1032"/>
      <c r="U14" s="1032"/>
      <c r="V14" s="1032"/>
      <c r="W14" s="1032"/>
      <c r="AA14" s="226"/>
      <c r="AB14" s="1032"/>
      <c r="AC14" s="1032"/>
      <c r="AD14" s="226"/>
      <c r="AE14" s="1047"/>
      <c r="AF14" s="1047"/>
      <c r="AG14" s="1193"/>
      <c r="AH14" s="1036"/>
      <c r="AI14" s="1215"/>
      <c r="AJ14" s="1033"/>
      <c r="AK14" s="1215"/>
      <c r="AL14" s="1033"/>
      <c r="AM14" s="1033"/>
      <c r="AN14" s="1033"/>
      <c r="AO14" s="226"/>
      <c r="AP14" s="1088"/>
      <c r="AQ14" s="1088"/>
      <c r="AR14" s="1088"/>
      <c r="AS14" s="1036" t="s">
        <v>583</v>
      </c>
      <c r="AT14" s="1033"/>
      <c r="AU14" s="1033"/>
      <c r="AV14" s="1033"/>
      <c r="AW14" s="1033"/>
      <c r="AX14" s="1033"/>
      <c r="AY14" s="1033"/>
      <c r="AZ14" s="1033"/>
      <c r="BA14" s="1033"/>
      <c r="BB14" s="1254">
        <v>0.83333333333333337</v>
      </c>
      <c r="BC14" s="1267"/>
      <c r="BD14" s="1273"/>
      <c r="BE14" s="226" t="s">
        <v>662</v>
      </c>
      <c r="BF14" s="1254">
        <v>0.29166666666666669</v>
      </c>
      <c r="BG14" s="1267"/>
      <c r="BH14" s="1273"/>
      <c r="BK14" s="1112"/>
      <c r="BL14" s="1112"/>
      <c r="BM14" s="1112"/>
    </row>
    <row r="15" spans="2:65" ht="12" customHeight="1">
      <c r="C15" s="1049"/>
      <c r="D15" s="1049"/>
      <c r="E15" s="1049"/>
      <c r="F15" s="1049"/>
      <c r="G15" s="1049"/>
      <c r="H15" s="1049"/>
      <c r="AA15" s="1049"/>
      <c r="AR15" s="1049"/>
      <c r="BI15" s="1290"/>
      <c r="BJ15" s="1290"/>
      <c r="BK15" s="1290"/>
    </row>
    <row r="16" spans="2:65" ht="21.6" customHeight="1">
      <c r="B16" s="1037" t="s">
        <v>812</v>
      </c>
      <c r="C16" s="1050" t="s">
        <v>814</v>
      </c>
      <c r="D16" s="1063"/>
      <c r="E16" s="1071"/>
      <c r="F16" s="1071"/>
      <c r="G16" s="1079"/>
      <c r="H16" s="1089" t="s">
        <v>815</v>
      </c>
      <c r="I16" s="1098" t="s">
        <v>699</v>
      </c>
      <c r="J16" s="1063"/>
      <c r="K16" s="1063"/>
      <c r="L16" s="1071"/>
      <c r="M16" s="1098" t="s">
        <v>515</v>
      </c>
      <c r="N16" s="1063"/>
      <c r="O16" s="1071"/>
      <c r="P16" s="1098" t="s">
        <v>413</v>
      </c>
      <c r="Q16" s="1063"/>
      <c r="R16" s="1063"/>
      <c r="S16" s="1063"/>
      <c r="T16" s="1152"/>
      <c r="U16" s="1169"/>
      <c r="V16" s="1181"/>
      <c r="W16" s="1181"/>
      <c r="X16" s="1181"/>
      <c r="Y16" s="1181"/>
      <c r="Z16" s="1181"/>
      <c r="AA16" s="1181"/>
      <c r="AB16" s="1181"/>
      <c r="AC16" s="1181"/>
      <c r="AD16" s="1181"/>
      <c r="AE16" s="1181"/>
      <c r="AF16" s="1181"/>
      <c r="AG16" s="1181"/>
      <c r="AH16" s="1181"/>
      <c r="AI16" s="1216" t="s">
        <v>751</v>
      </c>
      <c r="AJ16" s="1181"/>
      <c r="AK16" s="1181"/>
      <c r="AL16" s="1181"/>
      <c r="AM16" s="1181"/>
      <c r="AN16" s="1181" t="s">
        <v>817</v>
      </c>
      <c r="AO16" s="1181"/>
      <c r="AP16" s="1217"/>
      <c r="AQ16" s="1218"/>
      <c r="AR16" s="1181" t="s">
        <v>238</v>
      </c>
      <c r="AS16" s="1181"/>
      <c r="AT16" s="1181"/>
      <c r="AU16" s="1181"/>
      <c r="AV16" s="1181"/>
      <c r="AW16" s="1181"/>
      <c r="AX16" s="1181"/>
      <c r="AY16" s="1224"/>
      <c r="AZ16" s="1229" t="str">
        <f>IF(BC3="計画","(11)1～4週目の勤務時間数合計","(11)1か月の勤務時間数　合計")</f>
        <v>(11)1か月の勤務時間数　合計</v>
      </c>
      <c r="BA16" s="1241"/>
      <c r="BB16" s="1255" t="s">
        <v>818</v>
      </c>
      <c r="BC16" s="1241"/>
      <c r="BD16" s="1050" t="s">
        <v>269</v>
      </c>
      <c r="BE16" s="1063"/>
      <c r="BF16" s="1063"/>
      <c r="BG16" s="1063"/>
      <c r="BH16" s="1152"/>
    </row>
    <row r="17" spans="2:60" ht="20.25" customHeight="1">
      <c r="B17" s="1038"/>
      <c r="C17" s="1051"/>
      <c r="D17" s="1064"/>
      <c r="E17" s="1072"/>
      <c r="F17" s="1072"/>
      <c r="G17" s="1080"/>
      <c r="H17" s="1090"/>
      <c r="I17" s="1099"/>
      <c r="J17" s="1064"/>
      <c r="K17" s="1064"/>
      <c r="L17" s="1072"/>
      <c r="M17" s="1099"/>
      <c r="N17" s="1064"/>
      <c r="O17" s="1072"/>
      <c r="P17" s="1099"/>
      <c r="Q17" s="1064"/>
      <c r="R17" s="1064"/>
      <c r="S17" s="1064"/>
      <c r="T17" s="1153"/>
      <c r="U17" s="1170" t="s">
        <v>685</v>
      </c>
      <c r="V17" s="1170"/>
      <c r="W17" s="1170"/>
      <c r="X17" s="1170"/>
      <c r="Y17" s="1170"/>
      <c r="Z17" s="1170"/>
      <c r="AA17" s="1194"/>
      <c r="AB17" s="1207" t="s">
        <v>58</v>
      </c>
      <c r="AC17" s="1170"/>
      <c r="AD17" s="1170"/>
      <c r="AE17" s="1170"/>
      <c r="AF17" s="1170"/>
      <c r="AG17" s="1170"/>
      <c r="AH17" s="1194"/>
      <c r="AI17" s="1207" t="s">
        <v>819</v>
      </c>
      <c r="AJ17" s="1170"/>
      <c r="AK17" s="1170"/>
      <c r="AL17" s="1170"/>
      <c r="AM17" s="1170"/>
      <c r="AN17" s="1170"/>
      <c r="AO17" s="1194"/>
      <c r="AP17" s="1207" t="s">
        <v>820</v>
      </c>
      <c r="AQ17" s="1170"/>
      <c r="AR17" s="1170"/>
      <c r="AS17" s="1170"/>
      <c r="AT17" s="1170"/>
      <c r="AU17" s="1170"/>
      <c r="AV17" s="1194"/>
      <c r="AW17" s="1207" t="s">
        <v>822</v>
      </c>
      <c r="AX17" s="1170"/>
      <c r="AY17" s="1170"/>
      <c r="AZ17" s="1230"/>
      <c r="BA17" s="1242"/>
      <c r="BB17" s="1256"/>
      <c r="BC17" s="1242"/>
      <c r="BD17" s="1051"/>
      <c r="BE17" s="1064"/>
      <c r="BF17" s="1064"/>
      <c r="BG17" s="1064"/>
      <c r="BH17" s="1153"/>
    </row>
    <row r="18" spans="2:60" ht="20.25" customHeight="1">
      <c r="B18" s="1038"/>
      <c r="C18" s="1051"/>
      <c r="D18" s="1064"/>
      <c r="E18" s="1072"/>
      <c r="F18" s="1072"/>
      <c r="G18" s="1080"/>
      <c r="H18" s="1090"/>
      <c r="I18" s="1099"/>
      <c r="J18" s="1064"/>
      <c r="K18" s="1064"/>
      <c r="L18" s="1072"/>
      <c r="M18" s="1099"/>
      <c r="N18" s="1064"/>
      <c r="O18" s="1072"/>
      <c r="P18" s="1099"/>
      <c r="Q18" s="1064"/>
      <c r="R18" s="1064"/>
      <c r="S18" s="1064"/>
      <c r="T18" s="1153"/>
      <c r="U18" s="434">
        <v>1</v>
      </c>
      <c r="V18" s="1182">
        <v>2</v>
      </c>
      <c r="W18" s="1182">
        <v>3</v>
      </c>
      <c r="X18" s="1182">
        <v>4</v>
      </c>
      <c r="Y18" s="1182">
        <v>5</v>
      </c>
      <c r="Z18" s="1182">
        <v>6</v>
      </c>
      <c r="AA18" s="1195">
        <v>7</v>
      </c>
      <c r="AB18" s="1208">
        <v>8</v>
      </c>
      <c r="AC18" s="1182">
        <v>9</v>
      </c>
      <c r="AD18" s="1182">
        <v>10</v>
      </c>
      <c r="AE18" s="1182">
        <v>11</v>
      </c>
      <c r="AF18" s="1182">
        <v>12</v>
      </c>
      <c r="AG18" s="1182">
        <v>13</v>
      </c>
      <c r="AH18" s="1195">
        <v>14</v>
      </c>
      <c r="AI18" s="434">
        <v>15</v>
      </c>
      <c r="AJ18" s="1182">
        <v>16</v>
      </c>
      <c r="AK18" s="1182">
        <v>17</v>
      </c>
      <c r="AL18" s="1182">
        <v>18</v>
      </c>
      <c r="AM18" s="1182">
        <v>19</v>
      </c>
      <c r="AN18" s="1182">
        <v>20</v>
      </c>
      <c r="AO18" s="1195">
        <v>21</v>
      </c>
      <c r="AP18" s="1208">
        <v>22</v>
      </c>
      <c r="AQ18" s="1182">
        <v>23</v>
      </c>
      <c r="AR18" s="1182">
        <v>24</v>
      </c>
      <c r="AS18" s="1182">
        <v>25</v>
      </c>
      <c r="AT18" s="1182">
        <v>26</v>
      </c>
      <c r="AU18" s="1182">
        <v>27</v>
      </c>
      <c r="AV18" s="1195">
        <v>28</v>
      </c>
      <c r="AW18" s="1208" t="str">
        <f>IF($BC$3="暦月",IF(DAY(DATE($AD$2,$AH$2,29))=29,29,""),"")</f>
        <v/>
      </c>
      <c r="AX18" s="1182" t="str">
        <f>IF($BC$3="暦月",IF(DAY(DATE($AD$2,$AH$2,30))=30,30,""),"")</f>
        <v/>
      </c>
      <c r="AY18" s="1195" t="str">
        <f>IF($BC$3="暦月",IF(DAY(DATE($AD$2,$AH$2,31))=31,31,""),"")</f>
        <v/>
      </c>
      <c r="AZ18" s="1230"/>
      <c r="BA18" s="1242"/>
      <c r="BB18" s="1256"/>
      <c r="BC18" s="1242"/>
      <c r="BD18" s="1051"/>
      <c r="BE18" s="1064"/>
      <c r="BF18" s="1064"/>
      <c r="BG18" s="1064"/>
      <c r="BH18" s="1153"/>
    </row>
    <row r="19" spans="2:60" ht="20.25" hidden="1" customHeight="1">
      <c r="B19" s="1038"/>
      <c r="C19" s="1051"/>
      <c r="D19" s="1064"/>
      <c r="E19" s="1072"/>
      <c r="F19" s="1072"/>
      <c r="G19" s="1080"/>
      <c r="H19" s="1090"/>
      <c r="I19" s="1099"/>
      <c r="J19" s="1064"/>
      <c r="K19" s="1064"/>
      <c r="L19" s="1072"/>
      <c r="M19" s="1099"/>
      <c r="N19" s="1064"/>
      <c r="O19" s="1072"/>
      <c r="P19" s="1099"/>
      <c r="Q19" s="1064"/>
      <c r="R19" s="1064"/>
      <c r="S19" s="1064"/>
      <c r="T19" s="1153"/>
      <c r="U19" s="434">
        <f>WEEKDAY(DATE($AD$2,$AH$2,1))</f>
        <v>2</v>
      </c>
      <c r="V19" s="1182">
        <f>WEEKDAY(DATE($AD$2,$AH$2,2))</f>
        <v>3</v>
      </c>
      <c r="W19" s="1182">
        <f>WEEKDAY(DATE($AD$2,$AH$2,3))</f>
        <v>4</v>
      </c>
      <c r="X19" s="1182">
        <f>WEEKDAY(DATE($AD$2,$AH$2,4))</f>
        <v>5</v>
      </c>
      <c r="Y19" s="1182">
        <f>WEEKDAY(DATE($AD$2,$AH$2,5))</f>
        <v>6</v>
      </c>
      <c r="Z19" s="1182">
        <f>WEEKDAY(DATE($AD$2,$AH$2,6))</f>
        <v>7</v>
      </c>
      <c r="AA19" s="1195">
        <f>WEEKDAY(DATE($AD$2,$AH$2,7))</f>
        <v>1</v>
      </c>
      <c r="AB19" s="1208">
        <f>WEEKDAY(DATE($AD$2,$AH$2,8))</f>
        <v>2</v>
      </c>
      <c r="AC19" s="1182">
        <f>WEEKDAY(DATE($AD$2,$AH$2,9))</f>
        <v>3</v>
      </c>
      <c r="AD19" s="1182">
        <f>WEEKDAY(DATE($AD$2,$AH$2,10))</f>
        <v>4</v>
      </c>
      <c r="AE19" s="1182">
        <f>WEEKDAY(DATE($AD$2,$AH$2,11))</f>
        <v>5</v>
      </c>
      <c r="AF19" s="1182">
        <f>WEEKDAY(DATE($AD$2,$AH$2,12))</f>
        <v>6</v>
      </c>
      <c r="AG19" s="1182">
        <f>WEEKDAY(DATE($AD$2,$AH$2,13))</f>
        <v>7</v>
      </c>
      <c r="AH19" s="1195">
        <f>WEEKDAY(DATE($AD$2,$AH$2,14))</f>
        <v>1</v>
      </c>
      <c r="AI19" s="1208">
        <f>WEEKDAY(DATE($AD$2,$AH$2,15))</f>
        <v>2</v>
      </c>
      <c r="AJ19" s="1182">
        <f>WEEKDAY(DATE($AD$2,$AH$2,16))</f>
        <v>3</v>
      </c>
      <c r="AK19" s="1182">
        <f>WEEKDAY(DATE($AD$2,$AH$2,17))</f>
        <v>4</v>
      </c>
      <c r="AL19" s="1182">
        <f>WEEKDAY(DATE($AD$2,$AH$2,18))</f>
        <v>5</v>
      </c>
      <c r="AM19" s="1182">
        <f>WEEKDAY(DATE($AD$2,$AH$2,19))</f>
        <v>6</v>
      </c>
      <c r="AN19" s="1182">
        <f>WEEKDAY(DATE($AD$2,$AH$2,20))</f>
        <v>7</v>
      </c>
      <c r="AO19" s="1195">
        <f>WEEKDAY(DATE($AD$2,$AH$2,21))</f>
        <v>1</v>
      </c>
      <c r="AP19" s="1208">
        <f>WEEKDAY(DATE($AD$2,$AH$2,22))</f>
        <v>2</v>
      </c>
      <c r="AQ19" s="1182">
        <f>WEEKDAY(DATE($AD$2,$AH$2,23))</f>
        <v>3</v>
      </c>
      <c r="AR19" s="1182">
        <f>WEEKDAY(DATE($AD$2,$AH$2,24))</f>
        <v>4</v>
      </c>
      <c r="AS19" s="1182">
        <f>WEEKDAY(DATE($AD$2,$AH$2,25))</f>
        <v>5</v>
      </c>
      <c r="AT19" s="1182">
        <f>WEEKDAY(DATE($AD$2,$AH$2,26))</f>
        <v>6</v>
      </c>
      <c r="AU19" s="1182">
        <f>WEEKDAY(DATE($AD$2,$AH$2,27))</f>
        <v>7</v>
      </c>
      <c r="AV19" s="1195">
        <f>WEEKDAY(DATE($AD$2,$AH$2,28))</f>
        <v>1</v>
      </c>
      <c r="AW19" s="1208">
        <f>IF(AW18=29,WEEKDAY(DATE($AD$2,$AH$2,29)),0)</f>
        <v>0</v>
      </c>
      <c r="AX19" s="1182">
        <f>IF(AX18=30,WEEKDAY(DATE($AD$2,$AH$2,30)),0)</f>
        <v>0</v>
      </c>
      <c r="AY19" s="1195">
        <f>IF(AY18=31,WEEKDAY(DATE($AD$2,$AH$2,31)),0)</f>
        <v>0</v>
      </c>
      <c r="AZ19" s="1230"/>
      <c r="BA19" s="1242"/>
      <c r="BB19" s="1256"/>
      <c r="BC19" s="1242"/>
      <c r="BD19" s="1051"/>
      <c r="BE19" s="1064"/>
      <c r="BF19" s="1064"/>
      <c r="BG19" s="1064"/>
      <c r="BH19" s="1153"/>
    </row>
    <row r="20" spans="2:60" ht="20.25" customHeight="1">
      <c r="B20" s="1039"/>
      <c r="C20" s="1052"/>
      <c r="D20" s="1065"/>
      <c r="E20" s="1073"/>
      <c r="F20" s="1073"/>
      <c r="G20" s="1081"/>
      <c r="H20" s="1091"/>
      <c r="I20" s="1100"/>
      <c r="J20" s="1065"/>
      <c r="K20" s="1065"/>
      <c r="L20" s="1073"/>
      <c r="M20" s="1100"/>
      <c r="N20" s="1065"/>
      <c r="O20" s="1073"/>
      <c r="P20" s="1100"/>
      <c r="Q20" s="1065"/>
      <c r="R20" s="1065"/>
      <c r="S20" s="1065"/>
      <c r="T20" s="1154"/>
      <c r="U20" s="1171" t="str">
        <f t="shared" ref="U20:AV20" si="0">IF(U19=1,"日",IF(U19=2,"月",IF(U19=3,"火",IF(U19=4,"水",IF(U19=5,"木",IF(U19=6,"金","土"))))))</f>
        <v>月</v>
      </c>
      <c r="V20" s="1183" t="str">
        <f t="shared" si="0"/>
        <v>火</v>
      </c>
      <c r="W20" s="1183" t="str">
        <f t="shared" si="0"/>
        <v>水</v>
      </c>
      <c r="X20" s="1183" t="str">
        <f t="shared" si="0"/>
        <v>木</v>
      </c>
      <c r="Y20" s="1183" t="str">
        <f t="shared" si="0"/>
        <v>金</v>
      </c>
      <c r="Z20" s="1183" t="str">
        <f t="shared" si="0"/>
        <v>土</v>
      </c>
      <c r="AA20" s="1196" t="str">
        <f t="shared" si="0"/>
        <v>日</v>
      </c>
      <c r="AB20" s="1209" t="str">
        <f t="shared" si="0"/>
        <v>月</v>
      </c>
      <c r="AC20" s="1183" t="str">
        <f t="shared" si="0"/>
        <v>火</v>
      </c>
      <c r="AD20" s="1183" t="str">
        <f t="shared" si="0"/>
        <v>水</v>
      </c>
      <c r="AE20" s="1183" t="str">
        <f t="shared" si="0"/>
        <v>木</v>
      </c>
      <c r="AF20" s="1183" t="str">
        <f t="shared" si="0"/>
        <v>金</v>
      </c>
      <c r="AG20" s="1183" t="str">
        <f t="shared" si="0"/>
        <v>土</v>
      </c>
      <c r="AH20" s="1196" t="str">
        <f t="shared" si="0"/>
        <v>日</v>
      </c>
      <c r="AI20" s="1209" t="str">
        <f t="shared" si="0"/>
        <v>月</v>
      </c>
      <c r="AJ20" s="1183" t="str">
        <f t="shared" si="0"/>
        <v>火</v>
      </c>
      <c r="AK20" s="1183" t="str">
        <f t="shared" si="0"/>
        <v>水</v>
      </c>
      <c r="AL20" s="1183" t="str">
        <f t="shared" si="0"/>
        <v>木</v>
      </c>
      <c r="AM20" s="1183" t="str">
        <f t="shared" si="0"/>
        <v>金</v>
      </c>
      <c r="AN20" s="1183" t="str">
        <f t="shared" si="0"/>
        <v>土</v>
      </c>
      <c r="AO20" s="1196" t="str">
        <f t="shared" si="0"/>
        <v>日</v>
      </c>
      <c r="AP20" s="1209" t="str">
        <f t="shared" si="0"/>
        <v>月</v>
      </c>
      <c r="AQ20" s="1183" t="str">
        <f t="shared" si="0"/>
        <v>火</v>
      </c>
      <c r="AR20" s="1183" t="str">
        <f t="shared" si="0"/>
        <v>水</v>
      </c>
      <c r="AS20" s="1183" t="str">
        <f t="shared" si="0"/>
        <v>木</v>
      </c>
      <c r="AT20" s="1183" t="str">
        <f t="shared" si="0"/>
        <v>金</v>
      </c>
      <c r="AU20" s="1183" t="str">
        <f t="shared" si="0"/>
        <v>土</v>
      </c>
      <c r="AV20" s="1196" t="str">
        <f t="shared" si="0"/>
        <v>日</v>
      </c>
      <c r="AW20" s="1183" t="str">
        <f>IF(AW19=1,"日",IF(AW19=2,"月",IF(AW19=3,"火",IF(AW19=4,"水",IF(AW19=5,"木",IF(AW19=6,"金",IF(AW19=0,"","土")))))))</f>
        <v/>
      </c>
      <c r="AX20" s="1183" t="str">
        <f>IF(AX19=1,"日",IF(AX19=2,"月",IF(AX19=3,"火",IF(AX19=4,"水",IF(AX19=5,"木",IF(AX19=6,"金",IF(AX19=0,"","土")))))))</f>
        <v/>
      </c>
      <c r="AY20" s="1183" t="str">
        <f>IF(AY19=1,"日",IF(AY19=2,"月",IF(AY19=3,"火",IF(AY19=4,"水",IF(AY19=5,"木",IF(AY19=6,"金",IF(AY19=0,"","土")))))))</f>
        <v/>
      </c>
      <c r="AZ20" s="1231"/>
      <c r="BA20" s="1243"/>
      <c r="BB20" s="1257"/>
      <c r="BC20" s="1243"/>
      <c r="BD20" s="1052"/>
      <c r="BE20" s="1065"/>
      <c r="BF20" s="1065"/>
      <c r="BG20" s="1065"/>
      <c r="BH20" s="1154"/>
    </row>
    <row r="21" spans="2:60" ht="20.25" customHeight="1">
      <c r="B21" s="1040"/>
      <c r="C21" s="1053" t="s">
        <v>860</v>
      </c>
      <c r="D21" s="1066"/>
      <c r="E21" s="1074"/>
      <c r="F21" s="1074"/>
      <c r="G21" s="1074"/>
      <c r="H21" s="1092" t="s">
        <v>698</v>
      </c>
      <c r="I21" s="1101" t="s">
        <v>862</v>
      </c>
      <c r="J21" s="1107"/>
      <c r="K21" s="1107"/>
      <c r="L21" s="1082"/>
      <c r="M21" s="1113" t="s">
        <v>863</v>
      </c>
      <c r="N21" s="1118"/>
      <c r="O21" s="1123"/>
      <c r="P21" s="1128" t="s">
        <v>397</v>
      </c>
      <c r="Q21" s="1135"/>
      <c r="R21" s="1135"/>
      <c r="S21" s="1143"/>
      <c r="T21" s="1155"/>
      <c r="U21" s="1172" t="s">
        <v>406</v>
      </c>
      <c r="V21" s="1172" t="s">
        <v>406</v>
      </c>
      <c r="W21" s="1172" t="s">
        <v>406</v>
      </c>
      <c r="X21" s="1172"/>
      <c r="Y21" s="1172" t="s">
        <v>406</v>
      </c>
      <c r="Z21" s="1172" t="s">
        <v>406</v>
      </c>
      <c r="AA21" s="1197"/>
      <c r="AB21" s="1210" t="s">
        <v>406</v>
      </c>
      <c r="AC21" s="1172"/>
      <c r="AD21" s="1172" t="s">
        <v>406</v>
      </c>
      <c r="AE21" s="1172" t="s">
        <v>406</v>
      </c>
      <c r="AF21" s="1172" t="s">
        <v>406</v>
      </c>
      <c r="AG21" s="1172"/>
      <c r="AH21" s="1197" t="s">
        <v>406</v>
      </c>
      <c r="AI21" s="1210"/>
      <c r="AJ21" s="1172" t="s">
        <v>406</v>
      </c>
      <c r="AK21" s="1172" t="s">
        <v>406</v>
      </c>
      <c r="AL21" s="1172" t="s">
        <v>406</v>
      </c>
      <c r="AM21" s="1172" t="s">
        <v>406</v>
      </c>
      <c r="AN21" s="1172" t="s">
        <v>406</v>
      </c>
      <c r="AO21" s="1197"/>
      <c r="AP21" s="1210"/>
      <c r="AQ21" s="1172" t="s">
        <v>406</v>
      </c>
      <c r="AR21" s="1172" t="s">
        <v>406</v>
      </c>
      <c r="AS21" s="1172" t="s">
        <v>406</v>
      </c>
      <c r="AT21" s="1172" t="s">
        <v>406</v>
      </c>
      <c r="AU21" s="1172" t="s">
        <v>406</v>
      </c>
      <c r="AV21" s="1197"/>
      <c r="AW21" s="1210"/>
      <c r="AX21" s="1172"/>
      <c r="AY21" s="1172"/>
      <c r="AZ21" s="1232"/>
      <c r="BA21" s="1244"/>
      <c r="BB21" s="1258"/>
      <c r="BC21" s="1244"/>
      <c r="BD21" s="1274"/>
      <c r="BE21" s="1278"/>
      <c r="BF21" s="1278"/>
      <c r="BG21" s="1278"/>
      <c r="BH21" s="1283"/>
    </row>
    <row r="22" spans="2:60" ht="20.25" customHeight="1">
      <c r="B22" s="1041">
        <v>1</v>
      </c>
      <c r="C22" s="1054"/>
      <c r="D22" s="1067"/>
      <c r="E22" s="1075"/>
      <c r="F22" s="1075" t="str">
        <f>C21</f>
        <v>管理者</v>
      </c>
      <c r="G22" s="1075"/>
      <c r="H22" s="1093"/>
      <c r="I22" s="1102"/>
      <c r="J22" s="1108"/>
      <c r="K22" s="1108"/>
      <c r="L22" s="1083"/>
      <c r="M22" s="1114"/>
      <c r="N22" s="1119"/>
      <c r="O22" s="1124"/>
      <c r="P22" s="1129" t="s">
        <v>743</v>
      </c>
      <c r="Q22" s="1136"/>
      <c r="R22" s="1136"/>
      <c r="S22" s="1144"/>
      <c r="T22" s="1156"/>
      <c r="U22" s="1173">
        <f>IF(U21="","",VLOOKUP(U21,'標準様式１【記載例】シフト記号表（勤務時間帯）'!$D$6:$X$47,21,FALSE))</f>
        <v>8</v>
      </c>
      <c r="V22" s="1184">
        <f>IF(V21="","",VLOOKUP(V21,'標準様式１【記載例】シフト記号表（勤務時間帯）'!$D$6:$X$47,21,FALSE))</f>
        <v>8</v>
      </c>
      <c r="W22" s="1184">
        <f>IF(W21="","",VLOOKUP(W21,'標準様式１【記載例】シフト記号表（勤務時間帯）'!$D$6:$X$47,21,FALSE))</f>
        <v>8</v>
      </c>
      <c r="X22" s="1184" t="str">
        <f>IF(X21="","",VLOOKUP(X21,'標準様式１【記載例】シフト記号表（勤務時間帯）'!$D$6:$X$47,21,FALSE))</f>
        <v/>
      </c>
      <c r="Y22" s="1184">
        <f>IF(Y21="","",VLOOKUP(Y21,'標準様式１【記載例】シフト記号表（勤務時間帯）'!$D$6:$X$47,21,FALSE))</f>
        <v>8</v>
      </c>
      <c r="Z22" s="1184">
        <f>IF(Z21="","",VLOOKUP(Z21,'標準様式１【記載例】シフト記号表（勤務時間帯）'!$D$6:$X$47,21,FALSE))</f>
        <v>8</v>
      </c>
      <c r="AA22" s="1198" t="str">
        <f>IF(AA21="","",VLOOKUP(AA21,'標準様式１【記載例】シフト記号表（勤務時間帯）'!$D$6:$X$47,21,FALSE))</f>
        <v/>
      </c>
      <c r="AB22" s="1173">
        <f>IF(AB21="","",VLOOKUP(AB21,'標準様式１【記載例】シフト記号表（勤務時間帯）'!$D$6:$X$47,21,FALSE))</f>
        <v>8</v>
      </c>
      <c r="AC22" s="1184" t="str">
        <f>IF(AC21="","",VLOOKUP(AC21,'標準様式１【記載例】シフト記号表（勤務時間帯）'!$D$6:$X$47,21,FALSE))</f>
        <v/>
      </c>
      <c r="AD22" s="1184">
        <f>IF(AD21="","",VLOOKUP(AD21,'標準様式１【記載例】シフト記号表（勤務時間帯）'!$D$6:$X$47,21,FALSE))</f>
        <v>8</v>
      </c>
      <c r="AE22" s="1184">
        <f>IF(AE21="","",VLOOKUP(AE21,'標準様式１【記載例】シフト記号表（勤務時間帯）'!$D$6:$X$47,21,FALSE))</f>
        <v>8</v>
      </c>
      <c r="AF22" s="1184">
        <f>IF(AF21="","",VLOOKUP(AF21,'標準様式１【記載例】シフト記号表（勤務時間帯）'!$D$6:$X$47,21,FALSE))</f>
        <v>8</v>
      </c>
      <c r="AG22" s="1184" t="str">
        <f>IF(AG21="","",VLOOKUP(AG21,'標準様式１【記載例】シフト記号表（勤務時間帯）'!$D$6:$X$47,21,FALSE))</f>
        <v/>
      </c>
      <c r="AH22" s="1198">
        <f>IF(AH21="","",VLOOKUP(AH21,'標準様式１【記載例】シフト記号表（勤務時間帯）'!$D$6:$X$47,21,FALSE))</f>
        <v>8</v>
      </c>
      <c r="AI22" s="1173" t="str">
        <f>IF(AI21="","",VLOOKUP(AI21,'標準様式１【記載例】シフト記号表（勤務時間帯）'!$D$6:$X$47,21,FALSE))</f>
        <v/>
      </c>
      <c r="AJ22" s="1184">
        <f>IF(AJ21="","",VLOOKUP(AJ21,'標準様式１【記載例】シフト記号表（勤務時間帯）'!$D$6:$X$47,21,FALSE))</f>
        <v>8</v>
      </c>
      <c r="AK22" s="1184">
        <f>IF(AK21="","",VLOOKUP(AK21,'標準様式１【記載例】シフト記号表（勤務時間帯）'!$D$6:$X$47,21,FALSE))</f>
        <v>8</v>
      </c>
      <c r="AL22" s="1184">
        <f>IF(AL21="","",VLOOKUP(AL21,'標準様式１【記載例】シフト記号表（勤務時間帯）'!$D$6:$X$47,21,FALSE))</f>
        <v>8</v>
      </c>
      <c r="AM22" s="1184">
        <f>IF(AM21="","",VLOOKUP(AM21,'標準様式１【記載例】シフト記号表（勤務時間帯）'!$D$6:$X$47,21,FALSE))</f>
        <v>8</v>
      </c>
      <c r="AN22" s="1184">
        <f>IF(AN21="","",VLOOKUP(AN21,'標準様式１【記載例】シフト記号表（勤務時間帯）'!$D$6:$X$47,21,FALSE))</f>
        <v>8</v>
      </c>
      <c r="AO22" s="1198" t="str">
        <f>IF(AO21="","",VLOOKUP(AO21,'標準様式１【記載例】シフト記号表（勤務時間帯）'!$D$6:$X$47,21,FALSE))</f>
        <v/>
      </c>
      <c r="AP22" s="1173" t="str">
        <f>IF(AP21="","",VLOOKUP(AP21,'標準様式１【記載例】シフト記号表（勤務時間帯）'!$D$6:$X$47,21,FALSE))</f>
        <v/>
      </c>
      <c r="AQ22" s="1184">
        <f>IF(AQ21="","",VLOOKUP(AQ21,'標準様式１【記載例】シフト記号表（勤務時間帯）'!$D$6:$X$47,21,FALSE))</f>
        <v>8</v>
      </c>
      <c r="AR22" s="1184">
        <f>IF(AR21="","",VLOOKUP(AR21,'標準様式１【記載例】シフト記号表（勤務時間帯）'!$D$6:$X$47,21,FALSE))</f>
        <v>8</v>
      </c>
      <c r="AS22" s="1184">
        <f>IF(AS21="","",VLOOKUP(AS21,'標準様式１【記載例】シフト記号表（勤務時間帯）'!$D$6:$X$47,21,FALSE))</f>
        <v>8</v>
      </c>
      <c r="AT22" s="1184">
        <f>IF(AT21="","",VLOOKUP(AT21,'標準様式１【記載例】シフト記号表（勤務時間帯）'!$D$6:$X$47,21,FALSE))</f>
        <v>8</v>
      </c>
      <c r="AU22" s="1184">
        <f>IF(AU21="","",VLOOKUP(AU21,'標準様式１【記載例】シフト記号表（勤務時間帯）'!$D$6:$X$47,21,FALSE))</f>
        <v>8</v>
      </c>
      <c r="AV22" s="1198" t="str">
        <f>IF(AV21="","",VLOOKUP(AV21,'標準様式１【記載例】シフト記号表（勤務時間帯）'!$D$6:$X$47,21,FALSE))</f>
        <v/>
      </c>
      <c r="AW22" s="1173" t="str">
        <f>IF(AW21="","",VLOOKUP(AW21,'標準様式１【記載例】シフト記号表（勤務時間帯）'!$D$6:$X$47,21,FALSE))</f>
        <v/>
      </c>
      <c r="AX22" s="1184" t="str">
        <f>IF(AX21="","",VLOOKUP(AX21,'標準様式１【記載例】シフト記号表（勤務時間帯）'!$D$6:$X$47,21,FALSE))</f>
        <v/>
      </c>
      <c r="AY22" s="1184" t="str">
        <f>IF(AY21="","",VLOOKUP(AY21,'標準様式１【記載例】シフト記号表（勤務時間帯）'!$D$6:$X$47,21,FALSE))</f>
        <v/>
      </c>
      <c r="AZ22" s="1233">
        <f>IF($BC$3="４週",SUM(U22:AV22),IF($BC$3="暦月",SUM(U22:AY22),""))</f>
        <v>160</v>
      </c>
      <c r="BA22" s="1245"/>
      <c r="BB22" s="1259">
        <f>IF($BC$3="４週",AZ22/4,IF($BC$3="暦月",(AZ22/($BC$8/7)),""))</f>
        <v>40</v>
      </c>
      <c r="BC22" s="1245"/>
      <c r="BD22" s="1275"/>
      <c r="BE22" s="1279"/>
      <c r="BF22" s="1279"/>
      <c r="BG22" s="1279"/>
      <c r="BH22" s="1284"/>
    </row>
    <row r="23" spans="2:60" ht="20.25" customHeight="1">
      <c r="B23" s="1042"/>
      <c r="C23" s="1055"/>
      <c r="D23" s="1068"/>
      <c r="E23" s="1076"/>
      <c r="F23" s="1076"/>
      <c r="G23" s="1076" t="str">
        <f>C21</f>
        <v>管理者</v>
      </c>
      <c r="H23" s="1094"/>
      <c r="I23" s="1103"/>
      <c r="J23" s="1109"/>
      <c r="K23" s="1109"/>
      <c r="L23" s="1084"/>
      <c r="M23" s="1115"/>
      <c r="N23" s="1120"/>
      <c r="O23" s="1125"/>
      <c r="P23" s="1130" t="s">
        <v>29</v>
      </c>
      <c r="Q23" s="1137"/>
      <c r="R23" s="1137"/>
      <c r="S23" s="1145"/>
      <c r="T23" s="1157"/>
      <c r="U23" s="1174" t="str">
        <f>IF(U21="","",VLOOKUP(U21,'標準様式１【記載例】シフト記号表（勤務時間帯）'!$D$6:$Z$47,23,FALSE))</f>
        <v>-</v>
      </c>
      <c r="V23" s="1185" t="str">
        <f>IF(V21="","",VLOOKUP(V21,'標準様式１【記載例】シフト記号表（勤務時間帯）'!$D$6:$Z$47,23,FALSE))</f>
        <v>-</v>
      </c>
      <c r="W23" s="1185" t="str">
        <f>IF(W21="","",VLOOKUP(W21,'標準様式１【記載例】シフト記号表（勤務時間帯）'!$D$6:$Z$47,23,FALSE))</f>
        <v>-</v>
      </c>
      <c r="X23" s="1185" t="str">
        <f>IF(X21="","",VLOOKUP(X21,'標準様式１【記載例】シフト記号表（勤務時間帯）'!$D$6:$Z$47,23,FALSE))</f>
        <v/>
      </c>
      <c r="Y23" s="1185" t="str">
        <f>IF(Y21="","",VLOOKUP(Y21,'標準様式１【記載例】シフト記号表（勤務時間帯）'!$D$6:$Z$47,23,FALSE))</f>
        <v>-</v>
      </c>
      <c r="Z23" s="1185" t="str">
        <f>IF(Z21="","",VLOOKUP(Z21,'標準様式１【記載例】シフト記号表（勤務時間帯）'!$D$6:$Z$47,23,FALSE))</f>
        <v>-</v>
      </c>
      <c r="AA23" s="1199" t="str">
        <f>IF(AA21="","",VLOOKUP(AA21,'標準様式１【記載例】シフト記号表（勤務時間帯）'!$D$6:$Z$47,23,FALSE))</f>
        <v/>
      </c>
      <c r="AB23" s="1174" t="str">
        <f>IF(AB21="","",VLOOKUP(AB21,'標準様式１【記載例】シフト記号表（勤務時間帯）'!$D$6:$Z$47,23,FALSE))</f>
        <v>-</v>
      </c>
      <c r="AC23" s="1185" t="str">
        <f>IF(AC21="","",VLOOKUP(AC21,'標準様式１【記載例】シフト記号表（勤務時間帯）'!$D$6:$Z$47,23,FALSE))</f>
        <v/>
      </c>
      <c r="AD23" s="1185" t="str">
        <f>IF(AD21="","",VLOOKUP(AD21,'標準様式１【記載例】シフト記号表（勤務時間帯）'!$D$6:$Z$47,23,FALSE))</f>
        <v>-</v>
      </c>
      <c r="AE23" s="1185" t="str">
        <f>IF(AE21="","",VLOOKUP(AE21,'標準様式１【記載例】シフト記号表（勤務時間帯）'!$D$6:$Z$47,23,FALSE))</f>
        <v>-</v>
      </c>
      <c r="AF23" s="1185" t="str">
        <f>IF(AF21="","",VLOOKUP(AF21,'標準様式１【記載例】シフト記号表（勤務時間帯）'!$D$6:$Z$47,23,FALSE))</f>
        <v>-</v>
      </c>
      <c r="AG23" s="1185" t="str">
        <f>IF(AG21="","",VLOOKUP(AG21,'標準様式１【記載例】シフト記号表（勤務時間帯）'!$D$6:$Z$47,23,FALSE))</f>
        <v/>
      </c>
      <c r="AH23" s="1199" t="str">
        <f>IF(AH21="","",VLOOKUP(AH21,'標準様式１【記載例】シフト記号表（勤務時間帯）'!$D$6:$Z$47,23,FALSE))</f>
        <v>-</v>
      </c>
      <c r="AI23" s="1174" t="str">
        <f>IF(AI21="","",VLOOKUP(AI21,'標準様式１【記載例】シフト記号表（勤務時間帯）'!$D$6:$Z$47,23,FALSE))</f>
        <v/>
      </c>
      <c r="AJ23" s="1185" t="str">
        <f>IF(AJ21="","",VLOOKUP(AJ21,'標準様式１【記載例】シフト記号表（勤務時間帯）'!$D$6:$Z$47,23,FALSE))</f>
        <v>-</v>
      </c>
      <c r="AK23" s="1185" t="str">
        <f>IF(AK21="","",VLOOKUP(AK21,'標準様式１【記載例】シフト記号表（勤務時間帯）'!$D$6:$Z$47,23,FALSE))</f>
        <v>-</v>
      </c>
      <c r="AL23" s="1185" t="str">
        <f>IF(AL21="","",VLOOKUP(AL21,'標準様式１【記載例】シフト記号表（勤務時間帯）'!$D$6:$Z$47,23,FALSE))</f>
        <v>-</v>
      </c>
      <c r="AM23" s="1185" t="str">
        <f>IF(AM21="","",VLOOKUP(AM21,'標準様式１【記載例】シフト記号表（勤務時間帯）'!$D$6:$Z$47,23,FALSE))</f>
        <v>-</v>
      </c>
      <c r="AN23" s="1185" t="str">
        <f>IF(AN21="","",VLOOKUP(AN21,'標準様式１【記載例】シフト記号表（勤務時間帯）'!$D$6:$Z$47,23,FALSE))</f>
        <v>-</v>
      </c>
      <c r="AO23" s="1199" t="str">
        <f>IF(AO21="","",VLOOKUP(AO21,'標準様式１【記載例】シフト記号表（勤務時間帯）'!$D$6:$Z$47,23,FALSE))</f>
        <v/>
      </c>
      <c r="AP23" s="1174" t="str">
        <f>IF(AP21="","",VLOOKUP(AP21,'標準様式１【記載例】シフト記号表（勤務時間帯）'!$D$6:$Z$47,23,FALSE))</f>
        <v/>
      </c>
      <c r="AQ23" s="1185" t="str">
        <f>IF(AQ21="","",VLOOKUP(AQ21,'標準様式１【記載例】シフト記号表（勤務時間帯）'!$D$6:$Z$47,23,FALSE))</f>
        <v>-</v>
      </c>
      <c r="AR23" s="1185" t="str">
        <f>IF(AR21="","",VLOOKUP(AR21,'標準様式１【記載例】シフト記号表（勤務時間帯）'!$D$6:$Z$47,23,FALSE))</f>
        <v>-</v>
      </c>
      <c r="AS23" s="1185" t="str">
        <f>IF(AS21="","",VLOOKUP(AS21,'標準様式１【記載例】シフト記号表（勤務時間帯）'!$D$6:$Z$47,23,FALSE))</f>
        <v>-</v>
      </c>
      <c r="AT23" s="1185" t="str">
        <f>IF(AT21="","",VLOOKUP(AT21,'標準様式１【記載例】シフト記号表（勤務時間帯）'!$D$6:$Z$47,23,FALSE))</f>
        <v>-</v>
      </c>
      <c r="AU23" s="1185" t="str">
        <f>IF(AU21="","",VLOOKUP(AU21,'標準様式１【記載例】シフト記号表（勤務時間帯）'!$D$6:$Z$47,23,FALSE))</f>
        <v>-</v>
      </c>
      <c r="AV23" s="1199" t="str">
        <f>IF(AV21="","",VLOOKUP(AV21,'標準様式１【記載例】シフト記号表（勤務時間帯）'!$D$6:$Z$47,23,FALSE))</f>
        <v/>
      </c>
      <c r="AW23" s="1174" t="str">
        <f>IF(AW21="","",VLOOKUP(AW21,'標準様式１【記載例】シフト記号表（勤務時間帯）'!$D$6:$Z$47,23,FALSE))</f>
        <v/>
      </c>
      <c r="AX23" s="1185" t="str">
        <f>IF(AX21="","",VLOOKUP(AX21,'標準様式１【記載例】シフト記号表（勤務時間帯）'!$D$6:$Z$47,23,FALSE))</f>
        <v/>
      </c>
      <c r="AY23" s="1185" t="str">
        <f>IF(AY21="","",VLOOKUP(AY21,'標準様式１【記載例】シフト記号表（勤務時間帯）'!$D$6:$Z$47,23,FALSE))</f>
        <v/>
      </c>
      <c r="AZ23" s="1234">
        <f>IF($BC$3="４週",SUM(U23:AV23),IF($BC$3="暦月",SUM(U23:AY23),""))</f>
        <v>0</v>
      </c>
      <c r="BA23" s="1246"/>
      <c r="BB23" s="1260">
        <f>IF($BC$3="４週",AZ23/4,IF($BC$3="暦月",(AZ23/($BC$8/7)),""))</f>
        <v>0</v>
      </c>
      <c r="BC23" s="1246"/>
      <c r="BD23" s="1276"/>
      <c r="BE23" s="1280"/>
      <c r="BF23" s="1280"/>
      <c r="BG23" s="1280"/>
      <c r="BH23" s="1285"/>
    </row>
    <row r="24" spans="2:60" ht="20.25" customHeight="1">
      <c r="B24" s="1043"/>
      <c r="C24" s="1056" t="s">
        <v>390</v>
      </c>
      <c r="D24" s="1069"/>
      <c r="E24" s="1077"/>
      <c r="F24" s="1077"/>
      <c r="G24" s="1077"/>
      <c r="H24" s="1095" t="s">
        <v>698</v>
      </c>
      <c r="I24" s="1104" t="s">
        <v>390</v>
      </c>
      <c r="J24" s="1110"/>
      <c r="K24" s="1110"/>
      <c r="L24" s="1085"/>
      <c r="M24" s="1116" t="s">
        <v>156</v>
      </c>
      <c r="N24" s="1121"/>
      <c r="O24" s="1126"/>
      <c r="P24" s="1131" t="s">
        <v>397</v>
      </c>
      <c r="Q24" s="1138"/>
      <c r="R24" s="1138"/>
      <c r="S24" s="1146"/>
      <c r="T24" s="1158"/>
      <c r="U24" s="1175" t="s">
        <v>678</v>
      </c>
      <c r="V24" s="1186" t="s">
        <v>678</v>
      </c>
      <c r="W24" s="1186" t="s">
        <v>678</v>
      </c>
      <c r="X24" s="1186" t="s">
        <v>678</v>
      </c>
      <c r="Y24" s="1186"/>
      <c r="Z24" s="1186" t="s">
        <v>678</v>
      </c>
      <c r="AA24" s="1200" t="s">
        <v>678</v>
      </c>
      <c r="AB24" s="1175"/>
      <c r="AC24" s="1186" t="s">
        <v>678</v>
      </c>
      <c r="AD24" s="1186" t="s">
        <v>678</v>
      </c>
      <c r="AE24" s="1186" t="s">
        <v>678</v>
      </c>
      <c r="AF24" s="1186"/>
      <c r="AG24" s="1186"/>
      <c r="AH24" s="1200" t="s">
        <v>678</v>
      </c>
      <c r="AI24" s="1175" t="s">
        <v>678</v>
      </c>
      <c r="AJ24" s="1186" t="s">
        <v>678</v>
      </c>
      <c r="AK24" s="1186"/>
      <c r="AL24" s="1186" t="s">
        <v>678</v>
      </c>
      <c r="AM24" s="1186" t="s">
        <v>678</v>
      </c>
      <c r="AN24" s="1186" t="s">
        <v>678</v>
      </c>
      <c r="AO24" s="1200" t="s">
        <v>678</v>
      </c>
      <c r="AP24" s="1175" t="s">
        <v>678</v>
      </c>
      <c r="AQ24" s="1186"/>
      <c r="AR24" s="1186" t="s">
        <v>678</v>
      </c>
      <c r="AS24" s="1186"/>
      <c r="AT24" s="1186" t="s">
        <v>678</v>
      </c>
      <c r="AU24" s="1186"/>
      <c r="AV24" s="1200" t="s">
        <v>678</v>
      </c>
      <c r="AW24" s="1175"/>
      <c r="AX24" s="1186"/>
      <c r="AY24" s="1186"/>
      <c r="AZ24" s="1235"/>
      <c r="BA24" s="1247"/>
      <c r="BB24" s="1261"/>
      <c r="BC24" s="1247"/>
      <c r="BD24" s="1277"/>
      <c r="BE24" s="1281"/>
      <c r="BF24" s="1281"/>
      <c r="BG24" s="1281"/>
      <c r="BH24" s="1286"/>
    </row>
    <row r="25" spans="2:60" ht="20.25" customHeight="1">
      <c r="B25" s="1041">
        <f>B22+1</f>
        <v>2</v>
      </c>
      <c r="C25" s="1054"/>
      <c r="D25" s="1067"/>
      <c r="E25" s="1075"/>
      <c r="F25" s="1075" t="str">
        <f>C24</f>
        <v>介護支援専門員</v>
      </c>
      <c r="G25" s="1075"/>
      <c r="H25" s="1093"/>
      <c r="I25" s="1102"/>
      <c r="J25" s="1108"/>
      <c r="K25" s="1108"/>
      <c r="L25" s="1083"/>
      <c r="M25" s="1114"/>
      <c r="N25" s="1119"/>
      <c r="O25" s="1124"/>
      <c r="P25" s="1129" t="s">
        <v>743</v>
      </c>
      <c r="Q25" s="1136"/>
      <c r="R25" s="1136"/>
      <c r="S25" s="1144"/>
      <c r="T25" s="1156"/>
      <c r="U25" s="1173">
        <f>IF(U24="","",VLOOKUP(U24,'標準様式１【記載例】シフト記号表（勤務時間帯）'!$D$6:$X$47,21,FALSE))</f>
        <v>7.9999999999999982</v>
      </c>
      <c r="V25" s="1184">
        <f>IF(V24="","",VLOOKUP(V24,'標準様式１【記載例】シフト記号表（勤務時間帯）'!$D$6:$X$47,21,FALSE))</f>
        <v>7.9999999999999982</v>
      </c>
      <c r="W25" s="1184">
        <f>IF(W24="","",VLOOKUP(W24,'標準様式１【記載例】シフト記号表（勤務時間帯）'!$D$6:$X$47,21,FALSE))</f>
        <v>7.9999999999999982</v>
      </c>
      <c r="X25" s="1184">
        <f>IF(X24="","",VLOOKUP(X24,'標準様式１【記載例】シフト記号表（勤務時間帯）'!$D$6:$X$47,21,FALSE))</f>
        <v>7.9999999999999982</v>
      </c>
      <c r="Y25" s="1184" t="str">
        <f>IF(Y24="","",VLOOKUP(Y24,'標準様式１【記載例】シフト記号表（勤務時間帯）'!$D$6:$X$47,21,FALSE))</f>
        <v/>
      </c>
      <c r="Z25" s="1184">
        <f>IF(Z24="","",VLOOKUP(Z24,'標準様式１【記載例】シフト記号表（勤務時間帯）'!$D$6:$X$47,21,FALSE))</f>
        <v>7.9999999999999982</v>
      </c>
      <c r="AA25" s="1198">
        <f>IF(AA24="","",VLOOKUP(AA24,'標準様式１【記載例】シフト記号表（勤務時間帯）'!$D$6:$X$47,21,FALSE))</f>
        <v>7.9999999999999982</v>
      </c>
      <c r="AB25" s="1173" t="str">
        <f>IF(AB24="","",VLOOKUP(AB24,'標準様式１【記載例】シフト記号表（勤務時間帯）'!$D$6:$X$47,21,FALSE))</f>
        <v/>
      </c>
      <c r="AC25" s="1184">
        <f>IF(AC24="","",VLOOKUP(AC24,'標準様式１【記載例】シフト記号表（勤務時間帯）'!$D$6:$X$47,21,FALSE))</f>
        <v>7.9999999999999982</v>
      </c>
      <c r="AD25" s="1184">
        <f>IF(AD24="","",VLOOKUP(AD24,'標準様式１【記載例】シフト記号表（勤務時間帯）'!$D$6:$X$47,21,FALSE))</f>
        <v>7.9999999999999982</v>
      </c>
      <c r="AE25" s="1184">
        <f>IF(AE24="","",VLOOKUP(AE24,'標準様式１【記載例】シフト記号表（勤務時間帯）'!$D$6:$X$47,21,FALSE))</f>
        <v>7.9999999999999982</v>
      </c>
      <c r="AF25" s="1184" t="str">
        <f>IF(AF24="","",VLOOKUP(AF24,'標準様式１【記載例】シフト記号表（勤務時間帯）'!$D$6:$X$47,21,FALSE))</f>
        <v/>
      </c>
      <c r="AG25" s="1184" t="str">
        <f>IF(AG24="","",VLOOKUP(AG24,'標準様式１【記載例】シフト記号表（勤務時間帯）'!$D$6:$X$47,21,FALSE))</f>
        <v/>
      </c>
      <c r="AH25" s="1198">
        <f>IF(AH24="","",VLOOKUP(AH24,'標準様式１【記載例】シフト記号表（勤務時間帯）'!$D$6:$X$47,21,FALSE))</f>
        <v>7.9999999999999982</v>
      </c>
      <c r="AI25" s="1173">
        <f>IF(AI24="","",VLOOKUP(AI24,'標準様式１【記載例】シフト記号表（勤務時間帯）'!$D$6:$X$47,21,FALSE))</f>
        <v>7.9999999999999982</v>
      </c>
      <c r="AJ25" s="1184">
        <f>IF(AJ24="","",VLOOKUP(AJ24,'標準様式１【記載例】シフト記号表（勤務時間帯）'!$D$6:$X$47,21,FALSE))</f>
        <v>7.9999999999999982</v>
      </c>
      <c r="AK25" s="1184" t="str">
        <f>IF(AK24="","",VLOOKUP(AK24,'標準様式１【記載例】シフト記号表（勤務時間帯）'!$D$6:$X$47,21,FALSE))</f>
        <v/>
      </c>
      <c r="AL25" s="1184">
        <f>IF(AL24="","",VLOOKUP(AL24,'標準様式１【記載例】シフト記号表（勤務時間帯）'!$D$6:$X$47,21,FALSE))</f>
        <v>7.9999999999999982</v>
      </c>
      <c r="AM25" s="1184">
        <f>IF(AM24="","",VLOOKUP(AM24,'標準様式１【記載例】シフト記号表（勤務時間帯）'!$D$6:$X$47,21,FALSE))</f>
        <v>7.9999999999999982</v>
      </c>
      <c r="AN25" s="1184">
        <f>IF(AN24="","",VLOOKUP(AN24,'標準様式１【記載例】シフト記号表（勤務時間帯）'!$D$6:$X$47,21,FALSE))</f>
        <v>7.9999999999999982</v>
      </c>
      <c r="AO25" s="1198">
        <f>IF(AO24="","",VLOOKUP(AO24,'標準様式１【記載例】シフト記号表（勤務時間帯）'!$D$6:$X$47,21,FALSE))</f>
        <v>7.9999999999999982</v>
      </c>
      <c r="AP25" s="1173">
        <f>IF(AP24="","",VLOOKUP(AP24,'標準様式１【記載例】シフト記号表（勤務時間帯）'!$D$6:$X$47,21,FALSE))</f>
        <v>7.9999999999999982</v>
      </c>
      <c r="AQ25" s="1184" t="str">
        <f>IF(AQ24="","",VLOOKUP(AQ24,'標準様式１【記載例】シフト記号表（勤務時間帯）'!$D$6:$X$47,21,FALSE))</f>
        <v/>
      </c>
      <c r="AR25" s="1184">
        <f>IF(AR24="","",VLOOKUP(AR24,'標準様式１【記載例】シフト記号表（勤務時間帯）'!$D$6:$X$47,21,FALSE))</f>
        <v>7.9999999999999982</v>
      </c>
      <c r="AS25" s="1184" t="str">
        <f>IF(AS24="","",VLOOKUP(AS24,'標準様式１【記載例】シフト記号表（勤務時間帯）'!$D$6:$X$47,21,FALSE))</f>
        <v/>
      </c>
      <c r="AT25" s="1184">
        <f>IF(AT24="","",VLOOKUP(AT24,'標準様式１【記載例】シフト記号表（勤務時間帯）'!$D$6:$X$47,21,FALSE))</f>
        <v>7.9999999999999982</v>
      </c>
      <c r="AU25" s="1184" t="str">
        <f>IF(AU24="","",VLOOKUP(AU24,'標準様式１【記載例】シフト記号表（勤務時間帯）'!$D$6:$X$47,21,FALSE))</f>
        <v/>
      </c>
      <c r="AV25" s="1198">
        <f>IF(AV24="","",VLOOKUP(AV24,'標準様式１【記載例】シフト記号表（勤務時間帯）'!$D$6:$X$47,21,FALSE))</f>
        <v>7.9999999999999982</v>
      </c>
      <c r="AW25" s="1173" t="str">
        <f>IF(AW24="","",VLOOKUP(AW24,'標準様式１【記載例】シフト記号表（勤務時間帯）'!$D$6:$X$47,21,FALSE))</f>
        <v/>
      </c>
      <c r="AX25" s="1184" t="str">
        <f>IF(AX24="","",VLOOKUP(AX24,'標準様式１【記載例】シフト記号表（勤務時間帯）'!$D$6:$X$47,21,FALSE))</f>
        <v/>
      </c>
      <c r="AY25" s="1184" t="str">
        <f>IF(AY24="","",VLOOKUP(AY24,'標準様式１【記載例】シフト記号表（勤務時間帯）'!$D$6:$X$47,21,FALSE))</f>
        <v/>
      </c>
      <c r="AZ25" s="1233">
        <f>IF($BC$3="４週",SUM(U25:AV25),IF($BC$3="暦月",SUM(U25:AY25),""))</f>
        <v>159.99999999999997</v>
      </c>
      <c r="BA25" s="1245"/>
      <c r="BB25" s="1259">
        <f>IF($BC$3="４週",AZ25/4,IF($BC$3="暦月",(AZ25/($BC$8/7)),""))</f>
        <v>39.999999999999993</v>
      </c>
      <c r="BC25" s="1245"/>
      <c r="BD25" s="1275"/>
      <c r="BE25" s="1279"/>
      <c r="BF25" s="1279"/>
      <c r="BG25" s="1279"/>
      <c r="BH25" s="1284"/>
    </row>
    <row r="26" spans="2:60" ht="20.25" customHeight="1">
      <c r="B26" s="1042"/>
      <c r="C26" s="1055"/>
      <c r="D26" s="1068"/>
      <c r="E26" s="1076"/>
      <c r="F26" s="1076"/>
      <c r="G26" s="1076" t="str">
        <f>C24</f>
        <v>介護支援専門員</v>
      </c>
      <c r="H26" s="1094"/>
      <c r="I26" s="1103"/>
      <c r="J26" s="1109"/>
      <c r="K26" s="1109"/>
      <c r="L26" s="1084"/>
      <c r="M26" s="1115"/>
      <c r="N26" s="1120"/>
      <c r="O26" s="1125"/>
      <c r="P26" s="1130" t="s">
        <v>29</v>
      </c>
      <c r="Q26" s="1137"/>
      <c r="R26" s="1137"/>
      <c r="S26" s="1145"/>
      <c r="T26" s="1157"/>
      <c r="U26" s="1174" t="str">
        <f>IF(U24="","",VLOOKUP(U24,'標準様式１【記載例】シフト記号表（勤務時間帯）'!$D$6:$Z$47,23,FALSE))</f>
        <v>-</v>
      </c>
      <c r="V26" s="1185" t="str">
        <f>IF(V24="","",VLOOKUP(V24,'標準様式１【記載例】シフト記号表（勤務時間帯）'!$D$6:$Z$47,23,FALSE))</f>
        <v>-</v>
      </c>
      <c r="W26" s="1185" t="str">
        <f>IF(W24="","",VLOOKUP(W24,'標準様式１【記載例】シフト記号表（勤務時間帯）'!$D$6:$Z$47,23,FALSE))</f>
        <v>-</v>
      </c>
      <c r="X26" s="1185" t="str">
        <f>IF(X24="","",VLOOKUP(X24,'標準様式１【記載例】シフト記号表（勤務時間帯）'!$D$6:$Z$47,23,FALSE))</f>
        <v>-</v>
      </c>
      <c r="Y26" s="1185" t="str">
        <f>IF(Y24="","",VLOOKUP(Y24,'標準様式１【記載例】シフト記号表（勤務時間帯）'!$D$6:$Z$47,23,FALSE))</f>
        <v/>
      </c>
      <c r="Z26" s="1185" t="str">
        <f>IF(Z24="","",VLOOKUP(Z24,'標準様式１【記載例】シフト記号表（勤務時間帯）'!$D$6:$Z$47,23,FALSE))</f>
        <v>-</v>
      </c>
      <c r="AA26" s="1199" t="str">
        <f>IF(AA24="","",VLOOKUP(AA24,'標準様式１【記載例】シフト記号表（勤務時間帯）'!$D$6:$Z$47,23,FALSE))</f>
        <v>-</v>
      </c>
      <c r="AB26" s="1174" t="str">
        <f>IF(AB24="","",VLOOKUP(AB24,'標準様式１【記載例】シフト記号表（勤務時間帯）'!$D$6:$Z$47,23,FALSE))</f>
        <v/>
      </c>
      <c r="AC26" s="1185" t="str">
        <f>IF(AC24="","",VLOOKUP(AC24,'標準様式１【記載例】シフト記号表（勤務時間帯）'!$D$6:$Z$47,23,FALSE))</f>
        <v>-</v>
      </c>
      <c r="AD26" s="1185" t="str">
        <f>IF(AD24="","",VLOOKUP(AD24,'標準様式１【記載例】シフト記号表（勤務時間帯）'!$D$6:$Z$47,23,FALSE))</f>
        <v>-</v>
      </c>
      <c r="AE26" s="1185" t="str">
        <f>IF(AE24="","",VLOOKUP(AE24,'標準様式１【記載例】シフト記号表（勤務時間帯）'!$D$6:$Z$47,23,FALSE))</f>
        <v>-</v>
      </c>
      <c r="AF26" s="1185" t="str">
        <f>IF(AF24="","",VLOOKUP(AF24,'標準様式１【記載例】シフト記号表（勤務時間帯）'!$D$6:$Z$47,23,FALSE))</f>
        <v/>
      </c>
      <c r="AG26" s="1185" t="str">
        <f>IF(AG24="","",VLOOKUP(AG24,'標準様式１【記載例】シフト記号表（勤務時間帯）'!$D$6:$Z$47,23,FALSE))</f>
        <v/>
      </c>
      <c r="AH26" s="1199" t="str">
        <f>IF(AH24="","",VLOOKUP(AH24,'標準様式１【記載例】シフト記号表（勤務時間帯）'!$D$6:$Z$47,23,FALSE))</f>
        <v>-</v>
      </c>
      <c r="AI26" s="1174" t="str">
        <f>IF(AI24="","",VLOOKUP(AI24,'標準様式１【記載例】シフト記号表（勤務時間帯）'!$D$6:$Z$47,23,FALSE))</f>
        <v>-</v>
      </c>
      <c r="AJ26" s="1185" t="str">
        <f>IF(AJ24="","",VLOOKUP(AJ24,'標準様式１【記載例】シフト記号表（勤務時間帯）'!$D$6:$Z$47,23,FALSE))</f>
        <v>-</v>
      </c>
      <c r="AK26" s="1185" t="str">
        <f>IF(AK24="","",VLOOKUP(AK24,'標準様式１【記載例】シフト記号表（勤務時間帯）'!$D$6:$Z$47,23,FALSE))</f>
        <v/>
      </c>
      <c r="AL26" s="1185" t="str">
        <f>IF(AL24="","",VLOOKUP(AL24,'標準様式１【記載例】シフト記号表（勤務時間帯）'!$D$6:$Z$47,23,FALSE))</f>
        <v>-</v>
      </c>
      <c r="AM26" s="1185" t="str">
        <f>IF(AM24="","",VLOOKUP(AM24,'標準様式１【記載例】シフト記号表（勤務時間帯）'!$D$6:$Z$47,23,FALSE))</f>
        <v>-</v>
      </c>
      <c r="AN26" s="1185" t="str">
        <f>IF(AN24="","",VLOOKUP(AN24,'標準様式１【記載例】シフト記号表（勤務時間帯）'!$D$6:$Z$47,23,FALSE))</f>
        <v>-</v>
      </c>
      <c r="AO26" s="1199" t="str">
        <f>IF(AO24="","",VLOOKUP(AO24,'標準様式１【記載例】シフト記号表（勤務時間帯）'!$D$6:$Z$47,23,FALSE))</f>
        <v>-</v>
      </c>
      <c r="AP26" s="1174" t="str">
        <f>IF(AP24="","",VLOOKUP(AP24,'標準様式１【記載例】シフト記号表（勤務時間帯）'!$D$6:$Z$47,23,FALSE))</f>
        <v>-</v>
      </c>
      <c r="AQ26" s="1185" t="str">
        <f>IF(AQ24="","",VLOOKUP(AQ24,'標準様式１【記載例】シフト記号表（勤務時間帯）'!$D$6:$Z$47,23,FALSE))</f>
        <v/>
      </c>
      <c r="AR26" s="1185" t="str">
        <f>IF(AR24="","",VLOOKUP(AR24,'標準様式１【記載例】シフト記号表（勤務時間帯）'!$D$6:$Z$47,23,FALSE))</f>
        <v>-</v>
      </c>
      <c r="AS26" s="1185" t="str">
        <f>IF(AS24="","",VLOOKUP(AS24,'標準様式１【記載例】シフト記号表（勤務時間帯）'!$D$6:$Z$47,23,FALSE))</f>
        <v/>
      </c>
      <c r="AT26" s="1185" t="str">
        <f>IF(AT24="","",VLOOKUP(AT24,'標準様式１【記載例】シフト記号表（勤務時間帯）'!$D$6:$Z$47,23,FALSE))</f>
        <v>-</v>
      </c>
      <c r="AU26" s="1185" t="str">
        <f>IF(AU24="","",VLOOKUP(AU24,'標準様式１【記載例】シフト記号表（勤務時間帯）'!$D$6:$Z$47,23,FALSE))</f>
        <v/>
      </c>
      <c r="AV26" s="1199" t="str">
        <f>IF(AV24="","",VLOOKUP(AV24,'標準様式１【記載例】シフト記号表（勤務時間帯）'!$D$6:$Z$47,23,FALSE))</f>
        <v>-</v>
      </c>
      <c r="AW26" s="1174" t="str">
        <f>IF(AW24="","",VLOOKUP(AW24,'標準様式１【記載例】シフト記号表（勤務時間帯）'!$D$6:$Z$47,23,FALSE))</f>
        <v/>
      </c>
      <c r="AX26" s="1185" t="str">
        <f>IF(AX24="","",VLOOKUP(AX24,'標準様式１【記載例】シフト記号表（勤務時間帯）'!$D$6:$Z$47,23,FALSE))</f>
        <v/>
      </c>
      <c r="AY26" s="1185" t="str">
        <f>IF(AY24="","",VLOOKUP(AY24,'標準様式１【記載例】シフト記号表（勤務時間帯）'!$D$6:$Z$47,23,FALSE))</f>
        <v/>
      </c>
      <c r="AZ26" s="1234">
        <f>IF($BC$3="４週",SUM(U26:AV26),IF($BC$3="暦月",SUM(U26:AY26),""))</f>
        <v>0</v>
      </c>
      <c r="BA26" s="1246"/>
      <c r="BB26" s="1260">
        <f>IF($BC$3="４週",AZ26/4,IF($BC$3="暦月",(AZ26/($BC$8/7)),""))</f>
        <v>0</v>
      </c>
      <c r="BC26" s="1246"/>
      <c r="BD26" s="1276"/>
      <c r="BE26" s="1280"/>
      <c r="BF26" s="1280"/>
      <c r="BG26" s="1280"/>
      <c r="BH26" s="1285"/>
    </row>
    <row r="27" spans="2:60" ht="20.25" customHeight="1">
      <c r="B27" s="1043"/>
      <c r="C27" s="1056" t="s">
        <v>178</v>
      </c>
      <c r="D27" s="1069"/>
      <c r="E27" s="1077"/>
      <c r="F27" s="1075"/>
      <c r="G27" s="1075"/>
      <c r="H27" s="1096" t="s">
        <v>698</v>
      </c>
      <c r="I27" s="1104" t="s">
        <v>471</v>
      </c>
      <c r="J27" s="1110"/>
      <c r="K27" s="1110"/>
      <c r="L27" s="1085"/>
      <c r="M27" s="1116" t="s">
        <v>864</v>
      </c>
      <c r="N27" s="1121"/>
      <c r="O27" s="1126"/>
      <c r="P27" s="1131" t="s">
        <v>397</v>
      </c>
      <c r="Q27" s="1138"/>
      <c r="R27" s="1138"/>
      <c r="S27" s="1146"/>
      <c r="T27" s="1158"/>
      <c r="U27" s="1175" t="s">
        <v>836</v>
      </c>
      <c r="V27" s="1186" t="s">
        <v>656</v>
      </c>
      <c r="W27" s="1186"/>
      <c r="X27" s="1186" t="s">
        <v>832</v>
      </c>
      <c r="Y27" s="1186" t="s">
        <v>406</v>
      </c>
      <c r="Z27" s="1186"/>
      <c r="AA27" s="1200" t="s">
        <v>832</v>
      </c>
      <c r="AB27" s="1175" t="s">
        <v>836</v>
      </c>
      <c r="AC27" s="1186" t="s">
        <v>656</v>
      </c>
      <c r="AD27" s="1186" t="s">
        <v>406</v>
      </c>
      <c r="AE27" s="1186"/>
      <c r="AF27" s="1186" t="s">
        <v>832</v>
      </c>
      <c r="AG27" s="1186" t="s">
        <v>406</v>
      </c>
      <c r="AH27" s="1200"/>
      <c r="AI27" s="1175" t="s">
        <v>406</v>
      </c>
      <c r="AJ27" s="1186" t="s">
        <v>836</v>
      </c>
      <c r="AK27" s="1186" t="s">
        <v>656</v>
      </c>
      <c r="AL27" s="1186"/>
      <c r="AM27" s="1186"/>
      <c r="AN27" s="1186" t="s">
        <v>836</v>
      </c>
      <c r="AO27" s="1200" t="s">
        <v>656</v>
      </c>
      <c r="AP27" s="1175"/>
      <c r="AQ27" s="1186" t="s">
        <v>832</v>
      </c>
      <c r="AR27" s="1186" t="s">
        <v>406</v>
      </c>
      <c r="AS27" s="1186" t="s">
        <v>836</v>
      </c>
      <c r="AT27" s="1186" t="s">
        <v>656</v>
      </c>
      <c r="AU27" s="1186"/>
      <c r="AV27" s="1200" t="s">
        <v>832</v>
      </c>
      <c r="AW27" s="1175"/>
      <c r="AX27" s="1186"/>
      <c r="AY27" s="1186"/>
      <c r="AZ27" s="1235"/>
      <c r="BA27" s="1247"/>
      <c r="BB27" s="1261"/>
      <c r="BC27" s="1247"/>
      <c r="BD27" s="1277"/>
      <c r="BE27" s="1281"/>
      <c r="BF27" s="1281"/>
      <c r="BG27" s="1281"/>
      <c r="BH27" s="1286"/>
    </row>
    <row r="28" spans="2:60" ht="20.25" customHeight="1">
      <c r="B28" s="1041">
        <f>B25+1</f>
        <v>3</v>
      </c>
      <c r="C28" s="1054"/>
      <c r="D28" s="1067"/>
      <c r="E28" s="1075"/>
      <c r="F28" s="1075" t="str">
        <f>C27</f>
        <v>看護職員</v>
      </c>
      <c r="G28" s="1075"/>
      <c r="H28" s="1093"/>
      <c r="I28" s="1102"/>
      <c r="J28" s="1108"/>
      <c r="K28" s="1108"/>
      <c r="L28" s="1083"/>
      <c r="M28" s="1114"/>
      <c r="N28" s="1119"/>
      <c r="O28" s="1124"/>
      <c r="P28" s="1129" t="s">
        <v>743</v>
      </c>
      <c r="Q28" s="1136"/>
      <c r="R28" s="1136"/>
      <c r="S28" s="1144"/>
      <c r="T28" s="1156"/>
      <c r="U28" s="1173">
        <f>IF(U27="","",VLOOKUP(U27,'標準様式１【記載例】シフト記号表（勤務時間帯）'!$D$6:$X$47,21,FALSE))</f>
        <v>3</v>
      </c>
      <c r="V28" s="1184">
        <f>IF(V27="","",VLOOKUP(V27,'標準様式１【記載例】シフト記号表（勤務時間帯）'!$D$6:$X$47,21,FALSE))</f>
        <v>3</v>
      </c>
      <c r="W28" s="1184" t="str">
        <f>IF(W27="","",VLOOKUP(W27,'標準様式１【記載例】シフト記号表（勤務時間帯）'!$D$6:$X$47,21,FALSE))</f>
        <v/>
      </c>
      <c r="X28" s="1184">
        <f>IF(X27="","",VLOOKUP(X27,'標準様式１【記載例】シフト記号表（勤務時間帯）'!$D$6:$X$47,21,FALSE))</f>
        <v>7.9999999999999982</v>
      </c>
      <c r="Y28" s="1184">
        <f>IF(Y27="","",VLOOKUP(Y27,'標準様式１【記載例】シフト記号表（勤務時間帯）'!$D$6:$X$47,21,FALSE))</f>
        <v>8</v>
      </c>
      <c r="Z28" s="1184" t="str">
        <f>IF(Z27="","",VLOOKUP(Z27,'標準様式１【記載例】シフト記号表（勤務時間帯）'!$D$6:$X$47,21,FALSE))</f>
        <v/>
      </c>
      <c r="AA28" s="1198">
        <f>IF(AA27="","",VLOOKUP(AA27,'標準様式１【記載例】シフト記号表（勤務時間帯）'!$D$6:$X$47,21,FALSE))</f>
        <v>7.9999999999999982</v>
      </c>
      <c r="AB28" s="1173">
        <f>IF(AB27="","",VLOOKUP(AB27,'標準様式１【記載例】シフト記号表（勤務時間帯）'!$D$6:$X$47,21,FALSE))</f>
        <v>3</v>
      </c>
      <c r="AC28" s="1184">
        <f>IF(AC27="","",VLOOKUP(AC27,'標準様式１【記載例】シフト記号表（勤務時間帯）'!$D$6:$X$47,21,FALSE))</f>
        <v>3</v>
      </c>
      <c r="AD28" s="1184">
        <f>IF(AD27="","",VLOOKUP(AD27,'標準様式１【記載例】シフト記号表（勤務時間帯）'!$D$6:$X$47,21,FALSE))</f>
        <v>8</v>
      </c>
      <c r="AE28" s="1184" t="str">
        <f>IF(AE27="","",VLOOKUP(AE27,'標準様式１【記載例】シフト記号表（勤務時間帯）'!$D$6:$X$47,21,FALSE))</f>
        <v/>
      </c>
      <c r="AF28" s="1184">
        <f>IF(AF27="","",VLOOKUP(AF27,'標準様式１【記載例】シフト記号表（勤務時間帯）'!$D$6:$X$47,21,FALSE))</f>
        <v>7.9999999999999982</v>
      </c>
      <c r="AG28" s="1184">
        <f>IF(AG27="","",VLOOKUP(AG27,'標準様式１【記載例】シフト記号表（勤務時間帯）'!$D$6:$X$47,21,FALSE))</f>
        <v>8</v>
      </c>
      <c r="AH28" s="1198" t="str">
        <f>IF(AH27="","",VLOOKUP(AH27,'標準様式１【記載例】シフト記号表（勤務時間帯）'!$D$6:$X$47,21,FALSE))</f>
        <v/>
      </c>
      <c r="AI28" s="1173">
        <f>IF(AI27="","",VLOOKUP(AI27,'標準様式１【記載例】シフト記号表（勤務時間帯）'!$D$6:$X$47,21,FALSE))</f>
        <v>8</v>
      </c>
      <c r="AJ28" s="1184">
        <f>IF(AJ27="","",VLOOKUP(AJ27,'標準様式１【記載例】シフト記号表（勤務時間帯）'!$D$6:$X$47,21,FALSE))</f>
        <v>3</v>
      </c>
      <c r="AK28" s="1184">
        <f>IF(AK27="","",VLOOKUP(AK27,'標準様式１【記載例】シフト記号表（勤務時間帯）'!$D$6:$X$47,21,FALSE))</f>
        <v>3</v>
      </c>
      <c r="AL28" s="1184" t="str">
        <f>IF(AL27="","",VLOOKUP(AL27,'標準様式１【記載例】シフト記号表（勤務時間帯）'!$D$6:$X$47,21,FALSE))</f>
        <v/>
      </c>
      <c r="AM28" s="1184" t="str">
        <f>IF(AM27="","",VLOOKUP(AM27,'標準様式１【記載例】シフト記号表（勤務時間帯）'!$D$6:$X$47,21,FALSE))</f>
        <v/>
      </c>
      <c r="AN28" s="1184">
        <f>IF(AN27="","",VLOOKUP(AN27,'標準様式１【記載例】シフト記号表（勤務時間帯）'!$D$6:$X$47,21,FALSE))</f>
        <v>3</v>
      </c>
      <c r="AO28" s="1198">
        <f>IF(AO27="","",VLOOKUP(AO27,'標準様式１【記載例】シフト記号表（勤務時間帯）'!$D$6:$X$47,21,FALSE))</f>
        <v>3</v>
      </c>
      <c r="AP28" s="1173" t="str">
        <f>IF(AP27="","",VLOOKUP(AP27,'標準様式１【記載例】シフト記号表（勤務時間帯）'!$D$6:$X$47,21,FALSE))</f>
        <v/>
      </c>
      <c r="AQ28" s="1184">
        <f>IF(AQ27="","",VLOOKUP(AQ27,'標準様式１【記載例】シフト記号表（勤務時間帯）'!$D$6:$X$47,21,FALSE))</f>
        <v>7.9999999999999982</v>
      </c>
      <c r="AR28" s="1184">
        <f>IF(AR27="","",VLOOKUP(AR27,'標準様式１【記載例】シフト記号表（勤務時間帯）'!$D$6:$X$47,21,FALSE))</f>
        <v>8</v>
      </c>
      <c r="AS28" s="1184">
        <f>IF(AS27="","",VLOOKUP(AS27,'標準様式１【記載例】シフト記号表（勤務時間帯）'!$D$6:$X$47,21,FALSE))</f>
        <v>3</v>
      </c>
      <c r="AT28" s="1184">
        <f>IF(AT27="","",VLOOKUP(AT27,'標準様式１【記載例】シフト記号表（勤務時間帯）'!$D$6:$X$47,21,FALSE))</f>
        <v>3</v>
      </c>
      <c r="AU28" s="1184" t="str">
        <f>IF(AU27="","",VLOOKUP(AU27,'標準様式１【記載例】シフト記号表（勤務時間帯）'!$D$6:$X$47,21,FALSE))</f>
        <v/>
      </c>
      <c r="AV28" s="1198">
        <f>IF(AV27="","",VLOOKUP(AV27,'標準様式１【記載例】シフト記号表（勤務時間帯）'!$D$6:$X$47,21,FALSE))</f>
        <v>7.9999999999999982</v>
      </c>
      <c r="AW28" s="1173" t="str">
        <f>IF(AW27="","",VLOOKUP(AW27,'標準様式１【記載例】シフト記号表（勤務時間帯）'!$D$6:$X$47,21,FALSE))</f>
        <v/>
      </c>
      <c r="AX28" s="1184" t="str">
        <f>IF(AX27="","",VLOOKUP(AX27,'標準様式１【記載例】シフト記号表（勤務時間帯）'!$D$6:$X$47,21,FALSE))</f>
        <v/>
      </c>
      <c r="AY28" s="1184" t="str">
        <f>IF(AY27="","",VLOOKUP(AY27,'標準様式１【記載例】シフト記号表（勤務時間帯）'!$D$6:$X$47,21,FALSE))</f>
        <v/>
      </c>
      <c r="AZ28" s="1233">
        <f>IF($BC$3="４週",SUM(U28:AV28),IF($BC$3="暦月",SUM(U28:AY28),""))</f>
        <v>110</v>
      </c>
      <c r="BA28" s="1245"/>
      <c r="BB28" s="1259">
        <f>IF($BC$3="４週",AZ28/4,IF($BC$3="暦月",(AZ28/($BC$8/7)),""))</f>
        <v>27.5</v>
      </c>
      <c r="BC28" s="1245"/>
      <c r="BD28" s="1275"/>
      <c r="BE28" s="1279"/>
      <c r="BF28" s="1279"/>
      <c r="BG28" s="1279"/>
      <c r="BH28" s="1284"/>
    </row>
    <row r="29" spans="2:60" ht="20.25" customHeight="1">
      <c r="B29" s="1042"/>
      <c r="C29" s="1055"/>
      <c r="D29" s="1068"/>
      <c r="E29" s="1076"/>
      <c r="F29" s="1076"/>
      <c r="G29" s="1076" t="str">
        <f>C27</f>
        <v>看護職員</v>
      </c>
      <c r="H29" s="1094"/>
      <c r="I29" s="1103"/>
      <c r="J29" s="1109"/>
      <c r="K29" s="1109"/>
      <c r="L29" s="1084"/>
      <c r="M29" s="1115"/>
      <c r="N29" s="1120"/>
      <c r="O29" s="1125"/>
      <c r="P29" s="1130" t="s">
        <v>29</v>
      </c>
      <c r="Q29" s="1035"/>
      <c r="R29" s="1035"/>
      <c r="S29" s="1061"/>
      <c r="T29" s="1159"/>
      <c r="U29" s="1174">
        <f>IF(U27="","",VLOOKUP(U27,'標準様式１【記載例】シフト記号表（勤務時間帯）'!$D$6:$Z$47,23,FALSE))</f>
        <v>3.9999999999999991</v>
      </c>
      <c r="V29" s="1185">
        <f>IF(V27="","",VLOOKUP(V27,'標準様式１【記載例】シフト記号表（勤務時間帯）'!$D$6:$Z$47,23,FALSE))</f>
        <v>6</v>
      </c>
      <c r="W29" s="1185" t="str">
        <f>IF(W27="","",VLOOKUP(W27,'標準様式１【記載例】シフト記号表（勤務時間帯）'!$D$6:$Z$47,23,FALSE))</f>
        <v/>
      </c>
      <c r="X29" s="1185" t="str">
        <f>IF(X27="","",VLOOKUP(X27,'標準様式１【記載例】シフト記号表（勤務時間帯）'!$D$6:$Z$47,23,FALSE))</f>
        <v>-</v>
      </c>
      <c r="Y29" s="1185" t="str">
        <f>IF(Y27="","",VLOOKUP(Y27,'標準様式１【記載例】シフト記号表（勤務時間帯）'!$D$6:$Z$47,23,FALSE))</f>
        <v>-</v>
      </c>
      <c r="Z29" s="1185" t="str">
        <f>IF(Z27="","",VLOOKUP(Z27,'標準様式１【記載例】シフト記号表（勤務時間帯）'!$D$6:$Z$47,23,FALSE))</f>
        <v/>
      </c>
      <c r="AA29" s="1199" t="str">
        <f>IF(AA27="","",VLOOKUP(AA27,'標準様式１【記載例】シフト記号表（勤務時間帯）'!$D$6:$Z$47,23,FALSE))</f>
        <v>-</v>
      </c>
      <c r="AB29" s="1174">
        <f>IF(AB27="","",VLOOKUP(AB27,'標準様式１【記載例】シフト記号表（勤務時間帯）'!$D$6:$Z$47,23,FALSE))</f>
        <v>3.9999999999999991</v>
      </c>
      <c r="AC29" s="1185">
        <f>IF(AC27="","",VLOOKUP(AC27,'標準様式１【記載例】シフト記号表（勤務時間帯）'!$D$6:$Z$47,23,FALSE))</f>
        <v>6</v>
      </c>
      <c r="AD29" s="1185" t="str">
        <f>IF(AD27="","",VLOOKUP(AD27,'標準様式１【記載例】シフト記号表（勤務時間帯）'!$D$6:$Z$47,23,FALSE))</f>
        <v>-</v>
      </c>
      <c r="AE29" s="1185" t="str">
        <f>IF(AE27="","",VLOOKUP(AE27,'標準様式１【記載例】シフト記号表（勤務時間帯）'!$D$6:$Z$47,23,FALSE))</f>
        <v/>
      </c>
      <c r="AF29" s="1185" t="str">
        <f>IF(AF27="","",VLOOKUP(AF27,'標準様式１【記載例】シフト記号表（勤務時間帯）'!$D$6:$Z$47,23,FALSE))</f>
        <v>-</v>
      </c>
      <c r="AG29" s="1185" t="str">
        <f>IF(AG27="","",VLOOKUP(AG27,'標準様式１【記載例】シフト記号表（勤務時間帯）'!$D$6:$Z$47,23,FALSE))</f>
        <v>-</v>
      </c>
      <c r="AH29" s="1199" t="str">
        <f>IF(AH27="","",VLOOKUP(AH27,'標準様式１【記載例】シフト記号表（勤務時間帯）'!$D$6:$Z$47,23,FALSE))</f>
        <v/>
      </c>
      <c r="AI29" s="1174" t="str">
        <f>IF(AI27="","",VLOOKUP(AI27,'標準様式１【記載例】シフト記号表（勤務時間帯）'!$D$6:$Z$47,23,FALSE))</f>
        <v>-</v>
      </c>
      <c r="AJ29" s="1185">
        <f>IF(AJ27="","",VLOOKUP(AJ27,'標準様式１【記載例】シフト記号表（勤務時間帯）'!$D$6:$Z$47,23,FALSE))</f>
        <v>3.9999999999999991</v>
      </c>
      <c r="AK29" s="1185">
        <f>IF(AK27="","",VLOOKUP(AK27,'標準様式１【記載例】シフト記号表（勤務時間帯）'!$D$6:$Z$47,23,FALSE))</f>
        <v>6</v>
      </c>
      <c r="AL29" s="1185" t="str">
        <f>IF(AL27="","",VLOOKUP(AL27,'標準様式１【記載例】シフト記号表（勤務時間帯）'!$D$6:$Z$47,23,FALSE))</f>
        <v/>
      </c>
      <c r="AM29" s="1185" t="str">
        <f>IF(AM27="","",VLOOKUP(AM27,'標準様式１【記載例】シフト記号表（勤務時間帯）'!$D$6:$Z$47,23,FALSE))</f>
        <v/>
      </c>
      <c r="AN29" s="1185">
        <f>IF(AN27="","",VLOOKUP(AN27,'標準様式１【記載例】シフト記号表（勤務時間帯）'!$D$6:$Z$47,23,FALSE))</f>
        <v>3.9999999999999991</v>
      </c>
      <c r="AO29" s="1199">
        <f>IF(AO27="","",VLOOKUP(AO27,'標準様式１【記載例】シフト記号表（勤務時間帯）'!$D$6:$Z$47,23,FALSE))</f>
        <v>6</v>
      </c>
      <c r="AP29" s="1174" t="str">
        <f>IF(AP27="","",VLOOKUP(AP27,'標準様式１【記載例】シフト記号表（勤務時間帯）'!$D$6:$Z$47,23,FALSE))</f>
        <v/>
      </c>
      <c r="AQ29" s="1185" t="str">
        <f>IF(AQ27="","",VLOOKUP(AQ27,'標準様式１【記載例】シフト記号表（勤務時間帯）'!$D$6:$Z$47,23,FALSE))</f>
        <v>-</v>
      </c>
      <c r="AR29" s="1185" t="str">
        <f>IF(AR27="","",VLOOKUP(AR27,'標準様式１【記載例】シフト記号表（勤務時間帯）'!$D$6:$Z$47,23,FALSE))</f>
        <v>-</v>
      </c>
      <c r="AS29" s="1185">
        <f>IF(AS27="","",VLOOKUP(AS27,'標準様式１【記載例】シフト記号表（勤務時間帯）'!$D$6:$Z$47,23,FALSE))</f>
        <v>3.9999999999999991</v>
      </c>
      <c r="AT29" s="1185">
        <f>IF(AT27="","",VLOOKUP(AT27,'標準様式１【記載例】シフト記号表（勤務時間帯）'!$D$6:$Z$47,23,FALSE))</f>
        <v>6</v>
      </c>
      <c r="AU29" s="1185" t="str">
        <f>IF(AU27="","",VLOOKUP(AU27,'標準様式１【記載例】シフト記号表（勤務時間帯）'!$D$6:$Z$47,23,FALSE))</f>
        <v/>
      </c>
      <c r="AV29" s="1199" t="str">
        <f>IF(AV27="","",VLOOKUP(AV27,'標準様式１【記載例】シフト記号表（勤務時間帯）'!$D$6:$Z$47,23,FALSE))</f>
        <v>-</v>
      </c>
      <c r="AW29" s="1174" t="str">
        <f>IF(AW27="","",VLOOKUP(AW27,'標準様式１【記載例】シフト記号表（勤務時間帯）'!$D$6:$Z$47,23,FALSE))</f>
        <v/>
      </c>
      <c r="AX29" s="1185" t="str">
        <f>IF(AX27="","",VLOOKUP(AX27,'標準様式１【記載例】シフト記号表（勤務時間帯）'!$D$6:$Z$47,23,FALSE))</f>
        <v/>
      </c>
      <c r="AY29" s="1185" t="str">
        <f>IF(AY27="","",VLOOKUP(AY27,'標準様式１【記載例】シフト記号表（勤務時間帯）'!$D$6:$Z$47,23,FALSE))</f>
        <v/>
      </c>
      <c r="AZ29" s="1234">
        <f>IF($BC$3="４週",SUM(U29:AV29),IF($BC$3="暦月",SUM(U29:AY29),""))</f>
        <v>50</v>
      </c>
      <c r="BA29" s="1246"/>
      <c r="BB29" s="1260">
        <f>IF($BC$3="４週",AZ29/4,IF($BC$3="暦月",(AZ29/($BC$8/7)),""))</f>
        <v>12.5</v>
      </c>
      <c r="BC29" s="1246"/>
      <c r="BD29" s="1276"/>
      <c r="BE29" s="1280"/>
      <c r="BF29" s="1280"/>
      <c r="BG29" s="1280"/>
      <c r="BH29" s="1285"/>
    </row>
    <row r="30" spans="2:60" ht="20.25" customHeight="1">
      <c r="B30" s="1043"/>
      <c r="C30" s="1056" t="s">
        <v>178</v>
      </c>
      <c r="D30" s="1069"/>
      <c r="E30" s="1077"/>
      <c r="F30" s="1075"/>
      <c r="G30" s="1075"/>
      <c r="H30" s="1096" t="s">
        <v>698</v>
      </c>
      <c r="I30" s="1104" t="s">
        <v>471</v>
      </c>
      <c r="J30" s="1110"/>
      <c r="K30" s="1110"/>
      <c r="L30" s="1085"/>
      <c r="M30" s="1116" t="s">
        <v>314</v>
      </c>
      <c r="N30" s="1121"/>
      <c r="O30" s="1126"/>
      <c r="P30" s="1131" t="s">
        <v>397</v>
      </c>
      <c r="Q30" s="1138"/>
      <c r="R30" s="1138"/>
      <c r="S30" s="1146"/>
      <c r="T30" s="1158"/>
      <c r="U30" s="1175"/>
      <c r="V30" s="1186" t="s">
        <v>836</v>
      </c>
      <c r="W30" s="1186" t="s">
        <v>656</v>
      </c>
      <c r="X30" s="1186" t="s">
        <v>832</v>
      </c>
      <c r="Y30" s="1186"/>
      <c r="Z30" s="1186" t="s">
        <v>836</v>
      </c>
      <c r="AA30" s="1200" t="s">
        <v>656</v>
      </c>
      <c r="AB30" s="1175"/>
      <c r="AC30" s="1186" t="s">
        <v>832</v>
      </c>
      <c r="AD30" s="1186" t="s">
        <v>836</v>
      </c>
      <c r="AE30" s="1186" t="s">
        <v>656</v>
      </c>
      <c r="AF30" s="1186"/>
      <c r="AG30" s="1186" t="s">
        <v>835</v>
      </c>
      <c r="AH30" s="1200" t="s">
        <v>832</v>
      </c>
      <c r="AI30" s="1175"/>
      <c r="AJ30" s="1186" t="s">
        <v>832</v>
      </c>
      <c r="AK30" s="1186" t="s">
        <v>406</v>
      </c>
      <c r="AL30" s="1186" t="s">
        <v>836</v>
      </c>
      <c r="AM30" s="1186" t="s">
        <v>656</v>
      </c>
      <c r="AN30" s="1186"/>
      <c r="AO30" s="1200" t="s">
        <v>832</v>
      </c>
      <c r="AP30" s="1175" t="s">
        <v>835</v>
      </c>
      <c r="AQ30" s="1186" t="s">
        <v>406</v>
      </c>
      <c r="AR30" s="1186" t="s">
        <v>836</v>
      </c>
      <c r="AS30" s="1186" t="s">
        <v>656</v>
      </c>
      <c r="AT30" s="1186"/>
      <c r="AU30" s="1186"/>
      <c r="AV30" s="1200" t="s">
        <v>832</v>
      </c>
      <c r="AW30" s="1175"/>
      <c r="AX30" s="1186"/>
      <c r="AY30" s="1186"/>
      <c r="AZ30" s="1235"/>
      <c r="BA30" s="1247"/>
      <c r="BB30" s="1261"/>
      <c r="BC30" s="1247"/>
      <c r="BD30" s="1277"/>
      <c r="BE30" s="1281"/>
      <c r="BF30" s="1281"/>
      <c r="BG30" s="1281"/>
      <c r="BH30" s="1286"/>
    </row>
    <row r="31" spans="2:60" ht="20.25" customHeight="1">
      <c r="B31" s="1041">
        <f>B28+1</f>
        <v>4</v>
      </c>
      <c r="C31" s="1054"/>
      <c r="D31" s="1067"/>
      <c r="E31" s="1075"/>
      <c r="F31" s="1075" t="str">
        <f>C30</f>
        <v>看護職員</v>
      </c>
      <c r="G31" s="1075"/>
      <c r="H31" s="1093"/>
      <c r="I31" s="1102"/>
      <c r="J31" s="1108"/>
      <c r="K31" s="1108"/>
      <c r="L31" s="1083"/>
      <c r="M31" s="1114"/>
      <c r="N31" s="1119"/>
      <c r="O31" s="1124"/>
      <c r="P31" s="1129" t="s">
        <v>743</v>
      </c>
      <c r="Q31" s="1136"/>
      <c r="R31" s="1136"/>
      <c r="S31" s="1144"/>
      <c r="T31" s="1156"/>
      <c r="U31" s="1173" t="str">
        <f>IF(U30="","",VLOOKUP(U30,'標準様式１【記載例】シフト記号表（勤務時間帯）'!$D$6:$X$47,21,FALSE))</f>
        <v/>
      </c>
      <c r="V31" s="1184">
        <f>IF(V30="","",VLOOKUP(V30,'標準様式１【記載例】シフト記号表（勤務時間帯）'!$D$6:$X$47,21,FALSE))</f>
        <v>3</v>
      </c>
      <c r="W31" s="1184">
        <f>IF(W30="","",VLOOKUP(W30,'標準様式１【記載例】シフト記号表（勤務時間帯）'!$D$6:$X$47,21,FALSE))</f>
        <v>3</v>
      </c>
      <c r="X31" s="1184">
        <f>IF(X30="","",VLOOKUP(X30,'標準様式１【記載例】シフト記号表（勤務時間帯）'!$D$6:$X$47,21,FALSE))</f>
        <v>7.9999999999999982</v>
      </c>
      <c r="Y31" s="1184" t="str">
        <f>IF(Y30="","",VLOOKUP(Y30,'標準様式１【記載例】シフト記号表（勤務時間帯）'!$D$6:$X$47,21,FALSE))</f>
        <v/>
      </c>
      <c r="Z31" s="1184">
        <f>IF(Z30="","",VLOOKUP(Z30,'標準様式１【記載例】シフト記号表（勤務時間帯）'!$D$6:$X$47,21,FALSE))</f>
        <v>3</v>
      </c>
      <c r="AA31" s="1198">
        <f>IF(AA30="","",VLOOKUP(AA30,'標準様式１【記載例】シフト記号表（勤務時間帯）'!$D$6:$X$47,21,FALSE))</f>
        <v>3</v>
      </c>
      <c r="AB31" s="1173" t="str">
        <f>IF(AB30="","",VLOOKUP(AB30,'標準様式１【記載例】シフト記号表（勤務時間帯）'!$D$6:$X$47,21,FALSE))</f>
        <v/>
      </c>
      <c r="AC31" s="1184">
        <f>IF(AC30="","",VLOOKUP(AC30,'標準様式１【記載例】シフト記号表（勤務時間帯）'!$D$6:$X$47,21,FALSE))</f>
        <v>7.9999999999999982</v>
      </c>
      <c r="AD31" s="1184">
        <f>IF(AD30="","",VLOOKUP(AD30,'標準様式１【記載例】シフト記号表（勤務時間帯）'!$D$6:$X$47,21,FALSE))</f>
        <v>3</v>
      </c>
      <c r="AE31" s="1184">
        <f>IF(AE30="","",VLOOKUP(AE30,'標準様式１【記載例】シフト記号表（勤務時間帯）'!$D$6:$X$47,21,FALSE))</f>
        <v>3</v>
      </c>
      <c r="AF31" s="1184" t="str">
        <f>IF(AF30="","",VLOOKUP(AF30,'標準様式１【記載例】シフト記号表（勤務時間帯）'!$D$6:$X$47,21,FALSE))</f>
        <v/>
      </c>
      <c r="AG31" s="1184">
        <f>IF(AG30="","",VLOOKUP(AG30,'標準様式１【記載例】シフト記号表（勤務時間帯）'!$D$6:$X$47,21,FALSE))</f>
        <v>8</v>
      </c>
      <c r="AH31" s="1198">
        <f>IF(AH30="","",VLOOKUP(AH30,'標準様式１【記載例】シフト記号表（勤務時間帯）'!$D$6:$X$47,21,FALSE))</f>
        <v>7.9999999999999982</v>
      </c>
      <c r="AI31" s="1173" t="str">
        <f>IF(AI30="","",VLOOKUP(AI30,'標準様式１【記載例】シフト記号表（勤務時間帯）'!$D$6:$X$47,21,FALSE))</f>
        <v/>
      </c>
      <c r="AJ31" s="1184">
        <f>IF(AJ30="","",VLOOKUP(AJ30,'標準様式１【記載例】シフト記号表（勤務時間帯）'!$D$6:$X$47,21,FALSE))</f>
        <v>7.9999999999999982</v>
      </c>
      <c r="AK31" s="1184">
        <f>IF(AK30="","",VLOOKUP(AK30,'標準様式１【記載例】シフト記号表（勤務時間帯）'!$D$6:$X$47,21,FALSE))</f>
        <v>8</v>
      </c>
      <c r="AL31" s="1184">
        <f>IF(AL30="","",VLOOKUP(AL30,'標準様式１【記載例】シフト記号表（勤務時間帯）'!$D$6:$X$47,21,FALSE))</f>
        <v>3</v>
      </c>
      <c r="AM31" s="1184">
        <f>IF(AM30="","",VLOOKUP(AM30,'標準様式１【記載例】シフト記号表（勤務時間帯）'!$D$6:$X$47,21,FALSE))</f>
        <v>3</v>
      </c>
      <c r="AN31" s="1184" t="str">
        <f>IF(AN30="","",VLOOKUP(AN30,'標準様式１【記載例】シフト記号表（勤務時間帯）'!$D$6:$X$47,21,FALSE))</f>
        <v/>
      </c>
      <c r="AO31" s="1198">
        <f>IF(AO30="","",VLOOKUP(AO30,'標準様式１【記載例】シフト記号表（勤務時間帯）'!$D$6:$X$47,21,FALSE))</f>
        <v>7.9999999999999982</v>
      </c>
      <c r="AP31" s="1173">
        <f>IF(AP30="","",VLOOKUP(AP30,'標準様式１【記載例】シフト記号表（勤務時間帯）'!$D$6:$X$47,21,FALSE))</f>
        <v>8</v>
      </c>
      <c r="AQ31" s="1184">
        <f>IF(AQ30="","",VLOOKUP(AQ30,'標準様式１【記載例】シフト記号表（勤務時間帯）'!$D$6:$X$47,21,FALSE))</f>
        <v>8</v>
      </c>
      <c r="AR31" s="1184">
        <f>IF(AR30="","",VLOOKUP(AR30,'標準様式１【記載例】シフト記号表（勤務時間帯）'!$D$6:$X$47,21,FALSE))</f>
        <v>3</v>
      </c>
      <c r="AS31" s="1184">
        <f>IF(AS30="","",VLOOKUP(AS30,'標準様式１【記載例】シフト記号表（勤務時間帯）'!$D$6:$X$47,21,FALSE))</f>
        <v>3</v>
      </c>
      <c r="AT31" s="1184" t="str">
        <f>IF(AT30="","",VLOOKUP(AT30,'標準様式１【記載例】シフト記号表（勤務時間帯）'!$D$6:$X$47,21,FALSE))</f>
        <v/>
      </c>
      <c r="AU31" s="1184" t="str">
        <f>IF(AU30="","",VLOOKUP(AU30,'標準様式１【記載例】シフト記号表（勤務時間帯）'!$D$6:$X$47,21,FALSE))</f>
        <v/>
      </c>
      <c r="AV31" s="1198">
        <f>IF(AV30="","",VLOOKUP(AV30,'標準様式１【記載例】シフト記号表（勤務時間帯）'!$D$6:$X$47,21,FALSE))</f>
        <v>7.9999999999999982</v>
      </c>
      <c r="AW31" s="1173" t="str">
        <f>IF(AW30="","",VLOOKUP(AW30,'標準様式１【記載例】シフト記号表（勤務時間帯）'!$D$6:$X$47,21,FALSE))</f>
        <v/>
      </c>
      <c r="AX31" s="1184" t="str">
        <f>IF(AX30="","",VLOOKUP(AX30,'標準様式１【記載例】シフト記号表（勤務時間帯）'!$D$6:$X$47,21,FALSE))</f>
        <v/>
      </c>
      <c r="AY31" s="1184" t="str">
        <f>IF(AY30="","",VLOOKUP(AY30,'標準様式１【記載例】シフト記号表（勤務時間帯）'!$D$6:$X$47,21,FALSE))</f>
        <v/>
      </c>
      <c r="AZ31" s="1233">
        <f>IF($BC$3="４週",SUM(U31:AV31),IF($BC$3="暦月",SUM(U31:AY31),""))</f>
        <v>110</v>
      </c>
      <c r="BA31" s="1245"/>
      <c r="BB31" s="1259">
        <f>IF($BC$3="４週",AZ31/4,IF($BC$3="暦月",(AZ31/($BC$8/7)),""))</f>
        <v>27.5</v>
      </c>
      <c r="BC31" s="1245"/>
      <c r="BD31" s="1275"/>
      <c r="BE31" s="1279"/>
      <c r="BF31" s="1279"/>
      <c r="BG31" s="1279"/>
      <c r="BH31" s="1284"/>
    </row>
    <row r="32" spans="2:60" ht="20.25" customHeight="1">
      <c r="B32" s="1042"/>
      <c r="C32" s="1055"/>
      <c r="D32" s="1068"/>
      <c r="E32" s="1076"/>
      <c r="F32" s="1076"/>
      <c r="G32" s="1076" t="str">
        <f>C30</f>
        <v>看護職員</v>
      </c>
      <c r="H32" s="1094"/>
      <c r="I32" s="1103"/>
      <c r="J32" s="1109"/>
      <c r="K32" s="1109"/>
      <c r="L32" s="1084"/>
      <c r="M32" s="1115"/>
      <c r="N32" s="1120"/>
      <c r="O32" s="1125"/>
      <c r="P32" s="1130" t="s">
        <v>29</v>
      </c>
      <c r="Q32" s="1139"/>
      <c r="R32" s="1139"/>
      <c r="S32" s="1145"/>
      <c r="T32" s="1157"/>
      <c r="U32" s="1174" t="str">
        <f>IF(U30="","",VLOOKUP(U30,'標準様式１【記載例】シフト記号表（勤務時間帯）'!$D$6:$Z$47,23,FALSE))</f>
        <v/>
      </c>
      <c r="V32" s="1185">
        <f>IF(V30="","",VLOOKUP(V30,'標準様式１【記載例】シフト記号表（勤務時間帯）'!$D$6:$Z$47,23,FALSE))</f>
        <v>3.9999999999999991</v>
      </c>
      <c r="W32" s="1185">
        <f>IF(W30="","",VLOOKUP(W30,'標準様式１【記載例】シフト記号表（勤務時間帯）'!$D$6:$Z$47,23,FALSE))</f>
        <v>6</v>
      </c>
      <c r="X32" s="1185" t="str">
        <f>IF(X30="","",VLOOKUP(X30,'標準様式１【記載例】シフト記号表（勤務時間帯）'!$D$6:$Z$47,23,FALSE))</f>
        <v>-</v>
      </c>
      <c r="Y32" s="1185" t="str">
        <f>IF(Y30="","",VLOOKUP(Y30,'標準様式１【記載例】シフト記号表（勤務時間帯）'!$D$6:$Z$47,23,FALSE))</f>
        <v/>
      </c>
      <c r="Z32" s="1185">
        <f>IF(Z30="","",VLOOKUP(Z30,'標準様式１【記載例】シフト記号表（勤務時間帯）'!$D$6:$Z$47,23,FALSE))</f>
        <v>3.9999999999999991</v>
      </c>
      <c r="AA32" s="1199">
        <f>IF(AA30="","",VLOOKUP(AA30,'標準様式１【記載例】シフト記号表（勤務時間帯）'!$D$6:$Z$47,23,FALSE))</f>
        <v>6</v>
      </c>
      <c r="AB32" s="1174" t="str">
        <f>IF(AB30="","",VLOOKUP(AB30,'標準様式１【記載例】シフト記号表（勤務時間帯）'!$D$6:$Z$47,23,FALSE))</f>
        <v/>
      </c>
      <c r="AC32" s="1185" t="str">
        <f>IF(AC30="","",VLOOKUP(AC30,'標準様式１【記載例】シフト記号表（勤務時間帯）'!$D$6:$Z$47,23,FALSE))</f>
        <v>-</v>
      </c>
      <c r="AD32" s="1185">
        <f>IF(AD30="","",VLOOKUP(AD30,'標準様式１【記載例】シフト記号表（勤務時間帯）'!$D$6:$Z$47,23,FALSE))</f>
        <v>3.9999999999999991</v>
      </c>
      <c r="AE32" s="1185">
        <f>IF(AE30="","",VLOOKUP(AE30,'標準様式１【記載例】シフト記号表（勤務時間帯）'!$D$6:$Z$47,23,FALSE))</f>
        <v>6</v>
      </c>
      <c r="AF32" s="1185" t="str">
        <f>IF(AF30="","",VLOOKUP(AF30,'標準様式１【記載例】シフト記号表（勤務時間帯）'!$D$6:$Z$47,23,FALSE))</f>
        <v/>
      </c>
      <c r="AG32" s="1185" t="str">
        <f>IF(AG30="","",VLOOKUP(AG30,'標準様式１【記載例】シフト記号表（勤務時間帯）'!$D$6:$Z$47,23,FALSE))</f>
        <v>-</v>
      </c>
      <c r="AH32" s="1199" t="str">
        <f>IF(AH30="","",VLOOKUP(AH30,'標準様式１【記載例】シフト記号表（勤務時間帯）'!$D$6:$Z$47,23,FALSE))</f>
        <v>-</v>
      </c>
      <c r="AI32" s="1174" t="str">
        <f>IF(AI30="","",VLOOKUP(AI30,'標準様式１【記載例】シフト記号表（勤務時間帯）'!$D$6:$Z$47,23,FALSE))</f>
        <v/>
      </c>
      <c r="AJ32" s="1185" t="str">
        <f>IF(AJ30="","",VLOOKUP(AJ30,'標準様式１【記載例】シフト記号表（勤務時間帯）'!$D$6:$Z$47,23,FALSE))</f>
        <v>-</v>
      </c>
      <c r="AK32" s="1185" t="str">
        <f>IF(AK30="","",VLOOKUP(AK30,'標準様式１【記載例】シフト記号表（勤務時間帯）'!$D$6:$Z$47,23,FALSE))</f>
        <v>-</v>
      </c>
      <c r="AL32" s="1185">
        <f>IF(AL30="","",VLOOKUP(AL30,'標準様式１【記載例】シフト記号表（勤務時間帯）'!$D$6:$Z$47,23,FALSE))</f>
        <v>3.9999999999999991</v>
      </c>
      <c r="AM32" s="1185">
        <f>IF(AM30="","",VLOOKUP(AM30,'標準様式１【記載例】シフト記号表（勤務時間帯）'!$D$6:$Z$47,23,FALSE))</f>
        <v>6</v>
      </c>
      <c r="AN32" s="1185" t="str">
        <f>IF(AN30="","",VLOOKUP(AN30,'標準様式１【記載例】シフト記号表（勤務時間帯）'!$D$6:$Z$47,23,FALSE))</f>
        <v/>
      </c>
      <c r="AO32" s="1199" t="str">
        <f>IF(AO30="","",VLOOKUP(AO30,'標準様式１【記載例】シフト記号表（勤務時間帯）'!$D$6:$Z$47,23,FALSE))</f>
        <v>-</v>
      </c>
      <c r="AP32" s="1174" t="str">
        <f>IF(AP30="","",VLOOKUP(AP30,'標準様式１【記載例】シフト記号表（勤務時間帯）'!$D$6:$Z$47,23,FALSE))</f>
        <v>-</v>
      </c>
      <c r="AQ32" s="1185" t="str">
        <f>IF(AQ30="","",VLOOKUP(AQ30,'標準様式１【記載例】シフト記号表（勤務時間帯）'!$D$6:$Z$47,23,FALSE))</f>
        <v>-</v>
      </c>
      <c r="AR32" s="1185">
        <f>IF(AR30="","",VLOOKUP(AR30,'標準様式１【記載例】シフト記号表（勤務時間帯）'!$D$6:$Z$47,23,FALSE))</f>
        <v>3.9999999999999991</v>
      </c>
      <c r="AS32" s="1185">
        <f>IF(AS30="","",VLOOKUP(AS30,'標準様式１【記載例】シフト記号表（勤務時間帯）'!$D$6:$Z$47,23,FALSE))</f>
        <v>6</v>
      </c>
      <c r="AT32" s="1185" t="str">
        <f>IF(AT30="","",VLOOKUP(AT30,'標準様式１【記載例】シフト記号表（勤務時間帯）'!$D$6:$Z$47,23,FALSE))</f>
        <v/>
      </c>
      <c r="AU32" s="1185" t="str">
        <f>IF(AU30="","",VLOOKUP(AU30,'標準様式１【記載例】シフト記号表（勤務時間帯）'!$D$6:$Z$47,23,FALSE))</f>
        <v/>
      </c>
      <c r="AV32" s="1199" t="str">
        <f>IF(AV30="","",VLOOKUP(AV30,'標準様式１【記載例】シフト記号表（勤務時間帯）'!$D$6:$Z$47,23,FALSE))</f>
        <v>-</v>
      </c>
      <c r="AW32" s="1174" t="str">
        <f>IF(AW30="","",VLOOKUP(AW30,'標準様式１【記載例】シフト記号表（勤務時間帯）'!$D$6:$Z$47,23,FALSE))</f>
        <v/>
      </c>
      <c r="AX32" s="1185" t="str">
        <f>IF(AX30="","",VLOOKUP(AX30,'標準様式１【記載例】シフト記号表（勤務時間帯）'!$D$6:$Z$47,23,FALSE))</f>
        <v/>
      </c>
      <c r="AY32" s="1185" t="str">
        <f>IF(AY30="","",VLOOKUP(AY30,'標準様式１【記載例】シフト記号表（勤務時間帯）'!$D$6:$Z$47,23,FALSE))</f>
        <v/>
      </c>
      <c r="AZ32" s="1234">
        <f>IF($BC$3="４週",SUM(U32:AV32),IF($BC$3="暦月",SUM(U32:AY32),""))</f>
        <v>50</v>
      </c>
      <c r="BA32" s="1246"/>
      <c r="BB32" s="1260">
        <f>IF($BC$3="４週",AZ32/4,IF($BC$3="暦月",(AZ32/($BC$8/7)),""))</f>
        <v>12.5</v>
      </c>
      <c r="BC32" s="1246"/>
      <c r="BD32" s="1276"/>
      <c r="BE32" s="1280"/>
      <c r="BF32" s="1280"/>
      <c r="BG32" s="1280"/>
      <c r="BH32" s="1285"/>
    </row>
    <row r="33" spans="2:60" ht="20.25" customHeight="1">
      <c r="B33" s="1043"/>
      <c r="C33" s="1056" t="s">
        <v>178</v>
      </c>
      <c r="D33" s="1069"/>
      <c r="E33" s="1077"/>
      <c r="F33" s="1075"/>
      <c r="G33" s="1075"/>
      <c r="H33" s="1096" t="s">
        <v>698</v>
      </c>
      <c r="I33" s="1104" t="s">
        <v>471</v>
      </c>
      <c r="J33" s="1110"/>
      <c r="K33" s="1110"/>
      <c r="L33" s="1085"/>
      <c r="M33" s="1116" t="s">
        <v>865</v>
      </c>
      <c r="N33" s="1121"/>
      <c r="O33" s="1126"/>
      <c r="P33" s="1131" t="s">
        <v>397</v>
      </c>
      <c r="Q33" s="1138"/>
      <c r="R33" s="1138"/>
      <c r="S33" s="1146"/>
      <c r="T33" s="1158"/>
      <c r="U33" s="1175" t="s">
        <v>835</v>
      </c>
      <c r="V33" s="1186" t="s">
        <v>832</v>
      </c>
      <c r="W33" s="1186"/>
      <c r="X33" s="1186" t="s">
        <v>832</v>
      </c>
      <c r="Y33" s="1186" t="s">
        <v>835</v>
      </c>
      <c r="Z33" s="1186" t="s">
        <v>835</v>
      </c>
      <c r="AA33" s="1200"/>
      <c r="AB33" s="1175" t="s">
        <v>835</v>
      </c>
      <c r="AC33" s="1186" t="s">
        <v>835</v>
      </c>
      <c r="AD33" s="1186" t="s">
        <v>835</v>
      </c>
      <c r="AE33" s="1186" t="s">
        <v>835</v>
      </c>
      <c r="AF33" s="1186" t="s">
        <v>835</v>
      </c>
      <c r="AG33" s="1186"/>
      <c r="AH33" s="1200"/>
      <c r="AI33" s="1175" t="s">
        <v>835</v>
      </c>
      <c r="AJ33" s="1186"/>
      <c r="AK33" s="1186" t="s">
        <v>832</v>
      </c>
      <c r="AL33" s="1186"/>
      <c r="AM33" s="1186" t="s">
        <v>835</v>
      </c>
      <c r="AN33" s="1186" t="s">
        <v>835</v>
      </c>
      <c r="AO33" s="1200" t="s">
        <v>835</v>
      </c>
      <c r="AP33" s="1175" t="s">
        <v>835</v>
      </c>
      <c r="AQ33" s="1186"/>
      <c r="AR33" s="1186"/>
      <c r="AS33" s="1186" t="s">
        <v>835</v>
      </c>
      <c r="AT33" s="1186" t="s">
        <v>835</v>
      </c>
      <c r="AU33" s="1186" t="s">
        <v>835</v>
      </c>
      <c r="AV33" s="1200" t="s">
        <v>835</v>
      </c>
      <c r="AW33" s="1175"/>
      <c r="AX33" s="1186"/>
      <c r="AY33" s="1186"/>
      <c r="AZ33" s="1235"/>
      <c r="BA33" s="1247"/>
      <c r="BB33" s="1261"/>
      <c r="BC33" s="1247"/>
      <c r="BD33" s="1277"/>
      <c r="BE33" s="1281"/>
      <c r="BF33" s="1281"/>
      <c r="BG33" s="1281"/>
      <c r="BH33" s="1286"/>
    </row>
    <row r="34" spans="2:60" ht="20.25" customHeight="1">
      <c r="B34" s="1041">
        <f>B31+1</f>
        <v>5</v>
      </c>
      <c r="C34" s="1054"/>
      <c r="D34" s="1067"/>
      <c r="E34" s="1075"/>
      <c r="F34" s="1075" t="str">
        <f>C33</f>
        <v>看護職員</v>
      </c>
      <c r="G34" s="1075"/>
      <c r="H34" s="1093"/>
      <c r="I34" s="1102"/>
      <c r="J34" s="1108"/>
      <c r="K34" s="1108"/>
      <c r="L34" s="1083"/>
      <c r="M34" s="1114"/>
      <c r="N34" s="1119"/>
      <c r="O34" s="1124"/>
      <c r="P34" s="1129" t="s">
        <v>743</v>
      </c>
      <c r="Q34" s="1136"/>
      <c r="R34" s="1136"/>
      <c r="S34" s="1144"/>
      <c r="T34" s="1156"/>
      <c r="U34" s="1173">
        <f>IF(U33="","",VLOOKUP(U33,'標準様式１【記載例】シフト記号表（勤務時間帯）'!$D$6:$X$47,21,FALSE))</f>
        <v>8</v>
      </c>
      <c r="V34" s="1184">
        <f>IF(V33="","",VLOOKUP(V33,'標準様式１【記載例】シフト記号表（勤務時間帯）'!$D$6:$X$47,21,FALSE))</f>
        <v>7.9999999999999982</v>
      </c>
      <c r="W34" s="1184" t="str">
        <f>IF(W33="","",VLOOKUP(W33,'標準様式１【記載例】シフト記号表（勤務時間帯）'!$D$6:$X$47,21,FALSE))</f>
        <v/>
      </c>
      <c r="X34" s="1184">
        <f>IF(X33="","",VLOOKUP(X33,'標準様式１【記載例】シフト記号表（勤務時間帯）'!$D$6:$X$47,21,FALSE))</f>
        <v>7.9999999999999982</v>
      </c>
      <c r="Y34" s="1184">
        <f>IF(Y33="","",VLOOKUP(Y33,'標準様式１【記載例】シフト記号表（勤務時間帯）'!$D$6:$X$47,21,FALSE))</f>
        <v>8</v>
      </c>
      <c r="Z34" s="1184">
        <f>IF(Z33="","",VLOOKUP(Z33,'標準様式１【記載例】シフト記号表（勤務時間帯）'!$D$6:$X$47,21,FALSE))</f>
        <v>8</v>
      </c>
      <c r="AA34" s="1198" t="str">
        <f>IF(AA33="","",VLOOKUP(AA33,'標準様式１【記載例】シフト記号表（勤務時間帯）'!$D$6:$X$47,21,FALSE))</f>
        <v/>
      </c>
      <c r="AB34" s="1173">
        <f>IF(AB33="","",VLOOKUP(AB33,'標準様式１【記載例】シフト記号表（勤務時間帯）'!$D$6:$X$47,21,FALSE))</f>
        <v>8</v>
      </c>
      <c r="AC34" s="1184">
        <f>IF(AC33="","",VLOOKUP(AC33,'標準様式１【記載例】シフト記号表（勤務時間帯）'!$D$6:$X$47,21,FALSE))</f>
        <v>8</v>
      </c>
      <c r="AD34" s="1184">
        <f>IF(AD33="","",VLOOKUP(AD33,'標準様式１【記載例】シフト記号表（勤務時間帯）'!$D$6:$X$47,21,FALSE))</f>
        <v>8</v>
      </c>
      <c r="AE34" s="1184">
        <f>IF(AE33="","",VLOOKUP(AE33,'標準様式１【記載例】シフト記号表（勤務時間帯）'!$D$6:$X$47,21,FALSE))</f>
        <v>8</v>
      </c>
      <c r="AF34" s="1184">
        <f>IF(AF33="","",VLOOKUP(AF33,'標準様式１【記載例】シフト記号表（勤務時間帯）'!$D$6:$X$47,21,FALSE))</f>
        <v>8</v>
      </c>
      <c r="AG34" s="1184" t="str">
        <f>IF(AG33="","",VLOOKUP(AG33,'標準様式１【記載例】シフト記号表（勤務時間帯）'!$D$6:$X$47,21,FALSE))</f>
        <v/>
      </c>
      <c r="AH34" s="1198" t="str">
        <f>IF(AH33="","",VLOOKUP(AH33,'標準様式１【記載例】シフト記号表（勤務時間帯）'!$D$6:$X$47,21,FALSE))</f>
        <v/>
      </c>
      <c r="AI34" s="1173">
        <f>IF(AI33="","",VLOOKUP(AI33,'標準様式１【記載例】シフト記号表（勤務時間帯）'!$D$6:$X$47,21,FALSE))</f>
        <v>8</v>
      </c>
      <c r="AJ34" s="1184" t="str">
        <f>IF(AJ33="","",VLOOKUP(AJ33,'標準様式１【記載例】シフト記号表（勤務時間帯）'!$D$6:$X$47,21,FALSE))</f>
        <v/>
      </c>
      <c r="AK34" s="1184">
        <f>IF(AK33="","",VLOOKUP(AK33,'標準様式１【記載例】シフト記号表（勤務時間帯）'!$D$6:$X$47,21,FALSE))</f>
        <v>7.9999999999999982</v>
      </c>
      <c r="AL34" s="1184" t="str">
        <f>IF(AL33="","",VLOOKUP(AL33,'標準様式１【記載例】シフト記号表（勤務時間帯）'!$D$6:$X$47,21,FALSE))</f>
        <v/>
      </c>
      <c r="AM34" s="1184">
        <f>IF(AM33="","",VLOOKUP(AM33,'標準様式１【記載例】シフト記号表（勤務時間帯）'!$D$6:$X$47,21,FALSE))</f>
        <v>8</v>
      </c>
      <c r="AN34" s="1184">
        <f>IF(AN33="","",VLOOKUP(AN33,'標準様式１【記載例】シフト記号表（勤務時間帯）'!$D$6:$X$47,21,FALSE))</f>
        <v>8</v>
      </c>
      <c r="AO34" s="1198">
        <f>IF(AO33="","",VLOOKUP(AO33,'標準様式１【記載例】シフト記号表（勤務時間帯）'!$D$6:$X$47,21,FALSE))</f>
        <v>8</v>
      </c>
      <c r="AP34" s="1173">
        <f>IF(AP33="","",VLOOKUP(AP33,'標準様式１【記載例】シフト記号表（勤務時間帯）'!$D$6:$X$47,21,FALSE))</f>
        <v>8</v>
      </c>
      <c r="AQ34" s="1184" t="str">
        <f>IF(AQ33="","",VLOOKUP(AQ33,'標準様式１【記載例】シフト記号表（勤務時間帯）'!$D$6:$X$47,21,FALSE))</f>
        <v/>
      </c>
      <c r="AR34" s="1184" t="str">
        <f>IF(AR33="","",VLOOKUP(AR33,'標準様式１【記載例】シフト記号表（勤務時間帯）'!$D$6:$X$47,21,FALSE))</f>
        <v/>
      </c>
      <c r="AS34" s="1184">
        <f>IF(AS33="","",VLOOKUP(AS33,'標準様式１【記載例】シフト記号表（勤務時間帯）'!$D$6:$X$47,21,FALSE))</f>
        <v>8</v>
      </c>
      <c r="AT34" s="1184">
        <f>IF(AT33="","",VLOOKUP(AT33,'標準様式１【記載例】シフト記号表（勤務時間帯）'!$D$6:$X$47,21,FALSE))</f>
        <v>8</v>
      </c>
      <c r="AU34" s="1184">
        <f>IF(AU33="","",VLOOKUP(AU33,'標準様式１【記載例】シフト記号表（勤務時間帯）'!$D$6:$X$47,21,FALSE))</f>
        <v>8</v>
      </c>
      <c r="AV34" s="1198">
        <f>IF(AV33="","",VLOOKUP(AV33,'標準様式１【記載例】シフト記号表（勤務時間帯）'!$D$6:$X$47,21,FALSE))</f>
        <v>8</v>
      </c>
      <c r="AW34" s="1173" t="str">
        <f>IF(AW33="","",VLOOKUP(AW33,'標準様式１【記載例】シフト記号表（勤務時間帯）'!$D$6:$X$47,21,FALSE))</f>
        <v/>
      </c>
      <c r="AX34" s="1184" t="str">
        <f>IF(AX33="","",VLOOKUP(AX33,'標準様式１【記載例】シフト記号表（勤務時間帯）'!$D$6:$X$47,21,FALSE))</f>
        <v/>
      </c>
      <c r="AY34" s="1184" t="str">
        <f>IF(AY33="","",VLOOKUP(AY33,'標準様式１【記載例】シフト記号表（勤務時間帯）'!$D$6:$X$47,21,FALSE))</f>
        <v/>
      </c>
      <c r="AZ34" s="1233">
        <f>IF($BC$3="４週",SUM(U34:AV34),IF($BC$3="暦月",SUM(U34:AY34),""))</f>
        <v>160</v>
      </c>
      <c r="BA34" s="1245"/>
      <c r="BB34" s="1259">
        <f>IF($BC$3="４週",AZ34/4,IF($BC$3="暦月",(AZ34/($BC$8/7)),""))</f>
        <v>40</v>
      </c>
      <c r="BC34" s="1245"/>
      <c r="BD34" s="1275"/>
      <c r="BE34" s="1279"/>
      <c r="BF34" s="1279"/>
      <c r="BG34" s="1279"/>
      <c r="BH34" s="1284"/>
    </row>
    <row r="35" spans="2:60" ht="20.25" customHeight="1">
      <c r="B35" s="1042"/>
      <c r="C35" s="1055"/>
      <c r="D35" s="1068"/>
      <c r="E35" s="1076"/>
      <c r="F35" s="1076"/>
      <c r="G35" s="1076" t="str">
        <f>C33</f>
        <v>看護職員</v>
      </c>
      <c r="H35" s="1094"/>
      <c r="I35" s="1103"/>
      <c r="J35" s="1109"/>
      <c r="K35" s="1109"/>
      <c r="L35" s="1084"/>
      <c r="M35" s="1115"/>
      <c r="N35" s="1120"/>
      <c r="O35" s="1125"/>
      <c r="P35" s="1130" t="s">
        <v>29</v>
      </c>
      <c r="Q35" s="1137"/>
      <c r="R35" s="1137"/>
      <c r="S35" s="1147"/>
      <c r="T35" s="1160"/>
      <c r="U35" s="1174" t="str">
        <f>IF(U33="","",VLOOKUP(U33,'標準様式１【記載例】シフト記号表（勤務時間帯）'!$D$6:$Z$47,23,FALSE))</f>
        <v>-</v>
      </c>
      <c r="V35" s="1185" t="str">
        <f>IF(V33="","",VLOOKUP(V33,'標準様式１【記載例】シフト記号表（勤務時間帯）'!$D$6:$Z$47,23,FALSE))</f>
        <v>-</v>
      </c>
      <c r="W35" s="1185" t="str">
        <f>IF(W33="","",VLOOKUP(W33,'標準様式１【記載例】シフト記号表（勤務時間帯）'!$D$6:$Z$47,23,FALSE))</f>
        <v/>
      </c>
      <c r="X35" s="1185" t="str">
        <f>IF(X33="","",VLOOKUP(X33,'標準様式１【記載例】シフト記号表（勤務時間帯）'!$D$6:$Z$47,23,FALSE))</f>
        <v>-</v>
      </c>
      <c r="Y35" s="1185" t="str">
        <f>IF(Y33="","",VLOOKUP(Y33,'標準様式１【記載例】シフト記号表（勤務時間帯）'!$D$6:$Z$47,23,FALSE))</f>
        <v>-</v>
      </c>
      <c r="Z35" s="1185" t="str">
        <f>IF(Z33="","",VLOOKUP(Z33,'標準様式１【記載例】シフト記号表（勤務時間帯）'!$D$6:$Z$47,23,FALSE))</f>
        <v>-</v>
      </c>
      <c r="AA35" s="1199" t="str">
        <f>IF(AA33="","",VLOOKUP(AA33,'標準様式１【記載例】シフト記号表（勤務時間帯）'!$D$6:$Z$47,23,FALSE))</f>
        <v/>
      </c>
      <c r="AB35" s="1174" t="str">
        <f>IF(AB33="","",VLOOKUP(AB33,'標準様式１【記載例】シフト記号表（勤務時間帯）'!$D$6:$Z$47,23,FALSE))</f>
        <v>-</v>
      </c>
      <c r="AC35" s="1185" t="str">
        <f>IF(AC33="","",VLOOKUP(AC33,'標準様式１【記載例】シフト記号表（勤務時間帯）'!$D$6:$Z$47,23,FALSE))</f>
        <v>-</v>
      </c>
      <c r="AD35" s="1185" t="str">
        <f>IF(AD33="","",VLOOKUP(AD33,'標準様式１【記載例】シフト記号表（勤務時間帯）'!$D$6:$Z$47,23,FALSE))</f>
        <v>-</v>
      </c>
      <c r="AE35" s="1185" t="str">
        <f>IF(AE33="","",VLOOKUP(AE33,'標準様式１【記載例】シフト記号表（勤務時間帯）'!$D$6:$Z$47,23,FALSE))</f>
        <v>-</v>
      </c>
      <c r="AF35" s="1185" t="str">
        <f>IF(AF33="","",VLOOKUP(AF33,'標準様式１【記載例】シフト記号表（勤務時間帯）'!$D$6:$Z$47,23,FALSE))</f>
        <v>-</v>
      </c>
      <c r="AG35" s="1185" t="str">
        <f>IF(AG33="","",VLOOKUP(AG33,'標準様式１【記載例】シフト記号表（勤務時間帯）'!$D$6:$Z$47,23,FALSE))</f>
        <v/>
      </c>
      <c r="AH35" s="1199" t="str">
        <f>IF(AH33="","",VLOOKUP(AH33,'標準様式１【記載例】シフト記号表（勤務時間帯）'!$D$6:$Z$47,23,FALSE))</f>
        <v/>
      </c>
      <c r="AI35" s="1174" t="str">
        <f>IF(AI33="","",VLOOKUP(AI33,'標準様式１【記載例】シフト記号表（勤務時間帯）'!$D$6:$Z$47,23,FALSE))</f>
        <v>-</v>
      </c>
      <c r="AJ35" s="1185" t="str">
        <f>IF(AJ33="","",VLOOKUP(AJ33,'標準様式１【記載例】シフト記号表（勤務時間帯）'!$D$6:$Z$47,23,FALSE))</f>
        <v/>
      </c>
      <c r="AK35" s="1185" t="str">
        <f>IF(AK33="","",VLOOKUP(AK33,'標準様式１【記載例】シフト記号表（勤務時間帯）'!$D$6:$Z$47,23,FALSE))</f>
        <v>-</v>
      </c>
      <c r="AL35" s="1185" t="str">
        <f>IF(AL33="","",VLOOKUP(AL33,'標準様式１【記載例】シフト記号表（勤務時間帯）'!$D$6:$Z$47,23,FALSE))</f>
        <v/>
      </c>
      <c r="AM35" s="1185" t="str">
        <f>IF(AM33="","",VLOOKUP(AM33,'標準様式１【記載例】シフト記号表（勤務時間帯）'!$D$6:$Z$47,23,FALSE))</f>
        <v>-</v>
      </c>
      <c r="AN35" s="1185" t="str">
        <f>IF(AN33="","",VLOOKUP(AN33,'標準様式１【記載例】シフト記号表（勤務時間帯）'!$D$6:$Z$47,23,FALSE))</f>
        <v>-</v>
      </c>
      <c r="AO35" s="1199" t="str">
        <f>IF(AO33="","",VLOOKUP(AO33,'標準様式１【記載例】シフト記号表（勤務時間帯）'!$D$6:$Z$47,23,FALSE))</f>
        <v>-</v>
      </c>
      <c r="AP35" s="1174" t="str">
        <f>IF(AP33="","",VLOOKUP(AP33,'標準様式１【記載例】シフト記号表（勤務時間帯）'!$D$6:$Z$47,23,FALSE))</f>
        <v>-</v>
      </c>
      <c r="AQ35" s="1185" t="str">
        <f>IF(AQ33="","",VLOOKUP(AQ33,'標準様式１【記載例】シフト記号表（勤務時間帯）'!$D$6:$Z$47,23,FALSE))</f>
        <v/>
      </c>
      <c r="AR35" s="1185" t="str">
        <f>IF(AR33="","",VLOOKUP(AR33,'標準様式１【記載例】シフト記号表（勤務時間帯）'!$D$6:$Z$47,23,FALSE))</f>
        <v/>
      </c>
      <c r="AS35" s="1185" t="str">
        <f>IF(AS33="","",VLOOKUP(AS33,'標準様式１【記載例】シフト記号表（勤務時間帯）'!$D$6:$Z$47,23,FALSE))</f>
        <v>-</v>
      </c>
      <c r="AT35" s="1185" t="str">
        <f>IF(AT33="","",VLOOKUP(AT33,'標準様式１【記載例】シフト記号表（勤務時間帯）'!$D$6:$Z$47,23,FALSE))</f>
        <v>-</v>
      </c>
      <c r="AU35" s="1185" t="str">
        <f>IF(AU33="","",VLOOKUP(AU33,'標準様式１【記載例】シフト記号表（勤務時間帯）'!$D$6:$Z$47,23,FALSE))</f>
        <v>-</v>
      </c>
      <c r="AV35" s="1199" t="str">
        <f>IF(AV33="","",VLOOKUP(AV33,'標準様式１【記載例】シフト記号表（勤務時間帯）'!$D$6:$Z$47,23,FALSE))</f>
        <v>-</v>
      </c>
      <c r="AW35" s="1174" t="str">
        <f>IF(AW33="","",VLOOKUP(AW33,'標準様式１【記載例】シフト記号表（勤務時間帯）'!$D$6:$Z$47,23,FALSE))</f>
        <v/>
      </c>
      <c r="AX35" s="1185" t="str">
        <f>IF(AX33="","",VLOOKUP(AX33,'標準様式１【記載例】シフト記号表（勤務時間帯）'!$D$6:$Z$47,23,FALSE))</f>
        <v/>
      </c>
      <c r="AY35" s="1185" t="str">
        <f>IF(AY33="","",VLOOKUP(AY33,'標準様式１【記載例】シフト記号表（勤務時間帯）'!$D$6:$Z$47,23,FALSE))</f>
        <v/>
      </c>
      <c r="AZ35" s="1234">
        <f>IF($BC$3="４週",SUM(U35:AV35),IF($BC$3="暦月",SUM(U35:AY35),""))</f>
        <v>0</v>
      </c>
      <c r="BA35" s="1246"/>
      <c r="BB35" s="1260">
        <f>IF($BC$3="４週",AZ35/4,IF($BC$3="暦月",(AZ35/($BC$8/7)),""))</f>
        <v>0</v>
      </c>
      <c r="BC35" s="1246"/>
      <c r="BD35" s="1276"/>
      <c r="BE35" s="1280"/>
      <c r="BF35" s="1280"/>
      <c r="BG35" s="1280"/>
      <c r="BH35" s="1285"/>
    </row>
    <row r="36" spans="2:60" ht="20.25" customHeight="1">
      <c r="B36" s="1043"/>
      <c r="C36" s="1056" t="s">
        <v>178</v>
      </c>
      <c r="D36" s="1069"/>
      <c r="E36" s="1077"/>
      <c r="F36" s="1075"/>
      <c r="G36" s="1075"/>
      <c r="H36" s="1096" t="s">
        <v>698</v>
      </c>
      <c r="I36" s="1104" t="s">
        <v>471</v>
      </c>
      <c r="J36" s="1110"/>
      <c r="K36" s="1110"/>
      <c r="L36" s="1085"/>
      <c r="M36" s="1116" t="s">
        <v>714</v>
      </c>
      <c r="N36" s="1121"/>
      <c r="O36" s="1126"/>
      <c r="P36" s="1131" t="s">
        <v>397</v>
      </c>
      <c r="Q36" s="1035"/>
      <c r="R36" s="1035"/>
      <c r="S36" s="1061"/>
      <c r="T36" s="1161"/>
      <c r="U36" s="1175" t="s">
        <v>832</v>
      </c>
      <c r="V36" s="1186"/>
      <c r="W36" s="1186" t="s">
        <v>832</v>
      </c>
      <c r="X36" s="1186"/>
      <c r="Y36" s="1186" t="s">
        <v>836</v>
      </c>
      <c r="Z36" s="1186" t="s">
        <v>656</v>
      </c>
      <c r="AA36" s="1200" t="s">
        <v>835</v>
      </c>
      <c r="AB36" s="1175"/>
      <c r="AC36" s="1186" t="s">
        <v>836</v>
      </c>
      <c r="AD36" s="1186" t="s">
        <v>656</v>
      </c>
      <c r="AE36" s="1186" t="s">
        <v>835</v>
      </c>
      <c r="AF36" s="1186"/>
      <c r="AG36" s="1186" t="s">
        <v>836</v>
      </c>
      <c r="AH36" s="1200" t="s">
        <v>656</v>
      </c>
      <c r="AI36" s="1175"/>
      <c r="AJ36" s="1186" t="s">
        <v>406</v>
      </c>
      <c r="AK36" s="1186" t="s">
        <v>406</v>
      </c>
      <c r="AL36" s="1186" t="s">
        <v>835</v>
      </c>
      <c r="AM36" s="1186" t="s">
        <v>406</v>
      </c>
      <c r="AN36" s="1186"/>
      <c r="AO36" s="1200" t="s">
        <v>836</v>
      </c>
      <c r="AP36" s="1175" t="s">
        <v>656</v>
      </c>
      <c r="AQ36" s="1186" t="s">
        <v>835</v>
      </c>
      <c r="AR36" s="1186" t="s">
        <v>406</v>
      </c>
      <c r="AS36" s="1186"/>
      <c r="AT36" s="1186" t="s">
        <v>406</v>
      </c>
      <c r="AU36" s="1186" t="s">
        <v>835</v>
      </c>
      <c r="AV36" s="1200"/>
      <c r="AW36" s="1175"/>
      <c r="AX36" s="1186"/>
      <c r="AY36" s="1186"/>
      <c r="AZ36" s="1235"/>
      <c r="BA36" s="1247"/>
      <c r="BB36" s="1261"/>
      <c r="BC36" s="1247"/>
      <c r="BD36" s="1277"/>
      <c r="BE36" s="1281"/>
      <c r="BF36" s="1281"/>
      <c r="BG36" s="1281"/>
      <c r="BH36" s="1286"/>
    </row>
    <row r="37" spans="2:60" ht="20.25" customHeight="1">
      <c r="B37" s="1041">
        <f>B34+1</f>
        <v>6</v>
      </c>
      <c r="C37" s="1054"/>
      <c r="D37" s="1067"/>
      <c r="E37" s="1075"/>
      <c r="F37" s="1075" t="str">
        <f>C36</f>
        <v>看護職員</v>
      </c>
      <c r="G37" s="1075"/>
      <c r="H37" s="1093"/>
      <c r="I37" s="1102"/>
      <c r="J37" s="1108"/>
      <c r="K37" s="1108"/>
      <c r="L37" s="1083"/>
      <c r="M37" s="1114"/>
      <c r="N37" s="1119"/>
      <c r="O37" s="1124"/>
      <c r="P37" s="1129" t="s">
        <v>743</v>
      </c>
      <c r="Q37" s="1136"/>
      <c r="R37" s="1136"/>
      <c r="S37" s="1144"/>
      <c r="T37" s="1156"/>
      <c r="U37" s="1173">
        <f>IF(U36="","",VLOOKUP(U36,'標準様式１【記載例】シフト記号表（勤務時間帯）'!$D$6:$X$47,21,FALSE))</f>
        <v>7.9999999999999982</v>
      </c>
      <c r="V37" s="1184" t="str">
        <f>IF(V36="","",VLOOKUP(V36,'標準様式１【記載例】シフト記号表（勤務時間帯）'!$D$6:$X$47,21,FALSE))</f>
        <v/>
      </c>
      <c r="W37" s="1184">
        <f>IF(W36="","",VLOOKUP(W36,'標準様式１【記載例】シフト記号表（勤務時間帯）'!$D$6:$X$47,21,FALSE))</f>
        <v>7.9999999999999982</v>
      </c>
      <c r="X37" s="1184" t="str">
        <f>IF(X36="","",VLOOKUP(X36,'標準様式１【記載例】シフト記号表（勤務時間帯）'!$D$6:$X$47,21,FALSE))</f>
        <v/>
      </c>
      <c r="Y37" s="1184">
        <f>IF(Y36="","",VLOOKUP(Y36,'標準様式１【記載例】シフト記号表（勤務時間帯）'!$D$6:$X$47,21,FALSE))</f>
        <v>3</v>
      </c>
      <c r="Z37" s="1184">
        <f>IF(Z36="","",VLOOKUP(Z36,'標準様式１【記載例】シフト記号表（勤務時間帯）'!$D$6:$X$47,21,FALSE))</f>
        <v>3</v>
      </c>
      <c r="AA37" s="1198">
        <f>IF(AA36="","",VLOOKUP(AA36,'標準様式１【記載例】シフト記号表（勤務時間帯）'!$D$6:$X$47,21,FALSE))</f>
        <v>8</v>
      </c>
      <c r="AB37" s="1173" t="str">
        <f>IF(AB36="","",VLOOKUP(AB36,'標準様式１【記載例】シフト記号表（勤務時間帯）'!$D$6:$X$47,21,FALSE))</f>
        <v/>
      </c>
      <c r="AC37" s="1184">
        <f>IF(AC36="","",VLOOKUP(AC36,'標準様式１【記載例】シフト記号表（勤務時間帯）'!$D$6:$X$47,21,FALSE))</f>
        <v>3</v>
      </c>
      <c r="AD37" s="1184">
        <f>IF(AD36="","",VLOOKUP(AD36,'標準様式１【記載例】シフト記号表（勤務時間帯）'!$D$6:$X$47,21,FALSE))</f>
        <v>3</v>
      </c>
      <c r="AE37" s="1184">
        <f>IF(AE36="","",VLOOKUP(AE36,'標準様式１【記載例】シフト記号表（勤務時間帯）'!$D$6:$X$47,21,FALSE))</f>
        <v>8</v>
      </c>
      <c r="AF37" s="1184" t="str">
        <f>IF(AF36="","",VLOOKUP(AF36,'標準様式１【記載例】シフト記号表（勤務時間帯）'!$D$6:$X$47,21,FALSE))</f>
        <v/>
      </c>
      <c r="AG37" s="1184">
        <f>IF(AG36="","",VLOOKUP(AG36,'標準様式１【記載例】シフト記号表（勤務時間帯）'!$D$6:$X$47,21,FALSE))</f>
        <v>3</v>
      </c>
      <c r="AH37" s="1198">
        <f>IF(AH36="","",VLOOKUP(AH36,'標準様式１【記載例】シフト記号表（勤務時間帯）'!$D$6:$X$47,21,FALSE))</f>
        <v>3</v>
      </c>
      <c r="AI37" s="1173" t="str">
        <f>IF(AI36="","",VLOOKUP(AI36,'標準様式１【記載例】シフト記号表（勤務時間帯）'!$D$6:$X$47,21,FALSE))</f>
        <v/>
      </c>
      <c r="AJ37" s="1184">
        <f>IF(AJ36="","",VLOOKUP(AJ36,'標準様式１【記載例】シフト記号表（勤務時間帯）'!$D$6:$X$47,21,FALSE))</f>
        <v>8</v>
      </c>
      <c r="AK37" s="1184">
        <f>IF(AK36="","",VLOOKUP(AK36,'標準様式１【記載例】シフト記号表（勤務時間帯）'!$D$6:$X$47,21,FALSE))</f>
        <v>8</v>
      </c>
      <c r="AL37" s="1184">
        <f>IF(AL36="","",VLOOKUP(AL36,'標準様式１【記載例】シフト記号表（勤務時間帯）'!$D$6:$X$47,21,FALSE))</f>
        <v>8</v>
      </c>
      <c r="AM37" s="1184">
        <f>IF(AM36="","",VLOOKUP(AM36,'標準様式１【記載例】シフト記号表（勤務時間帯）'!$D$6:$X$47,21,FALSE))</f>
        <v>8</v>
      </c>
      <c r="AN37" s="1184" t="str">
        <f>IF(AN36="","",VLOOKUP(AN36,'標準様式１【記載例】シフト記号表（勤務時間帯）'!$D$6:$X$47,21,FALSE))</f>
        <v/>
      </c>
      <c r="AO37" s="1198">
        <f>IF(AO36="","",VLOOKUP(AO36,'標準様式１【記載例】シフト記号表（勤務時間帯）'!$D$6:$X$47,21,FALSE))</f>
        <v>3</v>
      </c>
      <c r="AP37" s="1173">
        <f>IF(AP36="","",VLOOKUP(AP36,'標準様式１【記載例】シフト記号表（勤務時間帯）'!$D$6:$X$47,21,FALSE))</f>
        <v>3</v>
      </c>
      <c r="AQ37" s="1184">
        <f>IF(AQ36="","",VLOOKUP(AQ36,'標準様式１【記載例】シフト記号表（勤務時間帯）'!$D$6:$X$47,21,FALSE))</f>
        <v>8</v>
      </c>
      <c r="AR37" s="1184">
        <f>IF(AR36="","",VLOOKUP(AR36,'標準様式１【記載例】シフト記号表（勤務時間帯）'!$D$6:$X$47,21,FALSE))</f>
        <v>8</v>
      </c>
      <c r="AS37" s="1184" t="str">
        <f>IF(AS36="","",VLOOKUP(AS36,'標準様式１【記載例】シフト記号表（勤務時間帯）'!$D$6:$X$47,21,FALSE))</f>
        <v/>
      </c>
      <c r="AT37" s="1184">
        <f>IF(AT36="","",VLOOKUP(AT36,'標準様式１【記載例】シフト記号表（勤務時間帯）'!$D$6:$X$47,21,FALSE))</f>
        <v>8</v>
      </c>
      <c r="AU37" s="1184">
        <f>IF(AU36="","",VLOOKUP(AU36,'標準様式１【記載例】シフト記号表（勤務時間帯）'!$D$6:$X$47,21,FALSE))</f>
        <v>8</v>
      </c>
      <c r="AV37" s="1198" t="str">
        <f>IF(AV36="","",VLOOKUP(AV36,'標準様式１【記載例】シフト記号表（勤務時間帯）'!$D$6:$X$47,21,FALSE))</f>
        <v/>
      </c>
      <c r="AW37" s="1173" t="str">
        <f>IF(AW36="","",VLOOKUP(AW36,'標準様式１【記載例】シフト記号表（勤務時間帯）'!$D$6:$X$47,21,FALSE))</f>
        <v/>
      </c>
      <c r="AX37" s="1184" t="str">
        <f>IF(AX36="","",VLOOKUP(AX36,'標準様式１【記載例】シフト記号表（勤務時間帯）'!$D$6:$X$47,21,FALSE))</f>
        <v/>
      </c>
      <c r="AY37" s="1184" t="str">
        <f>IF(AY36="","",VLOOKUP(AY36,'標準様式１【記載例】シフト記号表（勤務時間帯）'!$D$6:$X$47,21,FALSE))</f>
        <v/>
      </c>
      <c r="AZ37" s="1233">
        <f>IF($BC$3="４週",SUM(U37:AV37),IF($BC$3="暦月",SUM(U37:AY37),""))</f>
        <v>120</v>
      </c>
      <c r="BA37" s="1245"/>
      <c r="BB37" s="1259">
        <f>IF($BC$3="４週",AZ37/4,IF($BC$3="暦月",(AZ37/($BC$8/7)),""))</f>
        <v>30</v>
      </c>
      <c r="BC37" s="1245"/>
      <c r="BD37" s="1275"/>
      <c r="BE37" s="1279"/>
      <c r="BF37" s="1279"/>
      <c r="BG37" s="1279"/>
      <c r="BH37" s="1284"/>
    </row>
    <row r="38" spans="2:60" ht="20.25" customHeight="1">
      <c r="B38" s="1042"/>
      <c r="C38" s="1055"/>
      <c r="D38" s="1068"/>
      <c r="E38" s="1076"/>
      <c r="F38" s="1076"/>
      <c r="G38" s="1076" t="str">
        <f>C36</f>
        <v>看護職員</v>
      </c>
      <c r="H38" s="1094"/>
      <c r="I38" s="1103"/>
      <c r="J38" s="1109"/>
      <c r="K38" s="1109"/>
      <c r="L38" s="1084"/>
      <c r="M38" s="1115"/>
      <c r="N38" s="1120"/>
      <c r="O38" s="1125"/>
      <c r="P38" s="1130" t="s">
        <v>29</v>
      </c>
      <c r="Q38" s="1139"/>
      <c r="R38" s="1139"/>
      <c r="S38" s="1145"/>
      <c r="T38" s="1157"/>
      <c r="U38" s="1174" t="str">
        <f>IF(U36="","",VLOOKUP(U36,'標準様式１【記載例】シフト記号表（勤務時間帯）'!$D$6:$Z$47,23,FALSE))</f>
        <v>-</v>
      </c>
      <c r="V38" s="1185" t="str">
        <f>IF(V36="","",VLOOKUP(V36,'標準様式１【記載例】シフト記号表（勤務時間帯）'!$D$6:$Z$47,23,FALSE))</f>
        <v/>
      </c>
      <c r="W38" s="1185" t="str">
        <f>IF(W36="","",VLOOKUP(W36,'標準様式１【記載例】シフト記号表（勤務時間帯）'!$D$6:$Z$47,23,FALSE))</f>
        <v>-</v>
      </c>
      <c r="X38" s="1185" t="str">
        <f>IF(X36="","",VLOOKUP(X36,'標準様式１【記載例】シフト記号表（勤務時間帯）'!$D$6:$Z$47,23,FALSE))</f>
        <v/>
      </c>
      <c r="Y38" s="1185">
        <f>IF(Y36="","",VLOOKUP(Y36,'標準様式１【記載例】シフト記号表（勤務時間帯）'!$D$6:$Z$47,23,FALSE))</f>
        <v>3.9999999999999991</v>
      </c>
      <c r="Z38" s="1185">
        <f>IF(Z36="","",VLOOKUP(Z36,'標準様式１【記載例】シフト記号表（勤務時間帯）'!$D$6:$Z$47,23,FALSE))</f>
        <v>6</v>
      </c>
      <c r="AA38" s="1199" t="str">
        <f>IF(AA36="","",VLOOKUP(AA36,'標準様式１【記載例】シフト記号表（勤務時間帯）'!$D$6:$Z$47,23,FALSE))</f>
        <v>-</v>
      </c>
      <c r="AB38" s="1174" t="str">
        <f>IF(AB36="","",VLOOKUP(AB36,'標準様式１【記載例】シフト記号表（勤務時間帯）'!$D$6:$Z$47,23,FALSE))</f>
        <v/>
      </c>
      <c r="AC38" s="1185">
        <f>IF(AC36="","",VLOOKUP(AC36,'標準様式１【記載例】シフト記号表（勤務時間帯）'!$D$6:$Z$47,23,FALSE))</f>
        <v>3.9999999999999991</v>
      </c>
      <c r="AD38" s="1185">
        <f>IF(AD36="","",VLOOKUP(AD36,'標準様式１【記載例】シフト記号表（勤務時間帯）'!$D$6:$Z$47,23,FALSE))</f>
        <v>6</v>
      </c>
      <c r="AE38" s="1185" t="str">
        <f>IF(AE36="","",VLOOKUP(AE36,'標準様式１【記載例】シフト記号表（勤務時間帯）'!$D$6:$Z$47,23,FALSE))</f>
        <v>-</v>
      </c>
      <c r="AF38" s="1185" t="str">
        <f>IF(AF36="","",VLOOKUP(AF36,'標準様式１【記載例】シフト記号表（勤務時間帯）'!$D$6:$Z$47,23,FALSE))</f>
        <v/>
      </c>
      <c r="AG38" s="1185">
        <f>IF(AG36="","",VLOOKUP(AG36,'標準様式１【記載例】シフト記号表（勤務時間帯）'!$D$6:$Z$47,23,FALSE))</f>
        <v>3.9999999999999991</v>
      </c>
      <c r="AH38" s="1199">
        <f>IF(AH36="","",VLOOKUP(AH36,'標準様式１【記載例】シフト記号表（勤務時間帯）'!$D$6:$Z$47,23,FALSE))</f>
        <v>6</v>
      </c>
      <c r="AI38" s="1174" t="str">
        <f>IF(AI36="","",VLOOKUP(AI36,'標準様式１【記載例】シフト記号表（勤務時間帯）'!$D$6:$Z$47,23,FALSE))</f>
        <v/>
      </c>
      <c r="AJ38" s="1185" t="str">
        <f>IF(AJ36="","",VLOOKUP(AJ36,'標準様式１【記載例】シフト記号表（勤務時間帯）'!$D$6:$Z$47,23,FALSE))</f>
        <v>-</v>
      </c>
      <c r="AK38" s="1185" t="str">
        <f>IF(AK36="","",VLOOKUP(AK36,'標準様式１【記載例】シフト記号表（勤務時間帯）'!$D$6:$Z$47,23,FALSE))</f>
        <v>-</v>
      </c>
      <c r="AL38" s="1185" t="str">
        <f>IF(AL36="","",VLOOKUP(AL36,'標準様式１【記載例】シフト記号表（勤務時間帯）'!$D$6:$Z$47,23,FALSE))</f>
        <v>-</v>
      </c>
      <c r="AM38" s="1185" t="str">
        <f>IF(AM36="","",VLOOKUP(AM36,'標準様式１【記載例】シフト記号表（勤務時間帯）'!$D$6:$Z$47,23,FALSE))</f>
        <v>-</v>
      </c>
      <c r="AN38" s="1185" t="str">
        <f>IF(AN36="","",VLOOKUP(AN36,'標準様式１【記載例】シフト記号表（勤務時間帯）'!$D$6:$Z$47,23,FALSE))</f>
        <v/>
      </c>
      <c r="AO38" s="1199">
        <f>IF(AO36="","",VLOOKUP(AO36,'標準様式１【記載例】シフト記号表（勤務時間帯）'!$D$6:$Z$47,23,FALSE))</f>
        <v>3.9999999999999991</v>
      </c>
      <c r="AP38" s="1174">
        <f>IF(AP36="","",VLOOKUP(AP36,'標準様式１【記載例】シフト記号表（勤務時間帯）'!$D$6:$Z$47,23,FALSE))</f>
        <v>6</v>
      </c>
      <c r="AQ38" s="1185" t="str">
        <f>IF(AQ36="","",VLOOKUP(AQ36,'標準様式１【記載例】シフト記号表（勤務時間帯）'!$D$6:$Z$47,23,FALSE))</f>
        <v>-</v>
      </c>
      <c r="AR38" s="1185" t="str">
        <f>IF(AR36="","",VLOOKUP(AR36,'標準様式１【記載例】シフト記号表（勤務時間帯）'!$D$6:$Z$47,23,FALSE))</f>
        <v>-</v>
      </c>
      <c r="AS38" s="1185" t="str">
        <f>IF(AS36="","",VLOOKUP(AS36,'標準様式１【記載例】シフト記号表（勤務時間帯）'!$D$6:$Z$47,23,FALSE))</f>
        <v/>
      </c>
      <c r="AT38" s="1185" t="str">
        <f>IF(AT36="","",VLOOKUP(AT36,'標準様式１【記載例】シフト記号表（勤務時間帯）'!$D$6:$Z$47,23,FALSE))</f>
        <v>-</v>
      </c>
      <c r="AU38" s="1185" t="str">
        <f>IF(AU36="","",VLOOKUP(AU36,'標準様式１【記載例】シフト記号表（勤務時間帯）'!$D$6:$Z$47,23,FALSE))</f>
        <v>-</v>
      </c>
      <c r="AV38" s="1199" t="str">
        <f>IF(AV36="","",VLOOKUP(AV36,'標準様式１【記載例】シフト記号表（勤務時間帯）'!$D$6:$Z$47,23,FALSE))</f>
        <v/>
      </c>
      <c r="AW38" s="1174" t="str">
        <f>IF(AW36="","",VLOOKUP(AW36,'標準様式１【記載例】シフト記号表（勤務時間帯）'!$D$6:$Z$47,23,FALSE))</f>
        <v/>
      </c>
      <c r="AX38" s="1185" t="str">
        <f>IF(AX36="","",VLOOKUP(AX36,'標準様式１【記載例】シフト記号表（勤務時間帯）'!$D$6:$Z$47,23,FALSE))</f>
        <v/>
      </c>
      <c r="AY38" s="1185" t="str">
        <f>IF(AY36="","",VLOOKUP(AY36,'標準様式１【記載例】シフト記号表（勤務時間帯）'!$D$6:$Z$47,23,FALSE))</f>
        <v/>
      </c>
      <c r="AZ38" s="1234">
        <f>IF($BC$3="４週",SUM(U38:AV38),IF($BC$3="暦月",SUM(U38:AY38),""))</f>
        <v>40</v>
      </c>
      <c r="BA38" s="1246"/>
      <c r="BB38" s="1260">
        <f>IF($BC$3="４週",AZ38/4,IF($BC$3="暦月",(AZ38/($BC$8/7)),""))</f>
        <v>10</v>
      </c>
      <c r="BC38" s="1246"/>
      <c r="BD38" s="1276"/>
      <c r="BE38" s="1280"/>
      <c r="BF38" s="1280"/>
      <c r="BG38" s="1280"/>
      <c r="BH38" s="1285"/>
    </row>
    <row r="39" spans="2:60" ht="20.25" customHeight="1">
      <c r="B39" s="1043"/>
      <c r="C39" s="1056" t="s">
        <v>178</v>
      </c>
      <c r="D39" s="1069"/>
      <c r="E39" s="1077"/>
      <c r="F39" s="1075"/>
      <c r="G39" s="1075"/>
      <c r="H39" s="1096" t="s">
        <v>698</v>
      </c>
      <c r="I39" s="1104" t="s">
        <v>471</v>
      </c>
      <c r="J39" s="1110"/>
      <c r="K39" s="1110"/>
      <c r="L39" s="1085"/>
      <c r="M39" s="1116" t="s">
        <v>866</v>
      </c>
      <c r="N39" s="1121"/>
      <c r="O39" s="1126"/>
      <c r="P39" s="1131" t="s">
        <v>397</v>
      </c>
      <c r="Q39" s="1138"/>
      <c r="R39" s="1138"/>
      <c r="S39" s="1146"/>
      <c r="T39" s="1158"/>
      <c r="U39" s="1175"/>
      <c r="V39" s="1186" t="s">
        <v>832</v>
      </c>
      <c r="W39" s="1186" t="s">
        <v>836</v>
      </c>
      <c r="X39" s="1186" t="s">
        <v>656</v>
      </c>
      <c r="Y39" s="1186" t="s">
        <v>832</v>
      </c>
      <c r="Z39" s="1186"/>
      <c r="AA39" s="1200" t="s">
        <v>832</v>
      </c>
      <c r="AB39" s="1175" t="s">
        <v>835</v>
      </c>
      <c r="AC39" s="1186" t="s">
        <v>835</v>
      </c>
      <c r="AD39" s="1186"/>
      <c r="AE39" s="1186"/>
      <c r="AF39" s="1186" t="s">
        <v>836</v>
      </c>
      <c r="AG39" s="1186" t="s">
        <v>656</v>
      </c>
      <c r="AH39" s="1200" t="s">
        <v>835</v>
      </c>
      <c r="AI39" s="1175" t="s">
        <v>832</v>
      </c>
      <c r="AJ39" s="1186"/>
      <c r="AK39" s="1186" t="s">
        <v>836</v>
      </c>
      <c r="AL39" s="1186" t="s">
        <v>656</v>
      </c>
      <c r="AM39" s="1186"/>
      <c r="AN39" s="1186" t="s">
        <v>832</v>
      </c>
      <c r="AO39" s="1200" t="s">
        <v>832</v>
      </c>
      <c r="AP39" s="1175" t="s">
        <v>406</v>
      </c>
      <c r="AQ39" s="1186"/>
      <c r="AR39" s="1186" t="s">
        <v>832</v>
      </c>
      <c r="AS39" s="1186" t="s">
        <v>835</v>
      </c>
      <c r="AT39" s="1186" t="s">
        <v>836</v>
      </c>
      <c r="AU39" s="1186" t="s">
        <v>656</v>
      </c>
      <c r="AV39" s="1200"/>
      <c r="AW39" s="1175"/>
      <c r="AX39" s="1186"/>
      <c r="AY39" s="1186"/>
      <c r="AZ39" s="1235"/>
      <c r="BA39" s="1247"/>
      <c r="BB39" s="1261"/>
      <c r="BC39" s="1247"/>
      <c r="BD39" s="1277"/>
      <c r="BE39" s="1281"/>
      <c r="BF39" s="1281"/>
      <c r="BG39" s="1281"/>
      <c r="BH39" s="1286"/>
    </row>
    <row r="40" spans="2:60" ht="20.25" customHeight="1">
      <c r="B40" s="1041">
        <f>B37+1</f>
        <v>7</v>
      </c>
      <c r="C40" s="1054"/>
      <c r="D40" s="1067"/>
      <c r="E40" s="1075"/>
      <c r="F40" s="1075" t="str">
        <f>C39</f>
        <v>看護職員</v>
      </c>
      <c r="G40" s="1075"/>
      <c r="H40" s="1093"/>
      <c r="I40" s="1102"/>
      <c r="J40" s="1108"/>
      <c r="K40" s="1108"/>
      <c r="L40" s="1083"/>
      <c r="M40" s="1114"/>
      <c r="N40" s="1119"/>
      <c r="O40" s="1124"/>
      <c r="P40" s="1129" t="s">
        <v>743</v>
      </c>
      <c r="Q40" s="1136"/>
      <c r="R40" s="1136"/>
      <c r="S40" s="1144"/>
      <c r="T40" s="1156"/>
      <c r="U40" s="1173" t="str">
        <f>IF(U39="","",VLOOKUP(U39,'標準様式１【記載例】シフト記号表（勤務時間帯）'!$D$6:$X$47,21,FALSE))</f>
        <v/>
      </c>
      <c r="V40" s="1184">
        <f>IF(V39="","",VLOOKUP(V39,'標準様式１【記載例】シフト記号表（勤務時間帯）'!$D$6:$X$47,21,FALSE))</f>
        <v>7.9999999999999982</v>
      </c>
      <c r="W40" s="1184">
        <f>IF(W39="","",VLOOKUP(W39,'標準様式１【記載例】シフト記号表（勤務時間帯）'!$D$6:$X$47,21,FALSE))</f>
        <v>3</v>
      </c>
      <c r="X40" s="1184">
        <f>IF(X39="","",VLOOKUP(X39,'標準様式１【記載例】シフト記号表（勤務時間帯）'!$D$6:$X$47,21,FALSE))</f>
        <v>3</v>
      </c>
      <c r="Y40" s="1184">
        <f>IF(Y39="","",VLOOKUP(Y39,'標準様式１【記載例】シフト記号表（勤務時間帯）'!$D$6:$X$47,21,FALSE))</f>
        <v>7.9999999999999982</v>
      </c>
      <c r="Z40" s="1184" t="str">
        <f>IF(Z39="","",VLOOKUP(Z39,'標準様式１【記載例】シフト記号表（勤務時間帯）'!$D$6:$X$47,21,FALSE))</f>
        <v/>
      </c>
      <c r="AA40" s="1198">
        <f>IF(AA39="","",VLOOKUP(AA39,'標準様式１【記載例】シフト記号表（勤務時間帯）'!$D$6:$X$47,21,FALSE))</f>
        <v>7.9999999999999982</v>
      </c>
      <c r="AB40" s="1173">
        <f>IF(AB39="","",VLOOKUP(AB39,'標準様式１【記載例】シフト記号表（勤務時間帯）'!$D$6:$X$47,21,FALSE))</f>
        <v>8</v>
      </c>
      <c r="AC40" s="1184">
        <f>IF(AC39="","",VLOOKUP(AC39,'標準様式１【記載例】シフト記号表（勤務時間帯）'!$D$6:$X$47,21,FALSE))</f>
        <v>8</v>
      </c>
      <c r="AD40" s="1184" t="str">
        <f>IF(AD39="","",VLOOKUP(AD39,'標準様式１【記載例】シフト記号表（勤務時間帯）'!$D$6:$X$47,21,FALSE))</f>
        <v/>
      </c>
      <c r="AE40" s="1184" t="str">
        <f>IF(AE39="","",VLOOKUP(AE39,'標準様式１【記載例】シフト記号表（勤務時間帯）'!$D$6:$X$47,21,FALSE))</f>
        <v/>
      </c>
      <c r="AF40" s="1184">
        <f>IF(AF39="","",VLOOKUP(AF39,'標準様式１【記載例】シフト記号表（勤務時間帯）'!$D$6:$X$47,21,FALSE))</f>
        <v>3</v>
      </c>
      <c r="AG40" s="1184">
        <f>IF(AG39="","",VLOOKUP(AG39,'標準様式１【記載例】シフト記号表（勤務時間帯）'!$D$6:$X$47,21,FALSE))</f>
        <v>3</v>
      </c>
      <c r="AH40" s="1198">
        <f>IF(AH39="","",VLOOKUP(AH39,'標準様式１【記載例】シフト記号表（勤務時間帯）'!$D$6:$X$47,21,FALSE))</f>
        <v>8</v>
      </c>
      <c r="AI40" s="1173">
        <f>IF(AI39="","",VLOOKUP(AI39,'標準様式１【記載例】シフト記号表（勤務時間帯）'!$D$6:$X$47,21,FALSE))</f>
        <v>7.9999999999999982</v>
      </c>
      <c r="AJ40" s="1184" t="str">
        <f>IF(AJ39="","",VLOOKUP(AJ39,'標準様式１【記載例】シフト記号表（勤務時間帯）'!$D$6:$X$47,21,FALSE))</f>
        <v/>
      </c>
      <c r="AK40" s="1184">
        <f>IF(AK39="","",VLOOKUP(AK39,'標準様式１【記載例】シフト記号表（勤務時間帯）'!$D$6:$X$47,21,FALSE))</f>
        <v>3</v>
      </c>
      <c r="AL40" s="1184">
        <f>IF(AL39="","",VLOOKUP(AL39,'標準様式１【記載例】シフト記号表（勤務時間帯）'!$D$6:$X$47,21,FALSE))</f>
        <v>3</v>
      </c>
      <c r="AM40" s="1184" t="str">
        <f>IF(AM39="","",VLOOKUP(AM39,'標準様式１【記載例】シフト記号表（勤務時間帯）'!$D$6:$X$47,21,FALSE))</f>
        <v/>
      </c>
      <c r="AN40" s="1184">
        <f>IF(AN39="","",VLOOKUP(AN39,'標準様式１【記載例】シフト記号表（勤務時間帯）'!$D$6:$X$47,21,FALSE))</f>
        <v>7.9999999999999982</v>
      </c>
      <c r="AO40" s="1198">
        <f>IF(AO39="","",VLOOKUP(AO39,'標準様式１【記載例】シフト記号表（勤務時間帯）'!$D$6:$X$47,21,FALSE))</f>
        <v>7.9999999999999982</v>
      </c>
      <c r="AP40" s="1173">
        <f>IF(AP39="","",VLOOKUP(AP39,'標準様式１【記載例】シフト記号表（勤務時間帯）'!$D$6:$X$47,21,FALSE))</f>
        <v>8</v>
      </c>
      <c r="AQ40" s="1184" t="str">
        <f>IF(AQ39="","",VLOOKUP(AQ39,'標準様式１【記載例】シフト記号表（勤務時間帯）'!$D$6:$X$47,21,FALSE))</f>
        <v/>
      </c>
      <c r="AR40" s="1184">
        <f>IF(AR39="","",VLOOKUP(AR39,'標準様式１【記載例】シフト記号表（勤務時間帯）'!$D$6:$X$47,21,FALSE))</f>
        <v>7.9999999999999982</v>
      </c>
      <c r="AS40" s="1184">
        <f>IF(AS39="","",VLOOKUP(AS39,'標準様式１【記載例】シフト記号表（勤務時間帯）'!$D$6:$X$47,21,FALSE))</f>
        <v>8</v>
      </c>
      <c r="AT40" s="1184">
        <f>IF(AT39="","",VLOOKUP(AT39,'標準様式１【記載例】シフト記号表（勤務時間帯）'!$D$6:$X$47,21,FALSE))</f>
        <v>3</v>
      </c>
      <c r="AU40" s="1184">
        <f>IF(AU39="","",VLOOKUP(AU39,'標準様式１【記載例】シフト記号表（勤務時間帯）'!$D$6:$X$47,21,FALSE))</f>
        <v>3</v>
      </c>
      <c r="AV40" s="1198" t="str">
        <f>IF(AV39="","",VLOOKUP(AV39,'標準様式１【記載例】シフト記号表（勤務時間帯）'!$D$6:$X$47,21,FALSE))</f>
        <v/>
      </c>
      <c r="AW40" s="1173" t="str">
        <f>IF(AW39="","",VLOOKUP(AW39,'標準様式１【記載例】シフト記号表（勤務時間帯）'!$D$6:$X$47,21,FALSE))</f>
        <v/>
      </c>
      <c r="AX40" s="1184" t="str">
        <f>IF(AX39="","",VLOOKUP(AX39,'標準様式１【記載例】シフト記号表（勤務時間帯）'!$D$6:$X$47,21,FALSE))</f>
        <v/>
      </c>
      <c r="AY40" s="1184" t="str">
        <f>IF(AY39="","",VLOOKUP(AY39,'標準様式１【記載例】シフト記号表（勤務時間帯）'!$D$6:$X$47,21,FALSE))</f>
        <v/>
      </c>
      <c r="AZ40" s="1233">
        <f>IF($BC$3="４週",SUM(U40:AV40),IF($BC$3="暦月",SUM(U40:AY40),""))</f>
        <v>119.99999999999999</v>
      </c>
      <c r="BA40" s="1245"/>
      <c r="BB40" s="1259">
        <f>IF($BC$3="４週",AZ40/4,IF($BC$3="暦月",(AZ40/($BC$8/7)),""))</f>
        <v>29.999999999999996</v>
      </c>
      <c r="BC40" s="1245"/>
      <c r="BD40" s="1275"/>
      <c r="BE40" s="1279"/>
      <c r="BF40" s="1279"/>
      <c r="BG40" s="1279"/>
      <c r="BH40" s="1284"/>
    </row>
    <row r="41" spans="2:60" ht="20.25" customHeight="1">
      <c r="B41" s="1042"/>
      <c r="C41" s="1055"/>
      <c r="D41" s="1068"/>
      <c r="E41" s="1076"/>
      <c r="F41" s="1076"/>
      <c r="G41" s="1076" t="str">
        <f>C39</f>
        <v>看護職員</v>
      </c>
      <c r="H41" s="1094"/>
      <c r="I41" s="1103"/>
      <c r="J41" s="1109"/>
      <c r="K41" s="1109"/>
      <c r="L41" s="1084"/>
      <c r="M41" s="1115"/>
      <c r="N41" s="1120"/>
      <c r="O41" s="1125"/>
      <c r="P41" s="1130" t="s">
        <v>29</v>
      </c>
      <c r="Q41" s="1035"/>
      <c r="R41" s="1035"/>
      <c r="S41" s="1061"/>
      <c r="T41" s="1159"/>
      <c r="U41" s="1174" t="str">
        <f>IF(U39="","",VLOOKUP(U39,'標準様式１【記載例】シフト記号表（勤務時間帯）'!$D$6:$Z$47,23,FALSE))</f>
        <v/>
      </c>
      <c r="V41" s="1185" t="str">
        <f>IF(V39="","",VLOOKUP(V39,'標準様式１【記載例】シフト記号表（勤務時間帯）'!$D$6:$Z$47,23,FALSE))</f>
        <v>-</v>
      </c>
      <c r="W41" s="1185">
        <f>IF(W39="","",VLOOKUP(W39,'標準様式１【記載例】シフト記号表（勤務時間帯）'!$D$6:$Z$47,23,FALSE))</f>
        <v>3.9999999999999991</v>
      </c>
      <c r="X41" s="1185">
        <f>IF(X39="","",VLOOKUP(X39,'標準様式１【記載例】シフト記号表（勤務時間帯）'!$D$6:$Z$47,23,FALSE))</f>
        <v>6</v>
      </c>
      <c r="Y41" s="1185" t="str">
        <f>IF(Y39="","",VLOOKUP(Y39,'標準様式１【記載例】シフト記号表（勤務時間帯）'!$D$6:$Z$47,23,FALSE))</f>
        <v>-</v>
      </c>
      <c r="Z41" s="1185" t="str">
        <f>IF(Z39="","",VLOOKUP(Z39,'標準様式１【記載例】シフト記号表（勤務時間帯）'!$D$6:$Z$47,23,FALSE))</f>
        <v/>
      </c>
      <c r="AA41" s="1199" t="str">
        <f>IF(AA39="","",VLOOKUP(AA39,'標準様式１【記載例】シフト記号表（勤務時間帯）'!$D$6:$Z$47,23,FALSE))</f>
        <v>-</v>
      </c>
      <c r="AB41" s="1174" t="str">
        <f>IF(AB39="","",VLOOKUP(AB39,'標準様式１【記載例】シフト記号表（勤務時間帯）'!$D$6:$Z$47,23,FALSE))</f>
        <v>-</v>
      </c>
      <c r="AC41" s="1185" t="str">
        <f>IF(AC39="","",VLOOKUP(AC39,'標準様式１【記載例】シフト記号表（勤務時間帯）'!$D$6:$Z$47,23,FALSE))</f>
        <v>-</v>
      </c>
      <c r="AD41" s="1185" t="str">
        <f>IF(AD39="","",VLOOKUP(AD39,'標準様式１【記載例】シフト記号表（勤務時間帯）'!$D$6:$Z$47,23,FALSE))</f>
        <v/>
      </c>
      <c r="AE41" s="1185" t="str">
        <f>IF(AE39="","",VLOOKUP(AE39,'標準様式１【記載例】シフト記号表（勤務時間帯）'!$D$6:$Z$47,23,FALSE))</f>
        <v/>
      </c>
      <c r="AF41" s="1185">
        <f>IF(AF39="","",VLOOKUP(AF39,'標準様式１【記載例】シフト記号表（勤務時間帯）'!$D$6:$Z$47,23,FALSE))</f>
        <v>3.9999999999999991</v>
      </c>
      <c r="AG41" s="1185">
        <f>IF(AG39="","",VLOOKUP(AG39,'標準様式１【記載例】シフト記号表（勤務時間帯）'!$D$6:$Z$47,23,FALSE))</f>
        <v>6</v>
      </c>
      <c r="AH41" s="1199" t="str">
        <f>IF(AH39="","",VLOOKUP(AH39,'標準様式１【記載例】シフト記号表（勤務時間帯）'!$D$6:$Z$47,23,FALSE))</f>
        <v>-</v>
      </c>
      <c r="AI41" s="1174" t="str">
        <f>IF(AI39="","",VLOOKUP(AI39,'標準様式１【記載例】シフト記号表（勤務時間帯）'!$D$6:$Z$47,23,FALSE))</f>
        <v>-</v>
      </c>
      <c r="AJ41" s="1185" t="str">
        <f>IF(AJ39="","",VLOOKUP(AJ39,'標準様式１【記載例】シフト記号表（勤務時間帯）'!$D$6:$Z$47,23,FALSE))</f>
        <v/>
      </c>
      <c r="AK41" s="1185">
        <f>IF(AK39="","",VLOOKUP(AK39,'標準様式１【記載例】シフト記号表（勤務時間帯）'!$D$6:$Z$47,23,FALSE))</f>
        <v>3.9999999999999991</v>
      </c>
      <c r="AL41" s="1185">
        <f>IF(AL39="","",VLOOKUP(AL39,'標準様式１【記載例】シフト記号表（勤務時間帯）'!$D$6:$Z$47,23,FALSE))</f>
        <v>6</v>
      </c>
      <c r="AM41" s="1185" t="str">
        <f>IF(AM39="","",VLOOKUP(AM39,'標準様式１【記載例】シフト記号表（勤務時間帯）'!$D$6:$Z$47,23,FALSE))</f>
        <v/>
      </c>
      <c r="AN41" s="1185" t="str">
        <f>IF(AN39="","",VLOOKUP(AN39,'標準様式１【記載例】シフト記号表（勤務時間帯）'!$D$6:$Z$47,23,FALSE))</f>
        <v>-</v>
      </c>
      <c r="AO41" s="1199" t="str">
        <f>IF(AO39="","",VLOOKUP(AO39,'標準様式１【記載例】シフト記号表（勤務時間帯）'!$D$6:$Z$47,23,FALSE))</f>
        <v>-</v>
      </c>
      <c r="AP41" s="1174" t="str">
        <f>IF(AP39="","",VLOOKUP(AP39,'標準様式１【記載例】シフト記号表（勤務時間帯）'!$D$6:$Z$47,23,FALSE))</f>
        <v>-</v>
      </c>
      <c r="AQ41" s="1185" t="str">
        <f>IF(AQ39="","",VLOOKUP(AQ39,'標準様式１【記載例】シフト記号表（勤務時間帯）'!$D$6:$Z$47,23,FALSE))</f>
        <v/>
      </c>
      <c r="AR41" s="1185" t="str">
        <f>IF(AR39="","",VLOOKUP(AR39,'標準様式１【記載例】シフト記号表（勤務時間帯）'!$D$6:$Z$47,23,FALSE))</f>
        <v>-</v>
      </c>
      <c r="AS41" s="1185" t="str">
        <f>IF(AS39="","",VLOOKUP(AS39,'標準様式１【記載例】シフト記号表（勤務時間帯）'!$D$6:$Z$47,23,FALSE))</f>
        <v>-</v>
      </c>
      <c r="AT41" s="1185">
        <f>IF(AT39="","",VLOOKUP(AT39,'標準様式１【記載例】シフト記号表（勤務時間帯）'!$D$6:$Z$47,23,FALSE))</f>
        <v>3.9999999999999991</v>
      </c>
      <c r="AU41" s="1185">
        <f>IF(AU39="","",VLOOKUP(AU39,'標準様式１【記載例】シフト記号表（勤務時間帯）'!$D$6:$Z$47,23,FALSE))</f>
        <v>6</v>
      </c>
      <c r="AV41" s="1199" t="str">
        <f>IF(AV39="","",VLOOKUP(AV39,'標準様式１【記載例】シフト記号表（勤務時間帯）'!$D$6:$Z$47,23,FALSE))</f>
        <v/>
      </c>
      <c r="AW41" s="1174" t="str">
        <f>IF(AW39="","",VLOOKUP(AW39,'標準様式１【記載例】シフト記号表（勤務時間帯）'!$D$6:$Z$47,23,FALSE))</f>
        <v/>
      </c>
      <c r="AX41" s="1185" t="str">
        <f>IF(AX39="","",VLOOKUP(AX39,'標準様式１【記載例】シフト記号表（勤務時間帯）'!$D$6:$Z$47,23,FALSE))</f>
        <v/>
      </c>
      <c r="AY41" s="1185" t="str">
        <f>IF(AY39="","",VLOOKUP(AY39,'標準様式１【記載例】シフト記号表（勤務時間帯）'!$D$6:$Z$47,23,FALSE))</f>
        <v/>
      </c>
      <c r="AZ41" s="1234">
        <f>IF($BC$3="４週",SUM(U41:AV41),IF($BC$3="暦月",SUM(U41:AY41),""))</f>
        <v>40</v>
      </c>
      <c r="BA41" s="1246"/>
      <c r="BB41" s="1260">
        <f>IF($BC$3="４週",AZ41/4,IF($BC$3="暦月",(AZ41/($BC$8/7)),""))</f>
        <v>10</v>
      </c>
      <c r="BC41" s="1246"/>
      <c r="BD41" s="1276"/>
      <c r="BE41" s="1280"/>
      <c r="BF41" s="1280"/>
      <c r="BG41" s="1280"/>
      <c r="BH41" s="1285"/>
    </row>
    <row r="42" spans="2:60" ht="20.25" customHeight="1">
      <c r="B42" s="1043"/>
      <c r="C42" s="1056" t="s">
        <v>178</v>
      </c>
      <c r="D42" s="1069"/>
      <c r="E42" s="1077"/>
      <c r="F42" s="1075"/>
      <c r="G42" s="1075"/>
      <c r="H42" s="1096" t="s">
        <v>698</v>
      </c>
      <c r="I42" s="1104" t="s">
        <v>471</v>
      </c>
      <c r="J42" s="1110"/>
      <c r="K42" s="1110"/>
      <c r="L42" s="1085"/>
      <c r="M42" s="1116" t="s">
        <v>800</v>
      </c>
      <c r="N42" s="1121"/>
      <c r="O42" s="1126"/>
      <c r="P42" s="1131" t="s">
        <v>397</v>
      </c>
      <c r="Q42" s="1138"/>
      <c r="R42" s="1138"/>
      <c r="S42" s="1146"/>
      <c r="T42" s="1158"/>
      <c r="U42" s="1175" t="s">
        <v>832</v>
      </c>
      <c r="V42" s="1186"/>
      <c r="W42" s="1186" t="s">
        <v>835</v>
      </c>
      <c r="X42" s="1186" t="s">
        <v>836</v>
      </c>
      <c r="Y42" s="1186" t="s">
        <v>656</v>
      </c>
      <c r="Z42" s="1186" t="s">
        <v>832</v>
      </c>
      <c r="AA42" s="1200"/>
      <c r="AB42" s="1175" t="s">
        <v>832</v>
      </c>
      <c r="AC42" s="1186"/>
      <c r="AD42" s="1186" t="s">
        <v>406</v>
      </c>
      <c r="AE42" s="1186" t="s">
        <v>836</v>
      </c>
      <c r="AF42" s="1186" t="s">
        <v>656</v>
      </c>
      <c r="AG42" s="1186"/>
      <c r="AH42" s="1200" t="s">
        <v>832</v>
      </c>
      <c r="AI42" s="1175" t="s">
        <v>836</v>
      </c>
      <c r="AJ42" s="1186" t="s">
        <v>656</v>
      </c>
      <c r="AK42" s="1186"/>
      <c r="AL42" s="1186" t="s">
        <v>832</v>
      </c>
      <c r="AM42" s="1186" t="s">
        <v>832</v>
      </c>
      <c r="AN42" s="1186" t="s">
        <v>835</v>
      </c>
      <c r="AO42" s="1200"/>
      <c r="AP42" s="1175" t="s">
        <v>836</v>
      </c>
      <c r="AQ42" s="1186" t="s">
        <v>656</v>
      </c>
      <c r="AR42" s="1186"/>
      <c r="AS42" s="1186" t="s">
        <v>832</v>
      </c>
      <c r="AT42" s="1186"/>
      <c r="AU42" s="1186" t="s">
        <v>836</v>
      </c>
      <c r="AV42" s="1200" t="s">
        <v>656</v>
      </c>
      <c r="AW42" s="1175"/>
      <c r="AX42" s="1186"/>
      <c r="AY42" s="1186"/>
      <c r="AZ42" s="1235"/>
      <c r="BA42" s="1247"/>
      <c r="BB42" s="1261"/>
      <c r="BC42" s="1247"/>
      <c r="BD42" s="1277"/>
      <c r="BE42" s="1281"/>
      <c r="BF42" s="1281"/>
      <c r="BG42" s="1281"/>
      <c r="BH42" s="1286"/>
    </row>
    <row r="43" spans="2:60" ht="20.25" customHeight="1">
      <c r="B43" s="1041">
        <f>B40+1</f>
        <v>8</v>
      </c>
      <c r="C43" s="1054"/>
      <c r="D43" s="1067"/>
      <c r="E43" s="1075"/>
      <c r="F43" s="1075" t="str">
        <f>C42</f>
        <v>看護職員</v>
      </c>
      <c r="G43" s="1075"/>
      <c r="H43" s="1093"/>
      <c r="I43" s="1102"/>
      <c r="J43" s="1108"/>
      <c r="K43" s="1108"/>
      <c r="L43" s="1083"/>
      <c r="M43" s="1114"/>
      <c r="N43" s="1119"/>
      <c r="O43" s="1124"/>
      <c r="P43" s="1129" t="s">
        <v>743</v>
      </c>
      <c r="Q43" s="1136"/>
      <c r="R43" s="1136"/>
      <c r="S43" s="1144"/>
      <c r="T43" s="1156"/>
      <c r="U43" s="1173">
        <f>IF(U42="","",VLOOKUP(U42,'標準様式１【記載例】シフト記号表（勤務時間帯）'!$D$6:$X$47,21,FALSE))</f>
        <v>7.9999999999999982</v>
      </c>
      <c r="V43" s="1184" t="str">
        <f>IF(V42="","",VLOOKUP(V42,'標準様式１【記載例】シフト記号表（勤務時間帯）'!$D$6:$X$47,21,FALSE))</f>
        <v/>
      </c>
      <c r="W43" s="1184">
        <f>IF(W42="","",VLOOKUP(W42,'標準様式１【記載例】シフト記号表（勤務時間帯）'!$D$6:$X$47,21,FALSE))</f>
        <v>8</v>
      </c>
      <c r="X43" s="1184">
        <f>IF(X42="","",VLOOKUP(X42,'標準様式１【記載例】シフト記号表（勤務時間帯）'!$D$6:$X$47,21,FALSE))</f>
        <v>3</v>
      </c>
      <c r="Y43" s="1184">
        <f>IF(Y42="","",VLOOKUP(Y42,'標準様式１【記載例】シフト記号表（勤務時間帯）'!$D$6:$X$47,21,FALSE))</f>
        <v>3</v>
      </c>
      <c r="Z43" s="1184">
        <f>IF(Z42="","",VLOOKUP(Z42,'標準様式１【記載例】シフト記号表（勤務時間帯）'!$D$6:$X$47,21,FALSE))</f>
        <v>7.9999999999999982</v>
      </c>
      <c r="AA43" s="1198" t="str">
        <f>IF(AA42="","",VLOOKUP(AA42,'標準様式１【記載例】シフト記号表（勤務時間帯）'!$D$6:$X$47,21,FALSE))</f>
        <v/>
      </c>
      <c r="AB43" s="1173">
        <f>IF(AB42="","",VLOOKUP(AB42,'標準様式１【記載例】シフト記号表（勤務時間帯）'!$D$6:$X$47,21,FALSE))</f>
        <v>7.9999999999999982</v>
      </c>
      <c r="AC43" s="1184" t="str">
        <f>IF(AC42="","",VLOOKUP(AC42,'標準様式１【記載例】シフト記号表（勤務時間帯）'!$D$6:$X$47,21,FALSE))</f>
        <v/>
      </c>
      <c r="AD43" s="1184">
        <f>IF(AD42="","",VLOOKUP(AD42,'標準様式１【記載例】シフト記号表（勤務時間帯）'!$D$6:$X$47,21,FALSE))</f>
        <v>8</v>
      </c>
      <c r="AE43" s="1184">
        <f>IF(AE42="","",VLOOKUP(AE42,'標準様式１【記載例】シフト記号表（勤務時間帯）'!$D$6:$X$47,21,FALSE))</f>
        <v>3</v>
      </c>
      <c r="AF43" s="1184">
        <f>IF(AF42="","",VLOOKUP(AF42,'標準様式１【記載例】シフト記号表（勤務時間帯）'!$D$6:$X$47,21,FALSE))</f>
        <v>3</v>
      </c>
      <c r="AG43" s="1184" t="str">
        <f>IF(AG42="","",VLOOKUP(AG42,'標準様式１【記載例】シフト記号表（勤務時間帯）'!$D$6:$X$47,21,FALSE))</f>
        <v/>
      </c>
      <c r="AH43" s="1198">
        <f>IF(AH42="","",VLOOKUP(AH42,'標準様式１【記載例】シフト記号表（勤務時間帯）'!$D$6:$X$47,21,FALSE))</f>
        <v>7.9999999999999982</v>
      </c>
      <c r="AI43" s="1173">
        <f>IF(AI42="","",VLOOKUP(AI42,'標準様式１【記載例】シフト記号表（勤務時間帯）'!$D$6:$X$47,21,FALSE))</f>
        <v>3</v>
      </c>
      <c r="AJ43" s="1184">
        <f>IF(AJ42="","",VLOOKUP(AJ42,'標準様式１【記載例】シフト記号表（勤務時間帯）'!$D$6:$X$47,21,FALSE))</f>
        <v>3</v>
      </c>
      <c r="AK43" s="1184" t="str">
        <f>IF(AK42="","",VLOOKUP(AK42,'標準様式１【記載例】シフト記号表（勤務時間帯）'!$D$6:$X$47,21,FALSE))</f>
        <v/>
      </c>
      <c r="AL43" s="1184">
        <f>IF(AL42="","",VLOOKUP(AL42,'標準様式１【記載例】シフト記号表（勤務時間帯）'!$D$6:$X$47,21,FALSE))</f>
        <v>7.9999999999999982</v>
      </c>
      <c r="AM43" s="1184">
        <f>IF(AM42="","",VLOOKUP(AM42,'標準様式１【記載例】シフト記号表（勤務時間帯）'!$D$6:$X$47,21,FALSE))</f>
        <v>7.9999999999999982</v>
      </c>
      <c r="AN43" s="1184">
        <f>IF(AN42="","",VLOOKUP(AN42,'標準様式１【記載例】シフト記号表（勤務時間帯）'!$D$6:$X$47,21,FALSE))</f>
        <v>8</v>
      </c>
      <c r="AO43" s="1198" t="str">
        <f>IF(AO42="","",VLOOKUP(AO42,'標準様式１【記載例】シフト記号表（勤務時間帯）'!$D$6:$X$47,21,FALSE))</f>
        <v/>
      </c>
      <c r="AP43" s="1173">
        <f>IF(AP42="","",VLOOKUP(AP42,'標準様式１【記載例】シフト記号表（勤務時間帯）'!$D$6:$X$47,21,FALSE))</f>
        <v>3</v>
      </c>
      <c r="AQ43" s="1184">
        <f>IF(AQ42="","",VLOOKUP(AQ42,'標準様式１【記載例】シフト記号表（勤務時間帯）'!$D$6:$X$47,21,FALSE))</f>
        <v>3</v>
      </c>
      <c r="AR43" s="1184" t="str">
        <f>IF(AR42="","",VLOOKUP(AR42,'標準様式１【記載例】シフト記号表（勤務時間帯）'!$D$6:$X$47,21,FALSE))</f>
        <v/>
      </c>
      <c r="AS43" s="1184">
        <f>IF(AS42="","",VLOOKUP(AS42,'標準様式１【記載例】シフト記号表（勤務時間帯）'!$D$6:$X$47,21,FALSE))</f>
        <v>7.9999999999999982</v>
      </c>
      <c r="AT43" s="1184" t="str">
        <f>IF(AT42="","",VLOOKUP(AT42,'標準様式１【記載例】シフト記号表（勤務時間帯）'!$D$6:$X$47,21,FALSE))</f>
        <v/>
      </c>
      <c r="AU43" s="1184">
        <f>IF(AU42="","",VLOOKUP(AU42,'標準様式１【記載例】シフト記号表（勤務時間帯）'!$D$6:$X$47,21,FALSE))</f>
        <v>3</v>
      </c>
      <c r="AV43" s="1198">
        <f>IF(AV42="","",VLOOKUP(AV42,'標準様式１【記載例】シフト記号表（勤務時間帯）'!$D$6:$X$47,21,FALSE))</f>
        <v>3</v>
      </c>
      <c r="AW43" s="1173" t="str">
        <f>IF(AW42="","",VLOOKUP(AW42,'標準様式１【記載例】シフト記号表（勤務時間帯）'!$D$6:$X$47,21,FALSE))</f>
        <v/>
      </c>
      <c r="AX43" s="1184" t="str">
        <f>IF(AX42="","",VLOOKUP(AX42,'標準様式１【記載例】シフト記号表（勤務時間帯）'!$D$6:$X$47,21,FALSE))</f>
        <v/>
      </c>
      <c r="AY43" s="1184" t="str">
        <f>IF(AY42="","",VLOOKUP(AY42,'標準様式１【記載例】シフト記号表（勤務時間帯）'!$D$6:$X$47,21,FALSE))</f>
        <v/>
      </c>
      <c r="AZ43" s="1233">
        <f>IF($BC$3="４週",SUM(U43:AV43),IF($BC$3="暦月",SUM(U43:AY43),""))</f>
        <v>110</v>
      </c>
      <c r="BA43" s="1245"/>
      <c r="BB43" s="1259">
        <f>IF($BC$3="４週",AZ43/4,IF($BC$3="暦月",(AZ43/($BC$8/7)),""))</f>
        <v>27.5</v>
      </c>
      <c r="BC43" s="1245"/>
      <c r="BD43" s="1275"/>
      <c r="BE43" s="1279"/>
      <c r="BF43" s="1279"/>
      <c r="BG43" s="1279"/>
      <c r="BH43" s="1284"/>
    </row>
    <row r="44" spans="2:60" ht="20.25" customHeight="1">
      <c r="B44" s="1042"/>
      <c r="C44" s="1055"/>
      <c r="D44" s="1068"/>
      <c r="E44" s="1076"/>
      <c r="F44" s="1076"/>
      <c r="G44" s="1076" t="str">
        <f>C42</f>
        <v>看護職員</v>
      </c>
      <c r="H44" s="1094"/>
      <c r="I44" s="1103"/>
      <c r="J44" s="1109"/>
      <c r="K44" s="1109"/>
      <c r="L44" s="1084"/>
      <c r="M44" s="1115"/>
      <c r="N44" s="1120"/>
      <c r="O44" s="1125"/>
      <c r="P44" s="1130" t="s">
        <v>29</v>
      </c>
      <c r="Q44" s="1139"/>
      <c r="R44" s="1139"/>
      <c r="S44" s="1145"/>
      <c r="T44" s="1157"/>
      <c r="U44" s="1174" t="str">
        <f>IF(U42="","",VLOOKUP(U42,'標準様式１【記載例】シフト記号表（勤務時間帯）'!$D$6:$Z$47,23,FALSE))</f>
        <v>-</v>
      </c>
      <c r="V44" s="1185" t="str">
        <f>IF(V42="","",VLOOKUP(V42,'標準様式１【記載例】シフト記号表（勤務時間帯）'!$D$6:$Z$47,23,FALSE))</f>
        <v/>
      </c>
      <c r="W44" s="1185" t="str">
        <f>IF(W42="","",VLOOKUP(W42,'標準様式１【記載例】シフト記号表（勤務時間帯）'!$D$6:$Z$47,23,FALSE))</f>
        <v>-</v>
      </c>
      <c r="X44" s="1185">
        <f>IF(X42="","",VLOOKUP(X42,'標準様式１【記載例】シフト記号表（勤務時間帯）'!$D$6:$Z$47,23,FALSE))</f>
        <v>3.9999999999999991</v>
      </c>
      <c r="Y44" s="1185">
        <f>IF(Y42="","",VLOOKUP(Y42,'標準様式１【記載例】シフト記号表（勤務時間帯）'!$D$6:$Z$47,23,FALSE))</f>
        <v>6</v>
      </c>
      <c r="Z44" s="1185" t="str">
        <f>IF(Z42="","",VLOOKUP(Z42,'標準様式１【記載例】シフト記号表（勤務時間帯）'!$D$6:$Z$47,23,FALSE))</f>
        <v>-</v>
      </c>
      <c r="AA44" s="1199" t="str">
        <f>IF(AA42="","",VLOOKUP(AA42,'標準様式１【記載例】シフト記号表（勤務時間帯）'!$D$6:$Z$47,23,FALSE))</f>
        <v/>
      </c>
      <c r="AB44" s="1174" t="str">
        <f>IF(AB42="","",VLOOKUP(AB42,'標準様式１【記載例】シフト記号表（勤務時間帯）'!$D$6:$Z$47,23,FALSE))</f>
        <v>-</v>
      </c>
      <c r="AC44" s="1185" t="str">
        <f>IF(AC42="","",VLOOKUP(AC42,'標準様式１【記載例】シフト記号表（勤務時間帯）'!$D$6:$Z$47,23,FALSE))</f>
        <v/>
      </c>
      <c r="AD44" s="1185" t="str">
        <f>IF(AD42="","",VLOOKUP(AD42,'標準様式１【記載例】シフト記号表（勤務時間帯）'!$D$6:$Z$47,23,FALSE))</f>
        <v>-</v>
      </c>
      <c r="AE44" s="1185">
        <f>IF(AE42="","",VLOOKUP(AE42,'標準様式１【記載例】シフト記号表（勤務時間帯）'!$D$6:$Z$47,23,FALSE))</f>
        <v>3.9999999999999991</v>
      </c>
      <c r="AF44" s="1185">
        <f>IF(AF42="","",VLOOKUP(AF42,'標準様式１【記載例】シフト記号表（勤務時間帯）'!$D$6:$Z$47,23,FALSE))</f>
        <v>6</v>
      </c>
      <c r="AG44" s="1185" t="str">
        <f>IF(AG42="","",VLOOKUP(AG42,'標準様式１【記載例】シフト記号表（勤務時間帯）'!$D$6:$Z$47,23,FALSE))</f>
        <v/>
      </c>
      <c r="AH44" s="1199" t="str">
        <f>IF(AH42="","",VLOOKUP(AH42,'標準様式１【記載例】シフト記号表（勤務時間帯）'!$D$6:$Z$47,23,FALSE))</f>
        <v>-</v>
      </c>
      <c r="AI44" s="1174">
        <f>IF(AI42="","",VLOOKUP(AI42,'標準様式１【記載例】シフト記号表（勤務時間帯）'!$D$6:$Z$47,23,FALSE))</f>
        <v>3.9999999999999991</v>
      </c>
      <c r="AJ44" s="1185">
        <f>IF(AJ42="","",VLOOKUP(AJ42,'標準様式１【記載例】シフト記号表（勤務時間帯）'!$D$6:$Z$47,23,FALSE))</f>
        <v>6</v>
      </c>
      <c r="AK44" s="1185" t="str">
        <f>IF(AK42="","",VLOOKUP(AK42,'標準様式１【記載例】シフト記号表（勤務時間帯）'!$D$6:$Z$47,23,FALSE))</f>
        <v/>
      </c>
      <c r="AL44" s="1185" t="str">
        <f>IF(AL42="","",VLOOKUP(AL42,'標準様式１【記載例】シフト記号表（勤務時間帯）'!$D$6:$Z$47,23,FALSE))</f>
        <v>-</v>
      </c>
      <c r="AM44" s="1185" t="str">
        <f>IF(AM42="","",VLOOKUP(AM42,'標準様式１【記載例】シフト記号表（勤務時間帯）'!$D$6:$Z$47,23,FALSE))</f>
        <v>-</v>
      </c>
      <c r="AN44" s="1185" t="str">
        <f>IF(AN42="","",VLOOKUP(AN42,'標準様式１【記載例】シフト記号表（勤務時間帯）'!$D$6:$Z$47,23,FALSE))</f>
        <v>-</v>
      </c>
      <c r="AO44" s="1199" t="str">
        <f>IF(AO42="","",VLOOKUP(AO42,'標準様式１【記載例】シフト記号表（勤務時間帯）'!$D$6:$Z$47,23,FALSE))</f>
        <v/>
      </c>
      <c r="AP44" s="1174">
        <f>IF(AP42="","",VLOOKUP(AP42,'標準様式１【記載例】シフト記号表（勤務時間帯）'!$D$6:$Z$47,23,FALSE))</f>
        <v>3.9999999999999991</v>
      </c>
      <c r="AQ44" s="1185">
        <f>IF(AQ42="","",VLOOKUP(AQ42,'標準様式１【記載例】シフト記号表（勤務時間帯）'!$D$6:$Z$47,23,FALSE))</f>
        <v>6</v>
      </c>
      <c r="AR44" s="1185" t="str">
        <f>IF(AR42="","",VLOOKUP(AR42,'標準様式１【記載例】シフト記号表（勤務時間帯）'!$D$6:$Z$47,23,FALSE))</f>
        <v/>
      </c>
      <c r="AS44" s="1185" t="str">
        <f>IF(AS42="","",VLOOKUP(AS42,'標準様式１【記載例】シフト記号表（勤務時間帯）'!$D$6:$Z$47,23,FALSE))</f>
        <v>-</v>
      </c>
      <c r="AT44" s="1185" t="str">
        <f>IF(AT42="","",VLOOKUP(AT42,'標準様式１【記載例】シフト記号表（勤務時間帯）'!$D$6:$Z$47,23,FALSE))</f>
        <v/>
      </c>
      <c r="AU44" s="1185">
        <f>IF(AU42="","",VLOOKUP(AU42,'標準様式１【記載例】シフト記号表（勤務時間帯）'!$D$6:$Z$47,23,FALSE))</f>
        <v>3.9999999999999991</v>
      </c>
      <c r="AV44" s="1199">
        <f>IF(AV42="","",VLOOKUP(AV42,'標準様式１【記載例】シフト記号表（勤務時間帯）'!$D$6:$Z$47,23,FALSE))</f>
        <v>6</v>
      </c>
      <c r="AW44" s="1174" t="str">
        <f>IF(AW42="","",VLOOKUP(AW42,'標準様式１【記載例】シフト記号表（勤務時間帯）'!$D$6:$Z$47,23,FALSE))</f>
        <v/>
      </c>
      <c r="AX44" s="1185" t="str">
        <f>IF(AX42="","",VLOOKUP(AX42,'標準様式１【記載例】シフト記号表（勤務時間帯）'!$D$6:$Z$47,23,FALSE))</f>
        <v/>
      </c>
      <c r="AY44" s="1185" t="str">
        <f>IF(AY42="","",VLOOKUP(AY42,'標準様式１【記載例】シフト記号表（勤務時間帯）'!$D$6:$Z$47,23,FALSE))</f>
        <v/>
      </c>
      <c r="AZ44" s="1234">
        <f>IF($BC$3="４週",SUM(U44:AV44),IF($BC$3="暦月",SUM(U44:AY44),""))</f>
        <v>50</v>
      </c>
      <c r="BA44" s="1246"/>
      <c r="BB44" s="1260">
        <f>IF($BC$3="４週",AZ44/4,IF($BC$3="暦月",(AZ44/($BC$8/7)),""))</f>
        <v>12.5</v>
      </c>
      <c r="BC44" s="1246"/>
      <c r="BD44" s="1276"/>
      <c r="BE44" s="1280"/>
      <c r="BF44" s="1280"/>
      <c r="BG44" s="1280"/>
      <c r="BH44" s="1285"/>
    </row>
    <row r="45" spans="2:60" ht="20.25" customHeight="1">
      <c r="B45" s="1043"/>
      <c r="C45" s="1056" t="s">
        <v>178</v>
      </c>
      <c r="D45" s="1069"/>
      <c r="E45" s="1077"/>
      <c r="F45" s="1075"/>
      <c r="G45" s="1075"/>
      <c r="H45" s="1096" t="s">
        <v>698</v>
      </c>
      <c r="I45" s="1104" t="s">
        <v>471</v>
      </c>
      <c r="J45" s="1110"/>
      <c r="K45" s="1110"/>
      <c r="L45" s="1085"/>
      <c r="M45" s="1116" t="s">
        <v>374</v>
      </c>
      <c r="N45" s="1121"/>
      <c r="O45" s="1126"/>
      <c r="P45" s="1131" t="s">
        <v>397</v>
      </c>
      <c r="Q45" s="1138"/>
      <c r="R45" s="1138"/>
      <c r="S45" s="1146"/>
      <c r="T45" s="1158"/>
      <c r="U45" s="1175" t="s">
        <v>656</v>
      </c>
      <c r="V45" s="1186" t="s">
        <v>406</v>
      </c>
      <c r="W45" s="1186" t="s">
        <v>406</v>
      </c>
      <c r="X45" s="1186"/>
      <c r="Y45" s="1186"/>
      <c r="Z45" s="1186" t="s">
        <v>835</v>
      </c>
      <c r="AA45" s="1200" t="s">
        <v>836</v>
      </c>
      <c r="AB45" s="1175" t="s">
        <v>656</v>
      </c>
      <c r="AC45" s="1186"/>
      <c r="AD45" s="1186"/>
      <c r="AE45" s="1186" t="s">
        <v>832</v>
      </c>
      <c r="AF45" s="1186" t="s">
        <v>406</v>
      </c>
      <c r="AG45" s="1186" t="s">
        <v>406</v>
      </c>
      <c r="AH45" s="1200" t="s">
        <v>836</v>
      </c>
      <c r="AI45" s="1175" t="s">
        <v>656</v>
      </c>
      <c r="AJ45" s="1186" t="s">
        <v>406</v>
      </c>
      <c r="AK45" s="1186"/>
      <c r="AL45" s="1186" t="s">
        <v>835</v>
      </c>
      <c r="AM45" s="1186" t="s">
        <v>836</v>
      </c>
      <c r="AN45" s="1186" t="s">
        <v>656</v>
      </c>
      <c r="AO45" s="1200"/>
      <c r="AP45" s="1175"/>
      <c r="AQ45" s="1186" t="s">
        <v>836</v>
      </c>
      <c r="AR45" s="1186" t="s">
        <v>656</v>
      </c>
      <c r="AS45" s="1186"/>
      <c r="AT45" s="1186" t="s">
        <v>832</v>
      </c>
      <c r="AU45" s="1186" t="s">
        <v>835</v>
      </c>
      <c r="AV45" s="1200" t="s">
        <v>836</v>
      </c>
      <c r="AW45" s="1175"/>
      <c r="AX45" s="1186"/>
      <c r="AY45" s="1186"/>
      <c r="AZ45" s="1235"/>
      <c r="BA45" s="1247"/>
      <c r="BB45" s="1261"/>
      <c r="BC45" s="1247"/>
      <c r="BD45" s="1277"/>
      <c r="BE45" s="1281"/>
      <c r="BF45" s="1281"/>
      <c r="BG45" s="1281"/>
      <c r="BH45" s="1286"/>
    </row>
    <row r="46" spans="2:60" ht="20.25" customHeight="1">
      <c r="B46" s="1041">
        <f>B43+1</f>
        <v>9</v>
      </c>
      <c r="C46" s="1054"/>
      <c r="D46" s="1067"/>
      <c r="E46" s="1075"/>
      <c r="F46" s="1075" t="str">
        <f>C45</f>
        <v>看護職員</v>
      </c>
      <c r="G46" s="1075"/>
      <c r="H46" s="1093"/>
      <c r="I46" s="1102"/>
      <c r="J46" s="1108"/>
      <c r="K46" s="1108"/>
      <c r="L46" s="1083"/>
      <c r="M46" s="1114"/>
      <c r="N46" s="1119"/>
      <c r="O46" s="1124"/>
      <c r="P46" s="1129" t="s">
        <v>743</v>
      </c>
      <c r="Q46" s="1136"/>
      <c r="R46" s="1136"/>
      <c r="S46" s="1144"/>
      <c r="T46" s="1156"/>
      <c r="U46" s="1173">
        <f>IF(U45="","",VLOOKUP(U45,'標準様式１【記載例】シフト記号表（勤務時間帯）'!$D$6:$X$47,21,FALSE))</f>
        <v>3</v>
      </c>
      <c r="V46" s="1184">
        <f>IF(V45="","",VLOOKUP(V45,'標準様式１【記載例】シフト記号表（勤務時間帯）'!$D$6:$X$47,21,FALSE))</f>
        <v>8</v>
      </c>
      <c r="W46" s="1184">
        <f>IF(W45="","",VLOOKUP(W45,'標準様式１【記載例】シフト記号表（勤務時間帯）'!$D$6:$X$47,21,FALSE))</f>
        <v>8</v>
      </c>
      <c r="X46" s="1184" t="str">
        <f>IF(X45="","",VLOOKUP(X45,'標準様式１【記載例】シフト記号表（勤務時間帯）'!$D$6:$X$47,21,FALSE))</f>
        <v/>
      </c>
      <c r="Y46" s="1184" t="str">
        <f>IF(Y45="","",VLOOKUP(Y45,'標準様式１【記載例】シフト記号表（勤務時間帯）'!$D$6:$X$47,21,FALSE))</f>
        <v/>
      </c>
      <c r="Z46" s="1184">
        <f>IF(Z45="","",VLOOKUP(Z45,'標準様式１【記載例】シフト記号表（勤務時間帯）'!$D$6:$X$47,21,FALSE))</f>
        <v>8</v>
      </c>
      <c r="AA46" s="1198">
        <f>IF(AA45="","",VLOOKUP(AA45,'標準様式１【記載例】シフト記号表（勤務時間帯）'!$D$6:$X$47,21,FALSE))</f>
        <v>3</v>
      </c>
      <c r="AB46" s="1173">
        <f>IF(AB45="","",VLOOKUP(AB45,'標準様式１【記載例】シフト記号表（勤務時間帯）'!$D$6:$X$47,21,FALSE))</f>
        <v>3</v>
      </c>
      <c r="AC46" s="1184" t="str">
        <f>IF(AC45="","",VLOOKUP(AC45,'標準様式１【記載例】シフト記号表（勤務時間帯）'!$D$6:$X$47,21,FALSE))</f>
        <v/>
      </c>
      <c r="AD46" s="1184" t="str">
        <f>IF(AD45="","",VLOOKUP(AD45,'標準様式１【記載例】シフト記号表（勤務時間帯）'!$D$6:$X$47,21,FALSE))</f>
        <v/>
      </c>
      <c r="AE46" s="1184">
        <f>IF(AE45="","",VLOOKUP(AE45,'標準様式１【記載例】シフト記号表（勤務時間帯）'!$D$6:$X$47,21,FALSE))</f>
        <v>7.9999999999999982</v>
      </c>
      <c r="AF46" s="1184">
        <f>IF(AF45="","",VLOOKUP(AF45,'標準様式１【記載例】シフト記号表（勤務時間帯）'!$D$6:$X$47,21,FALSE))</f>
        <v>8</v>
      </c>
      <c r="AG46" s="1184">
        <f>IF(AG45="","",VLOOKUP(AG45,'標準様式１【記載例】シフト記号表（勤務時間帯）'!$D$6:$X$47,21,FALSE))</f>
        <v>8</v>
      </c>
      <c r="AH46" s="1198">
        <f>IF(AH45="","",VLOOKUP(AH45,'標準様式１【記載例】シフト記号表（勤務時間帯）'!$D$6:$X$47,21,FALSE))</f>
        <v>3</v>
      </c>
      <c r="AI46" s="1173">
        <f>IF(AI45="","",VLOOKUP(AI45,'標準様式１【記載例】シフト記号表（勤務時間帯）'!$D$6:$X$47,21,FALSE))</f>
        <v>3</v>
      </c>
      <c r="AJ46" s="1184">
        <f>IF(AJ45="","",VLOOKUP(AJ45,'標準様式１【記載例】シフト記号表（勤務時間帯）'!$D$6:$X$47,21,FALSE))</f>
        <v>8</v>
      </c>
      <c r="AK46" s="1184" t="str">
        <f>IF(AK45="","",VLOOKUP(AK45,'標準様式１【記載例】シフト記号表（勤務時間帯）'!$D$6:$X$47,21,FALSE))</f>
        <v/>
      </c>
      <c r="AL46" s="1184">
        <f>IF(AL45="","",VLOOKUP(AL45,'標準様式１【記載例】シフト記号表（勤務時間帯）'!$D$6:$X$47,21,FALSE))</f>
        <v>8</v>
      </c>
      <c r="AM46" s="1184">
        <f>IF(AM45="","",VLOOKUP(AM45,'標準様式１【記載例】シフト記号表（勤務時間帯）'!$D$6:$X$47,21,FALSE))</f>
        <v>3</v>
      </c>
      <c r="AN46" s="1184">
        <f>IF(AN45="","",VLOOKUP(AN45,'標準様式１【記載例】シフト記号表（勤務時間帯）'!$D$6:$X$47,21,FALSE))</f>
        <v>3</v>
      </c>
      <c r="AO46" s="1198" t="str">
        <f>IF(AO45="","",VLOOKUP(AO45,'標準様式１【記載例】シフト記号表（勤務時間帯）'!$D$6:$X$47,21,FALSE))</f>
        <v/>
      </c>
      <c r="AP46" s="1173" t="str">
        <f>IF(AP45="","",VLOOKUP(AP45,'標準様式１【記載例】シフト記号表（勤務時間帯）'!$D$6:$X$47,21,FALSE))</f>
        <v/>
      </c>
      <c r="AQ46" s="1184">
        <f>IF(AQ45="","",VLOOKUP(AQ45,'標準様式１【記載例】シフト記号表（勤務時間帯）'!$D$6:$X$47,21,FALSE))</f>
        <v>3</v>
      </c>
      <c r="AR46" s="1184">
        <f>IF(AR45="","",VLOOKUP(AR45,'標準様式１【記載例】シフト記号表（勤務時間帯）'!$D$6:$X$47,21,FALSE))</f>
        <v>3</v>
      </c>
      <c r="AS46" s="1184" t="str">
        <f>IF(AS45="","",VLOOKUP(AS45,'標準様式１【記載例】シフト記号表（勤務時間帯）'!$D$6:$X$47,21,FALSE))</f>
        <v/>
      </c>
      <c r="AT46" s="1184">
        <f>IF(AT45="","",VLOOKUP(AT45,'標準様式１【記載例】シフト記号表（勤務時間帯）'!$D$6:$X$47,21,FALSE))</f>
        <v>7.9999999999999982</v>
      </c>
      <c r="AU46" s="1184">
        <f>IF(AU45="","",VLOOKUP(AU45,'標準様式１【記載例】シフト記号表（勤務時間帯）'!$D$6:$X$47,21,FALSE))</f>
        <v>8</v>
      </c>
      <c r="AV46" s="1198">
        <f>IF(AV45="","",VLOOKUP(AV45,'標準様式１【記載例】シフト記号表（勤務時間帯）'!$D$6:$X$47,21,FALSE))</f>
        <v>3</v>
      </c>
      <c r="AW46" s="1173" t="str">
        <f>IF(AW45="","",VLOOKUP(AW45,'標準様式１【記載例】シフト記号表（勤務時間帯）'!$D$6:$X$47,21,FALSE))</f>
        <v/>
      </c>
      <c r="AX46" s="1184" t="str">
        <f>IF(AX45="","",VLOOKUP(AX45,'標準様式１【記載例】シフト記号表（勤務時間帯）'!$D$6:$X$47,21,FALSE))</f>
        <v/>
      </c>
      <c r="AY46" s="1184" t="str">
        <f>IF(AY45="","",VLOOKUP(AY45,'標準様式１【記載例】シフト記号表（勤務時間帯）'!$D$6:$X$47,21,FALSE))</f>
        <v/>
      </c>
      <c r="AZ46" s="1233">
        <f>IF($BC$3="４週",SUM(U46:AV46),IF($BC$3="暦月",SUM(U46:AY46),""))</f>
        <v>110</v>
      </c>
      <c r="BA46" s="1245"/>
      <c r="BB46" s="1259">
        <f>IF($BC$3="４週",AZ46/4,IF($BC$3="暦月",(AZ46/($BC$8/7)),""))</f>
        <v>27.5</v>
      </c>
      <c r="BC46" s="1245"/>
      <c r="BD46" s="1275"/>
      <c r="BE46" s="1279"/>
      <c r="BF46" s="1279"/>
      <c r="BG46" s="1279"/>
      <c r="BH46" s="1284"/>
    </row>
    <row r="47" spans="2:60" ht="20.25" customHeight="1">
      <c r="B47" s="1042"/>
      <c r="C47" s="1055"/>
      <c r="D47" s="1068"/>
      <c r="E47" s="1076"/>
      <c r="F47" s="1076"/>
      <c r="G47" s="1076" t="str">
        <f>C45</f>
        <v>看護職員</v>
      </c>
      <c r="H47" s="1094"/>
      <c r="I47" s="1103"/>
      <c r="J47" s="1109"/>
      <c r="K47" s="1109"/>
      <c r="L47" s="1084"/>
      <c r="M47" s="1115"/>
      <c r="N47" s="1120"/>
      <c r="O47" s="1125"/>
      <c r="P47" s="1130" t="s">
        <v>29</v>
      </c>
      <c r="Q47" s="1137"/>
      <c r="R47" s="1137"/>
      <c r="S47" s="1147"/>
      <c r="T47" s="1160"/>
      <c r="U47" s="1174">
        <f>IF(U45="","",VLOOKUP(U45,'標準様式１【記載例】シフト記号表（勤務時間帯）'!$D$6:$Z$47,23,FALSE))</f>
        <v>6</v>
      </c>
      <c r="V47" s="1185" t="str">
        <f>IF(V45="","",VLOOKUP(V45,'標準様式１【記載例】シフト記号表（勤務時間帯）'!$D$6:$Z$47,23,FALSE))</f>
        <v>-</v>
      </c>
      <c r="W47" s="1185" t="str">
        <f>IF(W45="","",VLOOKUP(W45,'標準様式１【記載例】シフト記号表（勤務時間帯）'!$D$6:$Z$47,23,FALSE))</f>
        <v>-</v>
      </c>
      <c r="X47" s="1185" t="str">
        <f>IF(X45="","",VLOOKUP(X45,'標準様式１【記載例】シフト記号表（勤務時間帯）'!$D$6:$Z$47,23,FALSE))</f>
        <v/>
      </c>
      <c r="Y47" s="1185" t="str">
        <f>IF(Y45="","",VLOOKUP(Y45,'標準様式１【記載例】シフト記号表（勤務時間帯）'!$D$6:$Z$47,23,FALSE))</f>
        <v/>
      </c>
      <c r="Z47" s="1185" t="str">
        <f>IF(Z45="","",VLOOKUP(Z45,'標準様式１【記載例】シフト記号表（勤務時間帯）'!$D$6:$Z$47,23,FALSE))</f>
        <v>-</v>
      </c>
      <c r="AA47" s="1199">
        <f>IF(AA45="","",VLOOKUP(AA45,'標準様式１【記載例】シフト記号表（勤務時間帯）'!$D$6:$Z$47,23,FALSE))</f>
        <v>3.9999999999999991</v>
      </c>
      <c r="AB47" s="1174">
        <f>IF(AB45="","",VLOOKUP(AB45,'標準様式１【記載例】シフト記号表（勤務時間帯）'!$D$6:$Z$47,23,FALSE))</f>
        <v>6</v>
      </c>
      <c r="AC47" s="1185" t="str">
        <f>IF(AC45="","",VLOOKUP(AC45,'標準様式１【記載例】シフト記号表（勤務時間帯）'!$D$6:$Z$47,23,FALSE))</f>
        <v/>
      </c>
      <c r="AD47" s="1185" t="str">
        <f>IF(AD45="","",VLOOKUP(AD45,'標準様式１【記載例】シフト記号表（勤務時間帯）'!$D$6:$Z$47,23,FALSE))</f>
        <v/>
      </c>
      <c r="AE47" s="1185" t="str">
        <f>IF(AE45="","",VLOOKUP(AE45,'標準様式１【記載例】シフト記号表（勤務時間帯）'!$D$6:$Z$47,23,FALSE))</f>
        <v>-</v>
      </c>
      <c r="AF47" s="1185" t="str">
        <f>IF(AF45="","",VLOOKUP(AF45,'標準様式１【記載例】シフト記号表（勤務時間帯）'!$D$6:$Z$47,23,FALSE))</f>
        <v>-</v>
      </c>
      <c r="AG47" s="1185" t="str">
        <f>IF(AG45="","",VLOOKUP(AG45,'標準様式１【記載例】シフト記号表（勤務時間帯）'!$D$6:$Z$47,23,FALSE))</f>
        <v>-</v>
      </c>
      <c r="AH47" s="1199">
        <f>IF(AH45="","",VLOOKUP(AH45,'標準様式１【記載例】シフト記号表（勤務時間帯）'!$D$6:$Z$47,23,FALSE))</f>
        <v>3.9999999999999991</v>
      </c>
      <c r="AI47" s="1174">
        <f>IF(AI45="","",VLOOKUP(AI45,'標準様式１【記載例】シフト記号表（勤務時間帯）'!$D$6:$Z$47,23,FALSE))</f>
        <v>6</v>
      </c>
      <c r="AJ47" s="1185" t="str">
        <f>IF(AJ45="","",VLOOKUP(AJ45,'標準様式１【記載例】シフト記号表（勤務時間帯）'!$D$6:$Z$47,23,FALSE))</f>
        <v>-</v>
      </c>
      <c r="AK47" s="1185" t="str">
        <f>IF(AK45="","",VLOOKUP(AK45,'標準様式１【記載例】シフト記号表（勤務時間帯）'!$D$6:$Z$47,23,FALSE))</f>
        <v/>
      </c>
      <c r="AL47" s="1185" t="str">
        <f>IF(AL45="","",VLOOKUP(AL45,'標準様式１【記載例】シフト記号表（勤務時間帯）'!$D$6:$Z$47,23,FALSE))</f>
        <v>-</v>
      </c>
      <c r="AM47" s="1185">
        <f>IF(AM45="","",VLOOKUP(AM45,'標準様式１【記載例】シフト記号表（勤務時間帯）'!$D$6:$Z$47,23,FALSE))</f>
        <v>3.9999999999999991</v>
      </c>
      <c r="AN47" s="1185">
        <f>IF(AN45="","",VLOOKUP(AN45,'標準様式１【記載例】シフト記号表（勤務時間帯）'!$D$6:$Z$47,23,FALSE))</f>
        <v>6</v>
      </c>
      <c r="AO47" s="1199" t="str">
        <f>IF(AO45="","",VLOOKUP(AO45,'標準様式１【記載例】シフト記号表（勤務時間帯）'!$D$6:$Z$47,23,FALSE))</f>
        <v/>
      </c>
      <c r="AP47" s="1174" t="str">
        <f>IF(AP45="","",VLOOKUP(AP45,'標準様式１【記載例】シフト記号表（勤務時間帯）'!$D$6:$Z$47,23,FALSE))</f>
        <v/>
      </c>
      <c r="AQ47" s="1185">
        <f>IF(AQ45="","",VLOOKUP(AQ45,'標準様式１【記載例】シフト記号表（勤務時間帯）'!$D$6:$Z$47,23,FALSE))</f>
        <v>3.9999999999999991</v>
      </c>
      <c r="AR47" s="1185">
        <f>IF(AR45="","",VLOOKUP(AR45,'標準様式１【記載例】シフト記号表（勤務時間帯）'!$D$6:$Z$47,23,FALSE))</f>
        <v>6</v>
      </c>
      <c r="AS47" s="1185" t="str">
        <f>IF(AS45="","",VLOOKUP(AS45,'標準様式１【記載例】シフト記号表（勤務時間帯）'!$D$6:$Z$47,23,FALSE))</f>
        <v/>
      </c>
      <c r="AT47" s="1185" t="str">
        <f>IF(AT45="","",VLOOKUP(AT45,'標準様式１【記載例】シフト記号表（勤務時間帯）'!$D$6:$Z$47,23,FALSE))</f>
        <v>-</v>
      </c>
      <c r="AU47" s="1185" t="str">
        <f>IF(AU45="","",VLOOKUP(AU45,'標準様式１【記載例】シフト記号表（勤務時間帯）'!$D$6:$Z$47,23,FALSE))</f>
        <v>-</v>
      </c>
      <c r="AV47" s="1199">
        <f>IF(AV45="","",VLOOKUP(AV45,'標準様式１【記載例】シフト記号表（勤務時間帯）'!$D$6:$Z$47,23,FALSE))</f>
        <v>3.9999999999999991</v>
      </c>
      <c r="AW47" s="1174" t="str">
        <f>IF(AW45="","",VLOOKUP(AW45,'標準様式１【記載例】シフト記号表（勤務時間帯）'!$D$6:$Z$47,23,FALSE))</f>
        <v/>
      </c>
      <c r="AX47" s="1185" t="str">
        <f>IF(AX45="","",VLOOKUP(AX45,'標準様式１【記載例】シフト記号表（勤務時間帯）'!$D$6:$Z$47,23,FALSE))</f>
        <v/>
      </c>
      <c r="AY47" s="1185" t="str">
        <f>IF(AY45="","",VLOOKUP(AY45,'標準様式１【記載例】シフト記号表（勤務時間帯）'!$D$6:$Z$47,23,FALSE))</f>
        <v/>
      </c>
      <c r="AZ47" s="1234">
        <f>IF($BC$3="４週",SUM(U47:AV47),IF($BC$3="暦月",SUM(U47:AY47),""))</f>
        <v>50</v>
      </c>
      <c r="BA47" s="1246"/>
      <c r="BB47" s="1260">
        <f>IF($BC$3="４週",AZ47/4,IF($BC$3="暦月",(AZ47/($BC$8/7)),""))</f>
        <v>12.5</v>
      </c>
      <c r="BC47" s="1246"/>
      <c r="BD47" s="1276"/>
      <c r="BE47" s="1280"/>
      <c r="BF47" s="1280"/>
      <c r="BG47" s="1280"/>
      <c r="BH47" s="1285"/>
    </row>
    <row r="48" spans="2:60" ht="20.25" customHeight="1">
      <c r="B48" s="1043"/>
      <c r="C48" s="1056" t="s">
        <v>20</v>
      </c>
      <c r="D48" s="1069"/>
      <c r="E48" s="1077"/>
      <c r="F48" s="1075"/>
      <c r="G48" s="1075"/>
      <c r="H48" s="1096" t="s">
        <v>867</v>
      </c>
      <c r="I48" s="1104" t="s">
        <v>716</v>
      </c>
      <c r="J48" s="1110"/>
      <c r="K48" s="1110"/>
      <c r="L48" s="1085"/>
      <c r="M48" s="1116" t="s">
        <v>769</v>
      </c>
      <c r="N48" s="1121"/>
      <c r="O48" s="1126"/>
      <c r="P48" s="1131" t="s">
        <v>397</v>
      </c>
      <c r="Q48" s="1035"/>
      <c r="R48" s="1035"/>
      <c r="S48" s="1061"/>
      <c r="T48" s="1161"/>
      <c r="U48" s="1175"/>
      <c r="V48" s="1186"/>
      <c r="W48" s="1186"/>
      <c r="X48" s="1186" t="s">
        <v>832</v>
      </c>
      <c r="Y48" s="1186" t="s">
        <v>832</v>
      </c>
      <c r="Z48" s="1186"/>
      <c r="AA48" s="1200"/>
      <c r="AB48" s="1175"/>
      <c r="AC48" s="1186"/>
      <c r="AD48" s="1186"/>
      <c r="AE48" s="1186" t="s">
        <v>832</v>
      </c>
      <c r="AF48" s="1186" t="s">
        <v>832</v>
      </c>
      <c r="AG48" s="1186"/>
      <c r="AH48" s="1200"/>
      <c r="AI48" s="1175"/>
      <c r="AJ48" s="1186"/>
      <c r="AK48" s="1186"/>
      <c r="AL48" s="1186" t="s">
        <v>832</v>
      </c>
      <c r="AM48" s="1186" t="s">
        <v>832</v>
      </c>
      <c r="AN48" s="1186"/>
      <c r="AO48" s="1200"/>
      <c r="AP48" s="1175"/>
      <c r="AQ48" s="1186"/>
      <c r="AR48" s="1186"/>
      <c r="AS48" s="1186" t="s">
        <v>832</v>
      </c>
      <c r="AT48" s="1186" t="s">
        <v>832</v>
      </c>
      <c r="AU48" s="1186"/>
      <c r="AV48" s="1200"/>
      <c r="AW48" s="1175"/>
      <c r="AX48" s="1186"/>
      <c r="AY48" s="1186"/>
      <c r="AZ48" s="1235"/>
      <c r="BA48" s="1247"/>
      <c r="BB48" s="1261"/>
      <c r="BC48" s="1247"/>
      <c r="BD48" s="1277"/>
      <c r="BE48" s="1281"/>
      <c r="BF48" s="1281"/>
      <c r="BG48" s="1281"/>
      <c r="BH48" s="1286"/>
    </row>
    <row r="49" spans="2:60" ht="20.25" customHeight="1">
      <c r="B49" s="1041">
        <f>B46+1</f>
        <v>10</v>
      </c>
      <c r="C49" s="1054"/>
      <c r="D49" s="1067"/>
      <c r="E49" s="1075"/>
      <c r="F49" s="1075" t="str">
        <f>C48</f>
        <v>介護従業者</v>
      </c>
      <c r="G49" s="1075"/>
      <c r="H49" s="1093"/>
      <c r="I49" s="1102"/>
      <c r="J49" s="1108"/>
      <c r="K49" s="1108"/>
      <c r="L49" s="1083"/>
      <c r="M49" s="1114"/>
      <c r="N49" s="1119"/>
      <c r="O49" s="1124"/>
      <c r="P49" s="1129" t="s">
        <v>743</v>
      </c>
      <c r="Q49" s="1136"/>
      <c r="R49" s="1136"/>
      <c r="S49" s="1144"/>
      <c r="T49" s="1156"/>
      <c r="U49" s="1173" t="str">
        <f>IF(U48="","",VLOOKUP(U48,'標準様式１【記載例】シフト記号表（勤務時間帯）'!$D$6:$X$47,21,FALSE))</f>
        <v/>
      </c>
      <c r="V49" s="1184" t="str">
        <f>IF(V48="","",VLOOKUP(V48,'標準様式１【記載例】シフト記号表（勤務時間帯）'!$D$6:$X$47,21,FALSE))</f>
        <v/>
      </c>
      <c r="W49" s="1184" t="str">
        <f>IF(W48="","",VLOOKUP(W48,'標準様式１【記載例】シフト記号表（勤務時間帯）'!$D$6:$X$47,21,FALSE))</f>
        <v/>
      </c>
      <c r="X49" s="1184">
        <f>IF(X48="","",VLOOKUP(X48,'標準様式１【記載例】シフト記号表（勤務時間帯）'!$D$6:$X$47,21,FALSE))</f>
        <v>7.9999999999999982</v>
      </c>
      <c r="Y49" s="1184">
        <f>IF(Y48="","",VLOOKUP(Y48,'標準様式１【記載例】シフト記号表（勤務時間帯）'!$D$6:$X$47,21,FALSE))</f>
        <v>7.9999999999999982</v>
      </c>
      <c r="Z49" s="1184" t="str">
        <f>IF(Z48="","",VLOOKUP(Z48,'標準様式１【記載例】シフト記号表（勤務時間帯）'!$D$6:$X$47,21,FALSE))</f>
        <v/>
      </c>
      <c r="AA49" s="1198" t="str">
        <f>IF(AA48="","",VLOOKUP(AA48,'標準様式１【記載例】シフト記号表（勤務時間帯）'!$D$6:$X$47,21,FALSE))</f>
        <v/>
      </c>
      <c r="AB49" s="1173" t="str">
        <f>IF(AB48="","",VLOOKUP(AB48,'標準様式１【記載例】シフト記号表（勤務時間帯）'!$D$6:$X$47,21,FALSE))</f>
        <v/>
      </c>
      <c r="AC49" s="1184" t="str">
        <f>IF(AC48="","",VLOOKUP(AC48,'標準様式１【記載例】シフト記号表（勤務時間帯）'!$D$6:$X$47,21,FALSE))</f>
        <v/>
      </c>
      <c r="AD49" s="1184" t="str">
        <f>IF(AD48="","",VLOOKUP(AD48,'標準様式１【記載例】シフト記号表（勤務時間帯）'!$D$6:$X$47,21,FALSE))</f>
        <v/>
      </c>
      <c r="AE49" s="1184">
        <f>IF(AE48="","",VLOOKUP(AE48,'標準様式１【記載例】シフト記号表（勤務時間帯）'!$D$6:$X$47,21,FALSE))</f>
        <v>7.9999999999999982</v>
      </c>
      <c r="AF49" s="1184">
        <f>IF(AF48="","",VLOOKUP(AF48,'標準様式１【記載例】シフト記号表（勤務時間帯）'!$D$6:$X$47,21,FALSE))</f>
        <v>7.9999999999999982</v>
      </c>
      <c r="AG49" s="1184" t="str">
        <f>IF(AG48="","",VLOOKUP(AG48,'標準様式１【記載例】シフト記号表（勤務時間帯）'!$D$6:$X$47,21,FALSE))</f>
        <v/>
      </c>
      <c r="AH49" s="1198" t="str">
        <f>IF(AH48="","",VLOOKUP(AH48,'標準様式１【記載例】シフト記号表（勤務時間帯）'!$D$6:$X$47,21,FALSE))</f>
        <v/>
      </c>
      <c r="AI49" s="1173" t="str">
        <f>IF(AI48="","",VLOOKUP(AI48,'標準様式１【記載例】シフト記号表（勤務時間帯）'!$D$6:$X$47,21,FALSE))</f>
        <v/>
      </c>
      <c r="AJ49" s="1184" t="str">
        <f>IF(AJ48="","",VLOOKUP(AJ48,'標準様式１【記載例】シフト記号表（勤務時間帯）'!$D$6:$X$47,21,FALSE))</f>
        <v/>
      </c>
      <c r="AK49" s="1184" t="str">
        <f>IF(AK48="","",VLOOKUP(AK48,'標準様式１【記載例】シフト記号表（勤務時間帯）'!$D$6:$X$47,21,FALSE))</f>
        <v/>
      </c>
      <c r="AL49" s="1184">
        <f>IF(AL48="","",VLOOKUP(AL48,'標準様式１【記載例】シフト記号表（勤務時間帯）'!$D$6:$X$47,21,FALSE))</f>
        <v>7.9999999999999982</v>
      </c>
      <c r="AM49" s="1184">
        <f>IF(AM48="","",VLOOKUP(AM48,'標準様式１【記載例】シフト記号表（勤務時間帯）'!$D$6:$X$47,21,FALSE))</f>
        <v>7.9999999999999982</v>
      </c>
      <c r="AN49" s="1184" t="str">
        <f>IF(AN48="","",VLOOKUP(AN48,'標準様式１【記載例】シフト記号表（勤務時間帯）'!$D$6:$X$47,21,FALSE))</f>
        <v/>
      </c>
      <c r="AO49" s="1198" t="str">
        <f>IF(AO48="","",VLOOKUP(AO48,'標準様式１【記載例】シフト記号表（勤務時間帯）'!$D$6:$X$47,21,FALSE))</f>
        <v/>
      </c>
      <c r="AP49" s="1173" t="str">
        <f>IF(AP48="","",VLOOKUP(AP48,'標準様式１【記載例】シフト記号表（勤務時間帯）'!$D$6:$X$47,21,FALSE))</f>
        <v/>
      </c>
      <c r="AQ49" s="1184" t="str">
        <f>IF(AQ48="","",VLOOKUP(AQ48,'標準様式１【記載例】シフト記号表（勤務時間帯）'!$D$6:$X$47,21,FALSE))</f>
        <v/>
      </c>
      <c r="AR49" s="1184" t="str">
        <f>IF(AR48="","",VLOOKUP(AR48,'標準様式１【記載例】シフト記号表（勤務時間帯）'!$D$6:$X$47,21,FALSE))</f>
        <v/>
      </c>
      <c r="AS49" s="1184">
        <f>IF(AS48="","",VLOOKUP(AS48,'標準様式１【記載例】シフト記号表（勤務時間帯）'!$D$6:$X$47,21,FALSE))</f>
        <v>7.9999999999999982</v>
      </c>
      <c r="AT49" s="1184">
        <f>IF(AT48="","",VLOOKUP(AT48,'標準様式１【記載例】シフト記号表（勤務時間帯）'!$D$6:$X$47,21,FALSE))</f>
        <v>7.9999999999999982</v>
      </c>
      <c r="AU49" s="1184" t="str">
        <f>IF(AU48="","",VLOOKUP(AU48,'標準様式１【記載例】シフト記号表（勤務時間帯）'!$D$6:$X$47,21,FALSE))</f>
        <v/>
      </c>
      <c r="AV49" s="1198" t="str">
        <f>IF(AV48="","",VLOOKUP(AV48,'標準様式１【記載例】シフト記号表（勤務時間帯）'!$D$6:$X$47,21,FALSE))</f>
        <v/>
      </c>
      <c r="AW49" s="1173" t="str">
        <f>IF(AW48="","",VLOOKUP(AW48,'標準様式１【記載例】シフト記号表（勤務時間帯）'!$D$6:$X$47,21,FALSE))</f>
        <v/>
      </c>
      <c r="AX49" s="1184" t="str">
        <f>IF(AX48="","",VLOOKUP(AX48,'標準様式１【記載例】シフト記号表（勤務時間帯）'!$D$6:$X$47,21,FALSE))</f>
        <v/>
      </c>
      <c r="AY49" s="1184" t="str">
        <f>IF(AY48="","",VLOOKUP(AY48,'標準様式１【記載例】シフト記号表（勤務時間帯）'!$D$6:$X$47,21,FALSE))</f>
        <v/>
      </c>
      <c r="AZ49" s="1233">
        <f>IF($BC$3="４週",SUM(U49:AV49),IF($BC$3="暦月",SUM(U49:AY49),""))</f>
        <v>63.999999999999993</v>
      </c>
      <c r="BA49" s="1245"/>
      <c r="BB49" s="1259">
        <f>IF($BC$3="４週",AZ49/4,IF($BC$3="暦月",(AZ49/($BC$8/7)),""))</f>
        <v>15.999999999999998</v>
      </c>
      <c r="BC49" s="1245"/>
      <c r="BD49" s="1275"/>
      <c r="BE49" s="1279"/>
      <c r="BF49" s="1279"/>
      <c r="BG49" s="1279"/>
      <c r="BH49" s="1284"/>
    </row>
    <row r="50" spans="2:60" ht="20.25" customHeight="1">
      <c r="B50" s="1042"/>
      <c r="C50" s="1055"/>
      <c r="D50" s="1068"/>
      <c r="E50" s="1076"/>
      <c r="F50" s="1076"/>
      <c r="G50" s="1076" t="str">
        <f>C48</f>
        <v>介護従業者</v>
      </c>
      <c r="H50" s="1094"/>
      <c r="I50" s="1103"/>
      <c r="J50" s="1109"/>
      <c r="K50" s="1109"/>
      <c r="L50" s="1084"/>
      <c r="M50" s="1115"/>
      <c r="N50" s="1120"/>
      <c r="O50" s="1125"/>
      <c r="P50" s="1132" t="s">
        <v>29</v>
      </c>
      <c r="Q50" s="1140"/>
      <c r="R50" s="1140"/>
      <c r="S50" s="1148"/>
      <c r="T50" s="1162"/>
      <c r="U50" s="1174" t="str">
        <f>IF(U48="","",VLOOKUP(U48,'標準様式１【記載例】シフト記号表（勤務時間帯）'!$D$6:$Z$47,23,FALSE))</f>
        <v/>
      </c>
      <c r="V50" s="1185" t="str">
        <f>IF(V48="","",VLOOKUP(V48,'標準様式１【記載例】シフト記号表（勤務時間帯）'!$D$6:$Z$47,23,FALSE))</f>
        <v/>
      </c>
      <c r="W50" s="1185" t="str">
        <f>IF(W48="","",VLOOKUP(W48,'標準様式１【記載例】シフト記号表（勤務時間帯）'!$D$6:$Z$47,23,FALSE))</f>
        <v/>
      </c>
      <c r="X50" s="1185" t="str">
        <f>IF(X48="","",VLOOKUP(X48,'標準様式１【記載例】シフト記号表（勤務時間帯）'!$D$6:$Z$47,23,FALSE))</f>
        <v>-</v>
      </c>
      <c r="Y50" s="1185" t="str">
        <f>IF(Y48="","",VLOOKUP(Y48,'標準様式１【記載例】シフト記号表（勤務時間帯）'!$D$6:$Z$47,23,FALSE))</f>
        <v>-</v>
      </c>
      <c r="Z50" s="1185" t="str">
        <f>IF(Z48="","",VLOOKUP(Z48,'標準様式１【記載例】シフト記号表（勤務時間帯）'!$D$6:$Z$47,23,FALSE))</f>
        <v/>
      </c>
      <c r="AA50" s="1199" t="str">
        <f>IF(AA48="","",VLOOKUP(AA48,'標準様式１【記載例】シフト記号表（勤務時間帯）'!$D$6:$Z$47,23,FALSE))</f>
        <v/>
      </c>
      <c r="AB50" s="1174" t="str">
        <f>IF(AB48="","",VLOOKUP(AB48,'標準様式１【記載例】シフト記号表（勤務時間帯）'!$D$6:$Z$47,23,FALSE))</f>
        <v/>
      </c>
      <c r="AC50" s="1185" t="str">
        <f>IF(AC48="","",VLOOKUP(AC48,'標準様式１【記載例】シフト記号表（勤務時間帯）'!$D$6:$Z$47,23,FALSE))</f>
        <v/>
      </c>
      <c r="AD50" s="1185" t="str">
        <f>IF(AD48="","",VLOOKUP(AD48,'標準様式１【記載例】シフト記号表（勤務時間帯）'!$D$6:$Z$47,23,FALSE))</f>
        <v/>
      </c>
      <c r="AE50" s="1185" t="str">
        <f>IF(AE48="","",VLOOKUP(AE48,'標準様式１【記載例】シフト記号表（勤務時間帯）'!$D$6:$Z$47,23,FALSE))</f>
        <v>-</v>
      </c>
      <c r="AF50" s="1185" t="str">
        <f>IF(AF48="","",VLOOKUP(AF48,'標準様式１【記載例】シフト記号表（勤務時間帯）'!$D$6:$Z$47,23,FALSE))</f>
        <v>-</v>
      </c>
      <c r="AG50" s="1185" t="str">
        <f>IF(AG48="","",VLOOKUP(AG48,'標準様式１【記載例】シフト記号表（勤務時間帯）'!$D$6:$Z$47,23,FALSE))</f>
        <v/>
      </c>
      <c r="AH50" s="1199" t="str">
        <f>IF(AH48="","",VLOOKUP(AH48,'標準様式１【記載例】シフト記号表（勤務時間帯）'!$D$6:$Z$47,23,FALSE))</f>
        <v/>
      </c>
      <c r="AI50" s="1174" t="str">
        <f>IF(AI48="","",VLOOKUP(AI48,'標準様式１【記載例】シフト記号表（勤務時間帯）'!$D$6:$Z$47,23,FALSE))</f>
        <v/>
      </c>
      <c r="AJ50" s="1185" t="str">
        <f>IF(AJ48="","",VLOOKUP(AJ48,'標準様式１【記載例】シフト記号表（勤務時間帯）'!$D$6:$Z$47,23,FALSE))</f>
        <v/>
      </c>
      <c r="AK50" s="1185" t="str">
        <f>IF(AK48="","",VLOOKUP(AK48,'標準様式１【記載例】シフト記号表（勤務時間帯）'!$D$6:$Z$47,23,FALSE))</f>
        <v/>
      </c>
      <c r="AL50" s="1185" t="str">
        <f>IF(AL48="","",VLOOKUP(AL48,'標準様式１【記載例】シフト記号表（勤務時間帯）'!$D$6:$Z$47,23,FALSE))</f>
        <v>-</v>
      </c>
      <c r="AM50" s="1185" t="str">
        <f>IF(AM48="","",VLOOKUP(AM48,'標準様式１【記載例】シフト記号表（勤務時間帯）'!$D$6:$Z$47,23,FALSE))</f>
        <v>-</v>
      </c>
      <c r="AN50" s="1185" t="str">
        <f>IF(AN48="","",VLOOKUP(AN48,'標準様式１【記載例】シフト記号表（勤務時間帯）'!$D$6:$Z$47,23,FALSE))</f>
        <v/>
      </c>
      <c r="AO50" s="1199" t="str">
        <f>IF(AO48="","",VLOOKUP(AO48,'標準様式１【記載例】シフト記号表（勤務時間帯）'!$D$6:$Z$47,23,FALSE))</f>
        <v/>
      </c>
      <c r="AP50" s="1174" t="str">
        <f>IF(AP48="","",VLOOKUP(AP48,'標準様式１【記載例】シフト記号表（勤務時間帯）'!$D$6:$Z$47,23,FALSE))</f>
        <v/>
      </c>
      <c r="AQ50" s="1185" t="str">
        <f>IF(AQ48="","",VLOOKUP(AQ48,'標準様式１【記載例】シフト記号表（勤務時間帯）'!$D$6:$Z$47,23,FALSE))</f>
        <v/>
      </c>
      <c r="AR50" s="1185" t="str">
        <f>IF(AR48="","",VLOOKUP(AR48,'標準様式１【記載例】シフト記号表（勤務時間帯）'!$D$6:$Z$47,23,FALSE))</f>
        <v/>
      </c>
      <c r="AS50" s="1185" t="str">
        <f>IF(AS48="","",VLOOKUP(AS48,'標準様式１【記載例】シフト記号表（勤務時間帯）'!$D$6:$Z$47,23,FALSE))</f>
        <v>-</v>
      </c>
      <c r="AT50" s="1185" t="str">
        <f>IF(AT48="","",VLOOKUP(AT48,'標準様式１【記載例】シフト記号表（勤務時間帯）'!$D$6:$Z$47,23,FALSE))</f>
        <v>-</v>
      </c>
      <c r="AU50" s="1185" t="str">
        <f>IF(AU48="","",VLOOKUP(AU48,'標準様式１【記載例】シフト記号表（勤務時間帯）'!$D$6:$Z$47,23,FALSE))</f>
        <v/>
      </c>
      <c r="AV50" s="1199" t="str">
        <f>IF(AV48="","",VLOOKUP(AV48,'標準様式１【記載例】シフト記号表（勤務時間帯）'!$D$6:$Z$47,23,FALSE))</f>
        <v/>
      </c>
      <c r="AW50" s="1174" t="str">
        <f>IF(AW48="","",VLOOKUP(AW48,'標準様式１【記載例】シフト記号表（勤務時間帯）'!$D$6:$Z$47,23,FALSE))</f>
        <v/>
      </c>
      <c r="AX50" s="1185" t="str">
        <f>IF(AX48="","",VLOOKUP(AX48,'標準様式１【記載例】シフト記号表（勤務時間帯）'!$D$6:$Z$47,23,FALSE))</f>
        <v/>
      </c>
      <c r="AY50" s="1185" t="str">
        <f>IF(AY48="","",VLOOKUP(AY48,'標準様式１【記載例】シフト記号表（勤務時間帯）'!$D$6:$Z$47,23,FALSE))</f>
        <v/>
      </c>
      <c r="AZ50" s="1234">
        <f>IF($BC$3="４週",SUM(U50:AV50),IF($BC$3="暦月",SUM(U50:AY50),""))</f>
        <v>0</v>
      </c>
      <c r="BA50" s="1246"/>
      <c r="BB50" s="1260">
        <f>IF($BC$3="４週",AZ50/4,IF($BC$3="暦月",(AZ50/($BC$8/7)),""))</f>
        <v>0</v>
      </c>
      <c r="BC50" s="1246"/>
      <c r="BD50" s="1276"/>
      <c r="BE50" s="1280"/>
      <c r="BF50" s="1280"/>
      <c r="BG50" s="1280"/>
      <c r="BH50" s="1285"/>
    </row>
    <row r="51" spans="2:60" ht="20.25" customHeight="1">
      <c r="B51" s="1043"/>
      <c r="C51" s="1056" t="s">
        <v>20</v>
      </c>
      <c r="D51" s="1069"/>
      <c r="E51" s="1077"/>
      <c r="F51" s="1075"/>
      <c r="G51" s="1075"/>
      <c r="H51" s="1096" t="s">
        <v>867</v>
      </c>
      <c r="I51" s="1104" t="s">
        <v>716</v>
      </c>
      <c r="J51" s="1110"/>
      <c r="K51" s="1110"/>
      <c r="L51" s="1085"/>
      <c r="M51" s="1116" t="s">
        <v>868</v>
      </c>
      <c r="N51" s="1121"/>
      <c r="O51" s="1126"/>
      <c r="P51" s="1131" t="s">
        <v>397</v>
      </c>
      <c r="Q51" s="1035"/>
      <c r="R51" s="1035"/>
      <c r="S51" s="1061"/>
      <c r="T51" s="1161"/>
      <c r="U51" s="1175"/>
      <c r="V51" s="1186"/>
      <c r="W51" s="1186"/>
      <c r="X51" s="1186" t="s">
        <v>612</v>
      </c>
      <c r="Y51" s="1186"/>
      <c r="Z51" s="1186" t="s">
        <v>612</v>
      </c>
      <c r="AA51" s="1200" t="s">
        <v>612</v>
      </c>
      <c r="AB51" s="1175"/>
      <c r="AC51" s="1186"/>
      <c r="AD51" s="1186"/>
      <c r="AE51" s="1186" t="s">
        <v>612</v>
      </c>
      <c r="AF51" s="1186"/>
      <c r="AG51" s="1186" t="s">
        <v>612</v>
      </c>
      <c r="AH51" s="1200" t="s">
        <v>612</v>
      </c>
      <c r="AI51" s="1175"/>
      <c r="AJ51" s="1186"/>
      <c r="AK51" s="1186"/>
      <c r="AL51" s="1186" t="s">
        <v>612</v>
      </c>
      <c r="AM51" s="1186"/>
      <c r="AN51" s="1186" t="s">
        <v>612</v>
      </c>
      <c r="AO51" s="1200" t="s">
        <v>612</v>
      </c>
      <c r="AP51" s="1175"/>
      <c r="AQ51" s="1186"/>
      <c r="AR51" s="1186"/>
      <c r="AS51" s="1186" t="s">
        <v>612</v>
      </c>
      <c r="AT51" s="1186"/>
      <c r="AU51" s="1186" t="s">
        <v>612</v>
      </c>
      <c r="AV51" s="1200" t="s">
        <v>612</v>
      </c>
      <c r="AW51" s="1175"/>
      <c r="AX51" s="1186"/>
      <c r="AY51" s="1186"/>
      <c r="AZ51" s="1235"/>
      <c r="BA51" s="1247"/>
      <c r="BB51" s="1261"/>
      <c r="BC51" s="1247"/>
      <c r="BD51" s="1277"/>
      <c r="BE51" s="1281"/>
      <c r="BF51" s="1281"/>
      <c r="BG51" s="1281"/>
      <c r="BH51" s="1286"/>
    </row>
    <row r="52" spans="2:60" ht="20.25" customHeight="1">
      <c r="B52" s="1041">
        <f>B49+1</f>
        <v>11</v>
      </c>
      <c r="C52" s="1054"/>
      <c r="D52" s="1067"/>
      <c r="E52" s="1075"/>
      <c r="F52" s="1075" t="str">
        <f>C51</f>
        <v>介護従業者</v>
      </c>
      <c r="G52" s="1075"/>
      <c r="H52" s="1093"/>
      <c r="I52" s="1102"/>
      <c r="J52" s="1108"/>
      <c r="K52" s="1108"/>
      <c r="L52" s="1083"/>
      <c r="M52" s="1114"/>
      <c r="N52" s="1119"/>
      <c r="O52" s="1124"/>
      <c r="P52" s="1129" t="s">
        <v>743</v>
      </c>
      <c r="Q52" s="1136"/>
      <c r="R52" s="1136"/>
      <c r="S52" s="1144"/>
      <c r="T52" s="1156"/>
      <c r="U52" s="1173" t="str">
        <f>IF(U51="","",VLOOKUP(U51,'標準様式１【記載例】シフト記号表（勤務時間帯）'!$D$6:$X$47,21,FALSE))</f>
        <v/>
      </c>
      <c r="V52" s="1184" t="str">
        <f>IF(V51="","",VLOOKUP(V51,'標準様式１【記載例】シフト記号表（勤務時間帯）'!$D$6:$X$47,21,FALSE))</f>
        <v/>
      </c>
      <c r="W52" s="1184" t="str">
        <f>IF(W51="","",VLOOKUP(W51,'標準様式１【記載例】シフト記号表（勤務時間帯）'!$D$6:$X$47,21,FALSE))</f>
        <v/>
      </c>
      <c r="X52" s="1184">
        <f>IF(X51="","",VLOOKUP(X51,'標準様式１【記載例】シフト記号表（勤務時間帯）'!$D$6:$X$47,21,FALSE))</f>
        <v>5.9999999999999982</v>
      </c>
      <c r="Y52" s="1184" t="str">
        <f>IF(Y51="","",VLOOKUP(Y51,'標準様式１【記載例】シフト記号表（勤務時間帯）'!$D$6:$X$47,21,FALSE))</f>
        <v/>
      </c>
      <c r="Z52" s="1184">
        <f>IF(Z51="","",VLOOKUP(Z51,'標準様式１【記載例】シフト記号表（勤務時間帯）'!$D$6:$X$47,21,FALSE))</f>
        <v>5.9999999999999982</v>
      </c>
      <c r="AA52" s="1198">
        <f>IF(AA51="","",VLOOKUP(AA51,'標準様式１【記載例】シフト記号表（勤務時間帯）'!$D$6:$X$47,21,FALSE))</f>
        <v>5.9999999999999982</v>
      </c>
      <c r="AB52" s="1173" t="str">
        <f>IF(AB51="","",VLOOKUP(AB51,'標準様式１【記載例】シフト記号表（勤務時間帯）'!$D$6:$X$47,21,FALSE))</f>
        <v/>
      </c>
      <c r="AC52" s="1184" t="str">
        <f>IF(AC51="","",VLOOKUP(AC51,'標準様式１【記載例】シフト記号表（勤務時間帯）'!$D$6:$X$47,21,FALSE))</f>
        <v/>
      </c>
      <c r="AD52" s="1184" t="str">
        <f>IF(AD51="","",VLOOKUP(AD51,'標準様式１【記載例】シフト記号表（勤務時間帯）'!$D$6:$X$47,21,FALSE))</f>
        <v/>
      </c>
      <c r="AE52" s="1184">
        <f>IF(AE51="","",VLOOKUP(AE51,'標準様式１【記載例】シフト記号表（勤務時間帯）'!$D$6:$X$47,21,FALSE))</f>
        <v>5.9999999999999982</v>
      </c>
      <c r="AF52" s="1184" t="str">
        <f>IF(AF51="","",VLOOKUP(AF51,'標準様式１【記載例】シフト記号表（勤務時間帯）'!$D$6:$X$47,21,FALSE))</f>
        <v/>
      </c>
      <c r="AG52" s="1184">
        <f>IF(AG51="","",VLOOKUP(AG51,'標準様式１【記載例】シフト記号表（勤務時間帯）'!$D$6:$X$47,21,FALSE))</f>
        <v>5.9999999999999982</v>
      </c>
      <c r="AH52" s="1198">
        <f>IF(AH51="","",VLOOKUP(AH51,'標準様式１【記載例】シフト記号表（勤務時間帯）'!$D$6:$X$47,21,FALSE))</f>
        <v>5.9999999999999982</v>
      </c>
      <c r="AI52" s="1173" t="str">
        <f>IF(AI51="","",VLOOKUP(AI51,'標準様式１【記載例】シフト記号表（勤務時間帯）'!$D$6:$X$47,21,FALSE))</f>
        <v/>
      </c>
      <c r="AJ52" s="1184" t="str">
        <f>IF(AJ51="","",VLOOKUP(AJ51,'標準様式１【記載例】シフト記号表（勤務時間帯）'!$D$6:$X$47,21,FALSE))</f>
        <v/>
      </c>
      <c r="AK52" s="1184" t="str">
        <f>IF(AK51="","",VLOOKUP(AK51,'標準様式１【記載例】シフト記号表（勤務時間帯）'!$D$6:$X$47,21,FALSE))</f>
        <v/>
      </c>
      <c r="AL52" s="1184">
        <f>IF(AL51="","",VLOOKUP(AL51,'標準様式１【記載例】シフト記号表（勤務時間帯）'!$D$6:$X$47,21,FALSE))</f>
        <v>5.9999999999999982</v>
      </c>
      <c r="AM52" s="1184" t="str">
        <f>IF(AM51="","",VLOOKUP(AM51,'標準様式１【記載例】シフト記号表（勤務時間帯）'!$D$6:$X$47,21,FALSE))</f>
        <v/>
      </c>
      <c r="AN52" s="1184">
        <f>IF(AN51="","",VLOOKUP(AN51,'標準様式１【記載例】シフト記号表（勤務時間帯）'!$D$6:$X$47,21,FALSE))</f>
        <v>5.9999999999999982</v>
      </c>
      <c r="AO52" s="1198">
        <f>IF(AO51="","",VLOOKUP(AO51,'標準様式１【記載例】シフト記号表（勤務時間帯）'!$D$6:$X$47,21,FALSE))</f>
        <v>5.9999999999999982</v>
      </c>
      <c r="AP52" s="1173" t="str">
        <f>IF(AP51="","",VLOOKUP(AP51,'標準様式１【記載例】シフト記号表（勤務時間帯）'!$D$6:$X$47,21,FALSE))</f>
        <v/>
      </c>
      <c r="AQ52" s="1184" t="str">
        <f>IF(AQ51="","",VLOOKUP(AQ51,'標準様式１【記載例】シフト記号表（勤務時間帯）'!$D$6:$X$47,21,FALSE))</f>
        <v/>
      </c>
      <c r="AR52" s="1184" t="str">
        <f>IF(AR51="","",VLOOKUP(AR51,'標準様式１【記載例】シフト記号表（勤務時間帯）'!$D$6:$X$47,21,FALSE))</f>
        <v/>
      </c>
      <c r="AS52" s="1184">
        <f>IF(AS51="","",VLOOKUP(AS51,'標準様式１【記載例】シフト記号表（勤務時間帯）'!$D$6:$X$47,21,FALSE))</f>
        <v>5.9999999999999982</v>
      </c>
      <c r="AT52" s="1184" t="str">
        <f>IF(AT51="","",VLOOKUP(AT51,'標準様式１【記載例】シフト記号表（勤務時間帯）'!$D$6:$X$47,21,FALSE))</f>
        <v/>
      </c>
      <c r="AU52" s="1184">
        <f>IF(AU51="","",VLOOKUP(AU51,'標準様式１【記載例】シフト記号表（勤務時間帯）'!$D$6:$X$47,21,FALSE))</f>
        <v>5.9999999999999982</v>
      </c>
      <c r="AV52" s="1198">
        <f>IF(AV51="","",VLOOKUP(AV51,'標準様式１【記載例】シフト記号表（勤務時間帯）'!$D$6:$X$47,21,FALSE))</f>
        <v>5.9999999999999982</v>
      </c>
      <c r="AW52" s="1173" t="str">
        <f>IF(AW51="","",VLOOKUP(AW51,'標準様式１【記載例】シフト記号表（勤務時間帯）'!$D$6:$X$47,21,FALSE))</f>
        <v/>
      </c>
      <c r="AX52" s="1184" t="str">
        <f>IF(AX51="","",VLOOKUP(AX51,'標準様式１【記載例】シフト記号表（勤務時間帯）'!$D$6:$X$47,21,FALSE))</f>
        <v/>
      </c>
      <c r="AY52" s="1184" t="str">
        <f>IF(AY51="","",VLOOKUP(AY51,'標準様式１【記載例】シフト記号表（勤務時間帯）'!$D$6:$X$47,21,FALSE))</f>
        <v/>
      </c>
      <c r="AZ52" s="1233">
        <f>IF($BC$3="４週",SUM(U52:AV52),IF($BC$3="暦月",SUM(U52:AY52),""))</f>
        <v>71.999999999999986</v>
      </c>
      <c r="BA52" s="1245"/>
      <c r="BB52" s="1259">
        <f>IF($BC$3="４週",AZ52/4,IF($BC$3="暦月",(AZ52/($BC$8/7)),""))</f>
        <v>17.999999999999996</v>
      </c>
      <c r="BC52" s="1245"/>
      <c r="BD52" s="1275"/>
      <c r="BE52" s="1279"/>
      <c r="BF52" s="1279"/>
      <c r="BG52" s="1279"/>
      <c r="BH52" s="1284"/>
    </row>
    <row r="53" spans="2:60" ht="20.25" customHeight="1">
      <c r="B53" s="1042"/>
      <c r="C53" s="1055"/>
      <c r="D53" s="1068"/>
      <c r="E53" s="1076"/>
      <c r="F53" s="1076"/>
      <c r="G53" s="1076" t="str">
        <f>C51</f>
        <v>介護従業者</v>
      </c>
      <c r="H53" s="1094"/>
      <c r="I53" s="1103"/>
      <c r="J53" s="1109"/>
      <c r="K53" s="1109"/>
      <c r="L53" s="1084"/>
      <c r="M53" s="1115"/>
      <c r="N53" s="1120"/>
      <c r="O53" s="1125"/>
      <c r="P53" s="1132" t="s">
        <v>29</v>
      </c>
      <c r="Q53" s="1140"/>
      <c r="R53" s="1140"/>
      <c r="S53" s="1148"/>
      <c r="T53" s="1162"/>
      <c r="U53" s="1174" t="str">
        <f>IF(U51="","",VLOOKUP(U51,'標準様式１【記載例】シフト記号表（勤務時間帯）'!$D$6:$Z$47,23,FALSE))</f>
        <v/>
      </c>
      <c r="V53" s="1185" t="str">
        <f>IF(V51="","",VLOOKUP(V51,'標準様式１【記載例】シフト記号表（勤務時間帯）'!$D$6:$Z$47,23,FALSE))</f>
        <v/>
      </c>
      <c r="W53" s="1185" t="str">
        <f>IF(W51="","",VLOOKUP(W51,'標準様式１【記載例】シフト記号表（勤務時間帯）'!$D$6:$Z$47,23,FALSE))</f>
        <v/>
      </c>
      <c r="X53" s="1185" t="str">
        <f>IF(X51="","",VLOOKUP(X51,'標準様式１【記載例】シフト記号表（勤務時間帯）'!$D$6:$Z$47,23,FALSE))</f>
        <v>-</v>
      </c>
      <c r="Y53" s="1185" t="str">
        <f>IF(Y51="","",VLOOKUP(Y51,'標準様式１【記載例】シフト記号表（勤務時間帯）'!$D$6:$Z$47,23,FALSE))</f>
        <v/>
      </c>
      <c r="Z53" s="1185" t="str">
        <f>IF(Z51="","",VLOOKUP(Z51,'標準様式１【記載例】シフト記号表（勤務時間帯）'!$D$6:$Z$47,23,FALSE))</f>
        <v>-</v>
      </c>
      <c r="AA53" s="1199" t="str">
        <f>IF(AA51="","",VLOOKUP(AA51,'標準様式１【記載例】シフト記号表（勤務時間帯）'!$D$6:$Z$47,23,FALSE))</f>
        <v>-</v>
      </c>
      <c r="AB53" s="1174" t="str">
        <f>IF(AB51="","",VLOOKUP(AB51,'標準様式１【記載例】シフト記号表（勤務時間帯）'!$D$6:$Z$47,23,FALSE))</f>
        <v/>
      </c>
      <c r="AC53" s="1185" t="str">
        <f>IF(AC51="","",VLOOKUP(AC51,'標準様式１【記載例】シフト記号表（勤務時間帯）'!$D$6:$Z$47,23,FALSE))</f>
        <v/>
      </c>
      <c r="AD53" s="1185" t="str">
        <f>IF(AD51="","",VLOOKUP(AD51,'標準様式１【記載例】シフト記号表（勤務時間帯）'!$D$6:$Z$47,23,FALSE))</f>
        <v/>
      </c>
      <c r="AE53" s="1185" t="str">
        <f>IF(AE51="","",VLOOKUP(AE51,'標準様式１【記載例】シフト記号表（勤務時間帯）'!$D$6:$Z$47,23,FALSE))</f>
        <v>-</v>
      </c>
      <c r="AF53" s="1185" t="str">
        <f>IF(AF51="","",VLOOKUP(AF51,'標準様式１【記載例】シフト記号表（勤務時間帯）'!$D$6:$Z$47,23,FALSE))</f>
        <v/>
      </c>
      <c r="AG53" s="1185" t="str">
        <f>IF(AG51="","",VLOOKUP(AG51,'標準様式１【記載例】シフト記号表（勤務時間帯）'!$D$6:$Z$47,23,FALSE))</f>
        <v>-</v>
      </c>
      <c r="AH53" s="1199" t="str">
        <f>IF(AH51="","",VLOOKUP(AH51,'標準様式１【記載例】シフト記号表（勤務時間帯）'!$D$6:$Z$47,23,FALSE))</f>
        <v>-</v>
      </c>
      <c r="AI53" s="1174" t="str">
        <f>IF(AI51="","",VLOOKUP(AI51,'標準様式１【記載例】シフト記号表（勤務時間帯）'!$D$6:$Z$47,23,FALSE))</f>
        <v/>
      </c>
      <c r="AJ53" s="1185" t="str">
        <f>IF(AJ51="","",VLOOKUP(AJ51,'標準様式１【記載例】シフト記号表（勤務時間帯）'!$D$6:$Z$47,23,FALSE))</f>
        <v/>
      </c>
      <c r="AK53" s="1185" t="str">
        <f>IF(AK51="","",VLOOKUP(AK51,'標準様式１【記載例】シフト記号表（勤務時間帯）'!$D$6:$Z$47,23,FALSE))</f>
        <v/>
      </c>
      <c r="AL53" s="1185" t="str">
        <f>IF(AL51="","",VLOOKUP(AL51,'標準様式１【記載例】シフト記号表（勤務時間帯）'!$D$6:$Z$47,23,FALSE))</f>
        <v>-</v>
      </c>
      <c r="AM53" s="1185" t="str">
        <f>IF(AM51="","",VLOOKUP(AM51,'標準様式１【記載例】シフト記号表（勤務時間帯）'!$D$6:$Z$47,23,FALSE))</f>
        <v/>
      </c>
      <c r="AN53" s="1185" t="str">
        <f>IF(AN51="","",VLOOKUP(AN51,'標準様式１【記載例】シフト記号表（勤務時間帯）'!$D$6:$Z$47,23,FALSE))</f>
        <v>-</v>
      </c>
      <c r="AO53" s="1199" t="str">
        <f>IF(AO51="","",VLOOKUP(AO51,'標準様式１【記載例】シフト記号表（勤務時間帯）'!$D$6:$Z$47,23,FALSE))</f>
        <v>-</v>
      </c>
      <c r="AP53" s="1174" t="str">
        <f>IF(AP51="","",VLOOKUP(AP51,'標準様式１【記載例】シフト記号表（勤務時間帯）'!$D$6:$Z$47,23,FALSE))</f>
        <v/>
      </c>
      <c r="AQ53" s="1185" t="str">
        <f>IF(AQ51="","",VLOOKUP(AQ51,'標準様式１【記載例】シフト記号表（勤務時間帯）'!$D$6:$Z$47,23,FALSE))</f>
        <v/>
      </c>
      <c r="AR53" s="1185" t="str">
        <f>IF(AR51="","",VLOOKUP(AR51,'標準様式１【記載例】シフト記号表（勤務時間帯）'!$D$6:$Z$47,23,FALSE))</f>
        <v/>
      </c>
      <c r="AS53" s="1185" t="str">
        <f>IF(AS51="","",VLOOKUP(AS51,'標準様式１【記載例】シフト記号表（勤務時間帯）'!$D$6:$Z$47,23,FALSE))</f>
        <v>-</v>
      </c>
      <c r="AT53" s="1185" t="str">
        <f>IF(AT51="","",VLOOKUP(AT51,'標準様式１【記載例】シフト記号表（勤務時間帯）'!$D$6:$Z$47,23,FALSE))</f>
        <v/>
      </c>
      <c r="AU53" s="1185" t="str">
        <f>IF(AU51="","",VLOOKUP(AU51,'標準様式１【記載例】シフト記号表（勤務時間帯）'!$D$6:$Z$47,23,FALSE))</f>
        <v>-</v>
      </c>
      <c r="AV53" s="1199" t="str">
        <f>IF(AV51="","",VLOOKUP(AV51,'標準様式１【記載例】シフト記号表（勤務時間帯）'!$D$6:$Z$47,23,FALSE))</f>
        <v>-</v>
      </c>
      <c r="AW53" s="1174" t="str">
        <f>IF(AW51="","",VLOOKUP(AW51,'標準様式１【記載例】シフト記号表（勤務時間帯）'!$D$6:$Z$47,23,FALSE))</f>
        <v/>
      </c>
      <c r="AX53" s="1185" t="str">
        <f>IF(AX51="","",VLOOKUP(AX51,'標準様式１【記載例】シフト記号表（勤務時間帯）'!$D$6:$Z$47,23,FALSE))</f>
        <v/>
      </c>
      <c r="AY53" s="1185" t="str">
        <f>IF(AY51="","",VLOOKUP(AY51,'標準様式１【記載例】シフト記号表（勤務時間帯）'!$D$6:$Z$47,23,FALSE))</f>
        <v/>
      </c>
      <c r="AZ53" s="1234">
        <f>IF($BC$3="４週",SUM(U53:AV53),IF($BC$3="暦月",SUM(U53:AY53),""))</f>
        <v>0</v>
      </c>
      <c r="BA53" s="1246"/>
      <c r="BB53" s="1260">
        <f>IF($BC$3="４週",AZ53/4,IF($BC$3="暦月",(AZ53/($BC$8/7)),""))</f>
        <v>0</v>
      </c>
      <c r="BC53" s="1246"/>
      <c r="BD53" s="1276"/>
      <c r="BE53" s="1280"/>
      <c r="BF53" s="1280"/>
      <c r="BG53" s="1280"/>
      <c r="BH53" s="1285"/>
    </row>
    <row r="54" spans="2:60" ht="20.25" customHeight="1">
      <c r="B54" s="1043"/>
      <c r="C54" s="1056" t="s">
        <v>20</v>
      </c>
      <c r="D54" s="1069"/>
      <c r="E54" s="1077"/>
      <c r="F54" s="1075"/>
      <c r="G54" s="1075"/>
      <c r="H54" s="1096" t="s">
        <v>867</v>
      </c>
      <c r="I54" s="1104" t="s">
        <v>869</v>
      </c>
      <c r="J54" s="1110"/>
      <c r="K54" s="1110"/>
      <c r="L54" s="1085"/>
      <c r="M54" s="1116" t="s">
        <v>648</v>
      </c>
      <c r="N54" s="1121"/>
      <c r="O54" s="1126"/>
      <c r="P54" s="1131" t="s">
        <v>397</v>
      </c>
      <c r="Q54" s="1035"/>
      <c r="R54" s="1035"/>
      <c r="S54" s="1061"/>
      <c r="T54" s="1161"/>
      <c r="U54" s="1175"/>
      <c r="V54" s="1186" t="s">
        <v>832</v>
      </c>
      <c r="W54" s="1186"/>
      <c r="X54" s="1186"/>
      <c r="Y54" s="1186" t="s">
        <v>832</v>
      </c>
      <c r="Z54" s="1186"/>
      <c r="AA54" s="1200"/>
      <c r="AB54" s="1175"/>
      <c r="AC54" s="1186" t="s">
        <v>832</v>
      </c>
      <c r="AD54" s="1186"/>
      <c r="AE54" s="1186"/>
      <c r="AF54" s="1186" t="s">
        <v>832</v>
      </c>
      <c r="AG54" s="1186"/>
      <c r="AH54" s="1200"/>
      <c r="AI54" s="1175"/>
      <c r="AJ54" s="1186" t="s">
        <v>832</v>
      </c>
      <c r="AK54" s="1186"/>
      <c r="AL54" s="1186"/>
      <c r="AM54" s="1186" t="s">
        <v>832</v>
      </c>
      <c r="AN54" s="1186"/>
      <c r="AO54" s="1200"/>
      <c r="AP54" s="1175"/>
      <c r="AQ54" s="1186" t="s">
        <v>832</v>
      </c>
      <c r="AR54" s="1186"/>
      <c r="AS54" s="1186"/>
      <c r="AT54" s="1186" t="s">
        <v>832</v>
      </c>
      <c r="AU54" s="1186"/>
      <c r="AV54" s="1200"/>
      <c r="AW54" s="1175"/>
      <c r="AX54" s="1186"/>
      <c r="AY54" s="1186"/>
      <c r="AZ54" s="1235"/>
      <c r="BA54" s="1247"/>
      <c r="BB54" s="1261"/>
      <c r="BC54" s="1247"/>
      <c r="BD54" s="1277"/>
      <c r="BE54" s="1281"/>
      <c r="BF54" s="1281"/>
      <c r="BG54" s="1281"/>
      <c r="BH54" s="1286"/>
    </row>
    <row r="55" spans="2:60" ht="20.25" customHeight="1">
      <c r="B55" s="1041">
        <f>B52+1</f>
        <v>12</v>
      </c>
      <c r="C55" s="1054"/>
      <c r="D55" s="1067"/>
      <c r="E55" s="1075"/>
      <c r="F55" s="1075" t="str">
        <f>C54</f>
        <v>介護従業者</v>
      </c>
      <c r="G55" s="1075"/>
      <c r="H55" s="1093"/>
      <c r="I55" s="1102"/>
      <c r="J55" s="1108"/>
      <c r="K55" s="1108"/>
      <c r="L55" s="1083"/>
      <c r="M55" s="1114"/>
      <c r="N55" s="1119"/>
      <c r="O55" s="1124"/>
      <c r="P55" s="1129" t="s">
        <v>743</v>
      </c>
      <c r="Q55" s="1136"/>
      <c r="R55" s="1136"/>
      <c r="S55" s="1144"/>
      <c r="T55" s="1156"/>
      <c r="U55" s="1173" t="str">
        <f>IF(U54="","",VLOOKUP(U54,'標準様式１【記載例】シフト記号表（勤務時間帯）'!$D$6:$X$47,21,FALSE))</f>
        <v/>
      </c>
      <c r="V55" s="1184">
        <f>IF(V54="","",VLOOKUP(V54,'標準様式１【記載例】シフト記号表（勤務時間帯）'!$D$6:$X$47,21,FALSE))</f>
        <v>7.9999999999999982</v>
      </c>
      <c r="W55" s="1184" t="str">
        <f>IF(W54="","",VLOOKUP(W54,'標準様式１【記載例】シフト記号表（勤務時間帯）'!$D$6:$X$47,21,FALSE))</f>
        <v/>
      </c>
      <c r="X55" s="1184" t="str">
        <f>IF(X54="","",VLOOKUP(X54,'標準様式１【記載例】シフト記号表（勤務時間帯）'!$D$6:$X$47,21,FALSE))</f>
        <v/>
      </c>
      <c r="Y55" s="1184">
        <f>IF(Y54="","",VLOOKUP(Y54,'標準様式１【記載例】シフト記号表（勤務時間帯）'!$D$6:$X$47,21,FALSE))</f>
        <v>7.9999999999999982</v>
      </c>
      <c r="Z55" s="1184" t="str">
        <f>IF(Z54="","",VLOOKUP(Z54,'標準様式１【記載例】シフト記号表（勤務時間帯）'!$D$6:$X$47,21,FALSE))</f>
        <v/>
      </c>
      <c r="AA55" s="1198" t="str">
        <f>IF(AA54="","",VLOOKUP(AA54,'標準様式１【記載例】シフト記号表（勤務時間帯）'!$D$6:$X$47,21,FALSE))</f>
        <v/>
      </c>
      <c r="AB55" s="1173" t="str">
        <f>IF(AB54="","",VLOOKUP(AB54,'標準様式１【記載例】シフト記号表（勤務時間帯）'!$D$6:$X$47,21,FALSE))</f>
        <v/>
      </c>
      <c r="AC55" s="1184">
        <f>IF(AC54="","",VLOOKUP(AC54,'標準様式１【記載例】シフト記号表（勤務時間帯）'!$D$6:$X$47,21,FALSE))</f>
        <v>7.9999999999999982</v>
      </c>
      <c r="AD55" s="1184" t="str">
        <f>IF(AD54="","",VLOOKUP(AD54,'標準様式１【記載例】シフト記号表（勤務時間帯）'!$D$6:$X$47,21,FALSE))</f>
        <v/>
      </c>
      <c r="AE55" s="1184" t="str">
        <f>IF(AE54="","",VLOOKUP(AE54,'標準様式１【記載例】シフト記号表（勤務時間帯）'!$D$6:$X$47,21,FALSE))</f>
        <v/>
      </c>
      <c r="AF55" s="1184">
        <f>IF(AF54="","",VLOOKUP(AF54,'標準様式１【記載例】シフト記号表（勤務時間帯）'!$D$6:$X$47,21,FALSE))</f>
        <v>7.9999999999999982</v>
      </c>
      <c r="AG55" s="1184" t="str">
        <f>IF(AG54="","",VLOOKUP(AG54,'標準様式１【記載例】シフト記号表（勤務時間帯）'!$D$6:$X$47,21,FALSE))</f>
        <v/>
      </c>
      <c r="AH55" s="1198" t="str">
        <f>IF(AH54="","",VLOOKUP(AH54,'標準様式１【記載例】シフト記号表（勤務時間帯）'!$D$6:$X$47,21,FALSE))</f>
        <v/>
      </c>
      <c r="AI55" s="1173" t="str">
        <f>IF(AI54="","",VLOOKUP(AI54,'標準様式１【記載例】シフト記号表（勤務時間帯）'!$D$6:$X$47,21,FALSE))</f>
        <v/>
      </c>
      <c r="AJ55" s="1184">
        <f>IF(AJ54="","",VLOOKUP(AJ54,'標準様式１【記載例】シフト記号表（勤務時間帯）'!$D$6:$X$47,21,FALSE))</f>
        <v>7.9999999999999982</v>
      </c>
      <c r="AK55" s="1184" t="str">
        <f>IF(AK54="","",VLOOKUP(AK54,'標準様式１【記載例】シフト記号表（勤務時間帯）'!$D$6:$X$47,21,FALSE))</f>
        <v/>
      </c>
      <c r="AL55" s="1184" t="str">
        <f>IF(AL54="","",VLOOKUP(AL54,'標準様式１【記載例】シフト記号表（勤務時間帯）'!$D$6:$X$47,21,FALSE))</f>
        <v/>
      </c>
      <c r="AM55" s="1184">
        <f>IF(AM54="","",VLOOKUP(AM54,'標準様式１【記載例】シフト記号表（勤務時間帯）'!$D$6:$X$47,21,FALSE))</f>
        <v>7.9999999999999982</v>
      </c>
      <c r="AN55" s="1184" t="str">
        <f>IF(AN54="","",VLOOKUP(AN54,'標準様式１【記載例】シフト記号表（勤務時間帯）'!$D$6:$X$47,21,FALSE))</f>
        <v/>
      </c>
      <c r="AO55" s="1198" t="str">
        <f>IF(AO54="","",VLOOKUP(AO54,'標準様式１【記載例】シフト記号表（勤務時間帯）'!$D$6:$X$47,21,FALSE))</f>
        <v/>
      </c>
      <c r="AP55" s="1173" t="str">
        <f>IF(AP54="","",VLOOKUP(AP54,'標準様式１【記載例】シフト記号表（勤務時間帯）'!$D$6:$X$47,21,FALSE))</f>
        <v/>
      </c>
      <c r="AQ55" s="1184">
        <f>IF(AQ54="","",VLOOKUP(AQ54,'標準様式１【記載例】シフト記号表（勤務時間帯）'!$D$6:$X$47,21,FALSE))</f>
        <v>7.9999999999999982</v>
      </c>
      <c r="AR55" s="1184" t="str">
        <f>IF(AR54="","",VLOOKUP(AR54,'標準様式１【記載例】シフト記号表（勤務時間帯）'!$D$6:$X$47,21,FALSE))</f>
        <v/>
      </c>
      <c r="AS55" s="1184" t="str">
        <f>IF(AS54="","",VLOOKUP(AS54,'標準様式１【記載例】シフト記号表（勤務時間帯）'!$D$6:$X$47,21,FALSE))</f>
        <v/>
      </c>
      <c r="AT55" s="1184">
        <f>IF(AT54="","",VLOOKUP(AT54,'標準様式１【記載例】シフト記号表（勤務時間帯）'!$D$6:$X$47,21,FALSE))</f>
        <v>7.9999999999999982</v>
      </c>
      <c r="AU55" s="1184" t="str">
        <f>IF(AU54="","",VLOOKUP(AU54,'標準様式１【記載例】シフト記号表（勤務時間帯）'!$D$6:$X$47,21,FALSE))</f>
        <v/>
      </c>
      <c r="AV55" s="1198" t="str">
        <f>IF(AV54="","",VLOOKUP(AV54,'標準様式１【記載例】シフト記号表（勤務時間帯）'!$D$6:$X$47,21,FALSE))</f>
        <v/>
      </c>
      <c r="AW55" s="1173" t="str">
        <f>IF(AW54="","",VLOOKUP(AW54,'標準様式１【記載例】シフト記号表（勤務時間帯）'!$D$6:$X$47,21,FALSE))</f>
        <v/>
      </c>
      <c r="AX55" s="1184" t="str">
        <f>IF(AX54="","",VLOOKUP(AX54,'標準様式１【記載例】シフト記号表（勤務時間帯）'!$D$6:$X$47,21,FALSE))</f>
        <v/>
      </c>
      <c r="AY55" s="1184" t="str">
        <f>IF(AY54="","",VLOOKUP(AY54,'標準様式１【記載例】シフト記号表（勤務時間帯）'!$D$6:$X$47,21,FALSE))</f>
        <v/>
      </c>
      <c r="AZ55" s="1233">
        <f>IF($BC$3="４週",SUM(U55:AV55),IF($BC$3="暦月",SUM(U55:AY55),""))</f>
        <v>63.999999999999993</v>
      </c>
      <c r="BA55" s="1245"/>
      <c r="BB55" s="1259">
        <f>IF($BC$3="４週",AZ55/4,IF($BC$3="暦月",(AZ55/($BC$8/7)),""))</f>
        <v>15.999999999999998</v>
      </c>
      <c r="BC55" s="1245"/>
      <c r="BD55" s="1275"/>
      <c r="BE55" s="1279"/>
      <c r="BF55" s="1279"/>
      <c r="BG55" s="1279"/>
      <c r="BH55" s="1284"/>
    </row>
    <row r="56" spans="2:60" ht="20.25" customHeight="1">
      <c r="B56" s="1042"/>
      <c r="C56" s="1055"/>
      <c r="D56" s="1068"/>
      <c r="E56" s="1076"/>
      <c r="F56" s="1076"/>
      <c r="G56" s="1076" t="str">
        <f>C54</f>
        <v>介護従業者</v>
      </c>
      <c r="H56" s="1094"/>
      <c r="I56" s="1103"/>
      <c r="J56" s="1109"/>
      <c r="K56" s="1109"/>
      <c r="L56" s="1084"/>
      <c r="M56" s="1115"/>
      <c r="N56" s="1120"/>
      <c r="O56" s="1125"/>
      <c r="P56" s="1132" t="s">
        <v>29</v>
      </c>
      <c r="Q56" s="1140"/>
      <c r="R56" s="1140"/>
      <c r="S56" s="1148"/>
      <c r="T56" s="1162"/>
      <c r="U56" s="1174" t="str">
        <f>IF(U54="","",VLOOKUP(U54,'標準様式１【記載例】シフト記号表（勤務時間帯）'!$D$6:$Z$47,23,FALSE))</f>
        <v/>
      </c>
      <c r="V56" s="1185" t="str">
        <f>IF(V54="","",VLOOKUP(V54,'標準様式１【記載例】シフト記号表（勤務時間帯）'!$D$6:$Z$47,23,FALSE))</f>
        <v>-</v>
      </c>
      <c r="W56" s="1185" t="str">
        <f>IF(W54="","",VLOOKUP(W54,'標準様式１【記載例】シフト記号表（勤務時間帯）'!$D$6:$Z$47,23,FALSE))</f>
        <v/>
      </c>
      <c r="X56" s="1185" t="str">
        <f>IF(X54="","",VLOOKUP(X54,'標準様式１【記載例】シフト記号表（勤務時間帯）'!$D$6:$Z$47,23,FALSE))</f>
        <v/>
      </c>
      <c r="Y56" s="1185" t="str">
        <f>IF(Y54="","",VLOOKUP(Y54,'標準様式１【記載例】シフト記号表（勤務時間帯）'!$D$6:$Z$47,23,FALSE))</f>
        <v>-</v>
      </c>
      <c r="Z56" s="1185" t="str">
        <f>IF(Z54="","",VLOOKUP(Z54,'標準様式１【記載例】シフト記号表（勤務時間帯）'!$D$6:$Z$47,23,FALSE))</f>
        <v/>
      </c>
      <c r="AA56" s="1199" t="str">
        <f>IF(AA54="","",VLOOKUP(AA54,'標準様式１【記載例】シフト記号表（勤務時間帯）'!$D$6:$Z$47,23,FALSE))</f>
        <v/>
      </c>
      <c r="AB56" s="1174" t="str">
        <f>IF(AB54="","",VLOOKUP(AB54,'標準様式１【記載例】シフト記号表（勤務時間帯）'!$D$6:$Z$47,23,FALSE))</f>
        <v/>
      </c>
      <c r="AC56" s="1185" t="str">
        <f>IF(AC54="","",VLOOKUP(AC54,'標準様式１【記載例】シフト記号表（勤務時間帯）'!$D$6:$Z$47,23,FALSE))</f>
        <v>-</v>
      </c>
      <c r="AD56" s="1185" t="str">
        <f>IF(AD54="","",VLOOKUP(AD54,'標準様式１【記載例】シフト記号表（勤務時間帯）'!$D$6:$Z$47,23,FALSE))</f>
        <v/>
      </c>
      <c r="AE56" s="1185" t="str">
        <f>IF(AE54="","",VLOOKUP(AE54,'標準様式１【記載例】シフト記号表（勤務時間帯）'!$D$6:$Z$47,23,FALSE))</f>
        <v/>
      </c>
      <c r="AF56" s="1185" t="str">
        <f>IF(AF54="","",VLOOKUP(AF54,'標準様式１【記載例】シフト記号表（勤務時間帯）'!$D$6:$Z$47,23,FALSE))</f>
        <v>-</v>
      </c>
      <c r="AG56" s="1185" t="str">
        <f>IF(AG54="","",VLOOKUP(AG54,'標準様式１【記載例】シフト記号表（勤務時間帯）'!$D$6:$Z$47,23,FALSE))</f>
        <v/>
      </c>
      <c r="AH56" s="1199" t="str">
        <f>IF(AH54="","",VLOOKUP(AH54,'標準様式１【記載例】シフト記号表（勤務時間帯）'!$D$6:$Z$47,23,FALSE))</f>
        <v/>
      </c>
      <c r="AI56" s="1174" t="str">
        <f>IF(AI54="","",VLOOKUP(AI54,'標準様式１【記載例】シフト記号表（勤務時間帯）'!$D$6:$Z$47,23,FALSE))</f>
        <v/>
      </c>
      <c r="AJ56" s="1185" t="str">
        <f>IF(AJ54="","",VLOOKUP(AJ54,'標準様式１【記載例】シフト記号表（勤務時間帯）'!$D$6:$Z$47,23,FALSE))</f>
        <v>-</v>
      </c>
      <c r="AK56" s="1185" t="str">
        <f>IF(AK54="","",VLOOKUP(AK54,'標準様式１【記載例】シフト記号表（勤務時間帯）'!$D$6:$Z$47,23,FALSE))</f>
        <v/>
      </c>
      <c r="AL56" s="1185" t="str">
        <f>IF(AL54="","",VLOOKUP(AL54,'標準様式１【記載例】シフト記号表（勤務時間帯）'!$D$6:$Z$47,23,FALSE))</f>
        <v/>
      </c>
      <c r="AM56" s="1185" t="str">
        <f>IF(AM54="","",VLOOKUP(AM54,'標準様式１【記載例】シフト記号表（勤務時間帯）'!$D$6:$Z$47,23,FALSE))</f>
        <v>-</v>
      </c>
      <c r="AN56" s="1185" t="str">
        <f>IF(AN54="","",VLOOKUP(AN54,'標準様式１【記載例】シフト記号表（勤務時間帯）'!$D$6:$Z$47,23,FALSE))</f>
        <v/>
      </c>
      <c r="AO56" s="1199" t="str">
        <f>IF(AO54="","",VLOOKUP(AO54,'標準様式１【記載例】シフト記号表（勤務時間帯）'!$D$6:$Z$47,23,FALSE))</f>
        <v/>
      </c>
      <c r="AP56" s="1174" t="str">
        <f>IF(AP54="","",VLOOKUP(AP54,'標準様式１【記載例】シフト記号表（勤務時間帯）'!$D$6:$Z$47,23,FALSE))</f>
        <v/>
      </c>
      <c r="AQ56" s="1185" t="str">
        <f>IF(AQ54="","",VLOOKUP(AQ54,'標準様式１【記載例】シフト記号表（勤務時間帯）'!$D$6:$Z$47,23,FALSE))</f>
        <v>-</v>
      </c>
      <c r="AR56" s="1185" t="str">
        <f>IF(AR54="","",VLOOKUP(AR54,'標準様式１【記載例】シフト記号表（勤務時間帯）'!$D$6:$Z$47,23,FALSE))</f>
        <v/>
      </c>
      <c r="AS56" s="1185" t="str">
        <f>IF(AS54="","",VLOOKUP(AS54,'標準様式１【記載例】シフト記号表（勤務時間帯）'!$D$6:$Z$47,23,FALSE))</f>
        <v/>
      </c>
      <c r="AT56" s="1185" t="str">
        <f>IF(AT54="","",VLOOKUP(AT54,'標準様式１【記載例】シフト記号表（勤務時間帯）'!$D$6:$Z$47,23,FALSE))</f>
        <v>-</v>
      </c>
      <c r="AU56" s="1185" t="str">
        <f>IF(AU54="","",VLOOKUP(AU54,'標準様式１【記載例】シフト記号表（勤務時間帯）'!$D$6:$Z$47,23,FALSE))</f>
        <v/>
      </c>
      <c r="AV56" s="1199" t="str">
        <f>IF(AV54="","",VLOOKUP(AV54,'標準様式１【記載例】シフト記号表（勤務時間帯）'!$D$6:$Z$47,23,FALSE))</f>
        <v/>
      </c>
      <c r="AW56" s="1174" t="str">
        <f>IF(AW54="","",VLOOKUP(AW54,'標準様式１【記載例】シフト記号表（勤務時間帯）'!$D$6:$Z$47,23,FALSE))</f>
        <v/>
      </c>
      <c r="AX56" s="1185" t="str">
        <f>IF(AX54="","",VLOOKUP(AX54,'標準様式１【記載例】シフト記号表（勤務時間帯）'!$D$6:$Z$47,23,FALSE))</f>
        <v/>
      </c>
      <c r="AY56" s="1185" t="str">
        <f>IF(AY54="","",VLOOKUP(AY54,'標準様式１【記載例】シフト記号表（勤務時間帯）'!$D$6:$Z$47,23,FALSE))</f>
        <v/>
      </c>
      <c r="AZ56" s="1234">
        <f>IF($BC$3="４週",SUM(U56:AV56),IF($BC$3="暦月",SUM(U56:AY56),""))</f>
        <v>0</v>
      </c>
      <c r="BA56" s="1246"/>
      <c r="BB56" s="1260">
        <f>IF($BC$3="４週",AZ56/4,IF($BC$3="暦月",(AZ56/($BC$8/7)),""))</f>
        <v>0</v>
      </c>
      <c r="BC56" s="1246"/>
      <c r="BD56" s="1276"/>
      <c r="BE56" s="1280"/>
      <c r="BF56" s="1280"/>
      <c r="BG56" s="1280"/>
      <c r="BH56" s="1285"/>
    </row>
    <row r="57" spans="2:60" ht="20.25" customHeight="1">
      <c r="B57" s="1043"/>
      <c r="C57" s="1056" t="s">
        <v>20</v>
      </c>
      <c r="D57" s="1069"/>
      <c r="E57" s="1077"/>
      <c r="F57" s="1075"/>
      <c r="G57" s="1075"/>
      <c r="H57" s="1096" t="s">
        <v>867</v>
      </c>
      <c r="I57" s="1104" t="s">
        <v>869</v>
      </c>
      <c r="J57" s="1110"/>
      <c r="K57" s="1110"/>
      <c r="L57" s="1085"/>
      <c r="M57" s="1116" t="s">
        <v>340</v>
      </c>
      <c r="N57" s="1121"/>
      <c r="O57" s="1126"/>
      <c r="P57" s="1131" t="s">
        <v>397</v>
      </c>
      <c r="Q57" s="1035"/>
      <c r="R57" s="1035"/>
      <c r="S57" s="1061"/>
      <c r="T57" s="1161"/>
      <c r="U57" s="1175" t="s">
        <v>220</v>
      </c>
      <c r="V57" s="1186"/>
      <c r="W57" s="1186" t="s">
        <v>220</v>
      </c>
      <c r="X57" s="1186"/>
      <c r="Y57" s="1186"/>
      <c r="Z57" s="1186" t="s">
        <v>220</v>
      </c>
      <c r="AA57" s="1200" t="s">
        <v>220</v>
      </c>
      <c r="AB57" s="1175" t="s">
        <v>220</v>
      </c>
      <c r="AC57" s="1186"/>
      <c r="AD57" s="1186" t="s">
        <v>220</v>
      </c>
      <c r="AE57" s="1186"/>
      <c r="AF57" s="1186"/>
      <c r="AG57" s="1186" t="s">
        <v>220</v>
      </c>
      <c r="AH57" s="1200" t="s">
        <v>220</v>
      </c>
      <c r="AI57" s="1175" t="s">
        <v>220</v>
      </c>
      <c r="AJ57" s="1186"/>
      <c r="AK57" s="1186" t="s">
        <v>220</v>
      </c>
      <c r="AL57" s="1186"/>
      <c r="AM57" s="1186"/>
      <c r="AN57" s="1186" t="s">
        <v>220</v>
      </c>
      <c r="AO57" s="1200" t="s">
        <v>220</v>
      </c>
      <c r="AP57" s="1175" t="s">
        <v>220</v>
      </c>
      <c r="AQ57" s="1186"/>
      <c r="AR57" s="1186" t="s">
        <v>220</v>
      </c>
      <c r="AS57" s="1186"/>
      <c r="AT57" s="1186"/>
      <c r="AU57" s="1186" t="s">
        <v>220</v>
      </c>
      <c r="AV57" s="1200" t="s">
        <v>220</v>
      </c>
      <c r="AW57" s="1175"/>
      <c r="AX57" s="1186"/>
      <c r="AY57" s="1186"/>
      <c r="AZ57" s="1235"/>
      <c r="BA57" s="1247"/>
      <c r="BB57" s="1261"/>
      <c r="BC57" s="1247"/>
      <c r="BD57" s="1277"/>
      <c r="BE57" s="1281"/>
      <c r="BF57" s="1281"/>
      <c r="BG57" s="1281"/>
      <c r="BH57" s="1286"/>
    </row>
    <row r="58" spans="2:60" ht="20.25" customHeight="1">
      <c r="B58" s="1041">
        <f>B55+1</f>
        <v>13</v>
      </c>
      <c r="C58" s="1054"/>
      <c r="D58" s="1067"/>
      <c r="E58" s="1075"/>
      <c r="F58" s="1075" t="str">
        <f>C57</f>
        <v>介護従業者</v>
      </c>
      <c r="G58" s="1075"/>
      <c r="H58" s="1093"/>
      <c r="I58" s="1102"/>
      <c r="J58" s="1108"/>
      <c r="K58" s="1108"/>
      <c r="L58" s="1083"/>
      <c r="M58" s="1114"/>
      <c r="N58" s="1119"/>
      <c r="O58" s="1124"/>
      <c r="P58" s="1129" t="s">
        <v>743</v>
      </c>
      <c r="Q58" s="1136"/>
      <c r="R58" s="1136"/>
      <c r="S58" s="1144"/>
      <c r="T58" s="1156"/>
      <c r="U58" s="1173">
        <f>IF(U57="","",VLOOKUP(U57,'標準様式１【記載例】シフト記号表（勤務時間帯）'!$D$6:$X$47,21,FALSE))</f>
        <v>6</v>
      </c>
      <c r="V58" s="1184" t="str">
        <f>IF(V57="","",VLOOKUP(V57,'標準様式１【記載例】シフト記号表（勤務時間帯）'!$D$6:$X$47,21,FALSE))</f>
        <v/>
      </c>
      <c r="W58" s="1184">
        <f>IF(W57="","",VLOOKUP(W57,'標準様式１【記載例】シフト記号表（勤務時間帯）'!$D$6:$X$47,21,FALSE))</f>
        <v>6</v>
      </c>
      <c r="X58" s="1184" t="str">
        <f>IF(X57="","",VLOOKUP(X57,'標準様式１【記載例】シフト記号表（勤務時間帯）'!$D$6:$X$47,21,FALSE))</f>
        <v/>
      </c>
      <c r="Y58" s="1184" t="str">
        <f>IF(Y57="","",VLOOKUP(Y57,'標準様式１【記載例】シフト記号表（勤務時間帯）'!$D$6:$X$47,21,FALSE))</f>
        <v/>
      </c>
      <c r="Z58" s="1184">
        <f>IF(Z57="","",VLOOKUP(Z57,'標準様式１【記載例】シフト記号表（勤務時間帯）'!$D$6:$X$47,21,FALSE))</f>
        <v>6</v>
      </c>
      <c r="AA58" s="1198">
        <f>IF(AA57="","",VLOOKUP(AA57,'標準様式１【記載例】シフト記号表（勤務時間帯）'!$D$6:$X$47,21,FALSE))</f>
        <v>6</v>
      </c>
      <c r="AB58" s="1173">
        <f>IF(AB57="","",VLOOKUP(AB57,'標準様式１【記載例】シフト記号表（勤務時間帯）'!$D$6:$X$47,21,FALSE))</f>
        <v>6</v>
      </c>
      <c r="AC58" s="1184" t="str">
        <f>IF(AC57="","",VLOOKUP(AC57,'標準様式１【記載例】シフト記号表（勤務時間帯）'!$D$6:$X$47,21,FALSE))</f>
        <v/>
      </c>
      <c r="AD58" s="1184">
        <f>IF(AD57="","",VLOOKUP(AD57,'標準様式１【記載例】シフト記号表（勤務時間帯）'!$D$6:$X$47,21,FALSE))</f>
        <v>6</v>
      </c>
      <c r="AE58" s="1184" t="str">
        <f>IF(AE57="","",VLOOKUP(AE57,'標準様式１【記載例】シフト記号表（勤務時間帯）'!$D$6:$X$47,21,FALSE))</f>
        <v/>
      </c>
      <c r="AF58" s="1184" t="str">
        <f>IF(AF57="","",VLOOKUP(AF57,'標準様式１【記載例】シフト記号表（勤務時間帯）'!$D$6:$X$47,21,FALSE))</f>
        <v/>
      </c>
      <c r="AG58" s="1184">
        <f>IF(AG57="","",VLOOKUP(AG57,'標準様式１【記載例】シフト記号表（勤務時間帯）'!$D$6:$X$47,21,FALSE))</f>
        <v>6</v>
      </c>
      <c r="AH58" s="1198">
        <f>IF(AH57="","",VLOOKUP(AH57,'標準様式１【記載例】シフト記号表（勤務時間帯）'!$D$6:$X$47,21,FALSE))</f>
        <v>6</v>
      </c>
      <c r="AI58" s="1173">
        <f>IF(AI57="","",VLOOKUP(AI57,'標準様式１【記載例】シフト記号表（勤務時間帯）'!$D$6:$X$47,21,FALSE))</f>
        <v>6</v>
      </c>
      <c r="AJ58" s="1184" t="str">
        <f>IF(AJ57="","",VLOOKUP(AJ57,'標準様式１【記載例】シフト記号表（勤務時間帯）'!$D$6:$X$47,21,FALSE))</f>
        <v/>
      </c>
      <c r="AK58" s="1184">
        <f>IF(AK57="","",VLOOKUP(AK57,'標準様式１【記載例】シフト記号表（勤務時間帯）'!$D$6:$X$47,21,FALSE))</f>
        <v>6</v>
      </c>
      <c r="AL58" s="1184" t="str">
        <f>IF(AL57="","",VLOOKUP(AL57,'標準様式１【記載例】シフト記号表（勤務時間帯）'!$D$6:$X$47,21,FALSE))</f>
        <v/>
      </c>
      <c r="AM58" s="1184" t="str">
        <f>IF(AM57="","",VLOOKUP(AM57,'標準様式１【記載例】シフト記号表（勤務時間帯）'!$D$6:$X$47,21,FALSE))</f>
        <v/>
      </c>
      <c r="AN58" s="1184">
        <f>IF(AN57="","",VLOOKUP(AN57,'標準様式１【記載例】シフト記号表（勤務時間帯）'!$D$6:$X$47,21,FALSE))</f>
        <v>6</v>
      </c>
      <c r="AO58" s="1198">
        <f>IF(AO57="","",VLOOKUP(AO57,'標準様式１【記載例】シフト記号表（勤務時間帯）'!$D$6:$X$47,21,FALSE))</f>
        <v>6</v>
      </c>
      <c r="AP58" s="1173">
        <f>IF(AP57="","",VLOOKUP(AP57,'標準様式１【記載例】シフト記号表（勤務時間帯）'!$D$6:$X$47,21,FALSE))</f>
        <v>6</v>
      </c>
      <c r="AQ58" s="1184" t="str">
        <f>IF(AQ57="","",VLOOKUP(AQ57,'標準様式１【記載例】シフト記号表（勤務時間帯）'!$D$6:$X$47,21,FALSE))</f>
        <v/>
      </c>
      <c r="AR58" s="1184">
        <f>IF(AR57="","",VLOOKUP(AR57,'標準様式１【記載例】シフト記号表（勤務時間帯）'!$D$6:$X$47,21,FALSE))</f>
        <v>6</v>
      </c>
      <c r="AS58" s="1184" t="str">
        <f>IF(AS57="","",VLOOKUP(AS57,'標準様式１【記載例】シフト記号表（勤務時間帯）'!$D$6:$X$47,21,FALSE))</f>
        <v/>
      </c>
      <c r="AT58" s="1184" t="str">
        <f>IF(AT57="","",VLOOKUP(AT57,'標準様式１【記載例】シフト記号表（勤務時間帯）'!$D$6:$X$47,21,FALSE))</f>
        <v/>
      </c>
      <c r="AU58" s="1184">
        <f>IF(AU57="","",VLOOKUP(AU57,'標準様式１【記載例】シフト記号表（勤務時間帯）'!$D$6:$X$47,21,FALSE))</f>
        <v>6</v>
      </c>
      <c r="AV58" s="1198">
        <f>IF(AV57="","",VLOOKUP(AV57,'標準様式１【記載例】シフト記号表（勤務時間帯）'!$D$6:$X$47,21,FALSE))</f>
        <v>6</v>
      </c>
      <c r="AW58" s="1173" t="str">
        <f>IF(AW57="","",VLOOKUP(AW57,'標準様式１【記載例】シフト記号表（勤務時間帯）'!$D$6:$X$47,21,FALSE))</f>
        <v/>
      </c>
      <c r="AX58" s="1184" t="str">
        <f>IF(AX57="","",VLOOKUP(AX57,'標準様式１【記載例】シフト記号表（勤務時間帯）'!$D$6:$X$47,21,FALSE))</f>
        <v/>
      </c>
      <c r="AY58" s="1184" t="str">
        <f>IF(AY57="","",VLOOKUP(AY57,'標準様式１【記載例】シフト記号表（勤務時間帯）'!$D$6:$X$47,21,FALSE))</f>
        <v/>
      </c>
      <c r="AZ58" s="1233">
        <f>IF($BC$3="４週",SUM(U58:AV58),IF($BC$3="暦月",SUM(U58:AY58),""))</f>
        <v>96</v>
      </c>
      <c r="BA58" s="1245"/>
      <c r="BB58" s="1259">
        <f>IF($BC$3="４週",AZ58/4,IF($BC$3="暦月",(AZ58/($BC$8/7)),""))</f>
        <v>24</v>
      </c>
      <c r="BC58" s="1245"/>
      <c r="BD58" s="1275"/>
      <c r="BE58" s="1279"/>
      <c r="BF58" s="1279"/>
      <c r="BG58" s="1279"/>
      <c r="BH58" s="1284"/>
    </row>
    <row r="59" spans="2:60" ht="20.25" customHeight="1">
      <c r="B59" s="1042"/>
      <c r="C59" s="1055"/>
      <c r="D59" s="1068"/>
      <c r="E59" s="1076"/>
      <c r="F59" s="1076"/>
      <c r="G59" s="1076" t="str">
        <f>C57</f>
        <v>介護従業者</v>
      </c>
      <c r="H59" s="1094"/>
      <c r="I59" s="1103"/>
      <c r="J59" s="1109"/>
      <c r="K59" s="1109"/>
      <c r="L59" s="1084"/>
      <c r="M59" s="1115"/>
      <c r="N59" s="1120"/>
      <c r="O59" s="1125"/>
      <c r="P59" s="1132" t="s">
        <v>29</v>
      </c>
      <c r="Q59" s="1140"/>
      <c r="R59" s="1140"/>
      <c r="S59" s="1148"/>
      <c r="T59" s="1162"/>
      <c r="U59" s="1174" t="str">
        <f>IF(U57="","",VLOOKUP(U57,'標準様式１【記載例】シフト記号表（勤務時間帯）'!$D$6:$Z$47,23,FALSE))</f>
        <v>-</v>
      </c>
      <c r="V59" s="1185" t="str">
        <f>IF(V57="","",VLOOKUP(V57,'標準様式１【記載例】シフト記号表（勤務時間帯）'!$D$6:$Z$47,23,FALSE))</f>
        <v/>
      </c>
      <c r="W59" s="1185" t="str">
        <f>IF(W57="","",VLOOKUP(W57,'標準様式１【記載例】シフト記号表（勤務時間帯）'!$D$6:$Z$47,23,FALSE))</f>
        <v>-</v>
      </c>
      <c r="X59" s="1185" t="str">
        <f>IF(X57="","",VLOOKUP(X57,'標準様式１【記載例】シフト記号表（勤務時間帯）'!$D$6:$Z$47,23,FALSE))</f>
        <v/>
      </c>
      <c r="Y59" s="1185" t="str">
        <f>IF(Y57="","",VLOOKUP(Y57,'標準様式１【記載例】シフト記号表（勤務時間帯）'!$D$6:$Z$47,23,FALSE))</f>
        <v/>
      </c>
      <c r="Z59" s="1185" t="str">
        <f>IF(Z57="","",VLOOKUP(Z57,'標準様式１【記載例】シフト記号表（勤務時間帯）'!$D$6:$Z$47,23,FALSE))</f>
        <v>-</v>
      </c>
      <c r="AA59" s="1199" t="str">
        <f>IF(AA57="","",VLOOKUP(AA57,'標準様式１【記載例】シフト記号表（勤務時間帯）'!$D$6:$Z$47,23,FALSE))</f>
        <v>-</v>
      </c>
      <c r="AB59" s="1174" t="str">
        <f>IF(AB57="","",VLOOKUP(AB57,'標準様式１【記載例】シフト記号表（勤務時間帯）'!$D$6:$Z$47,23,FALSE))</f>
        <v>-</v>
      </c>
      <c r="AC59" s="1185" t="str">
        <f>IF(AC57="","",VLOOKUP(AC57,'標準様式１【記載例】シフト記号表（勤務時間帯）'!$D$6:$Z$47,23,FALSE))</f>
        <v/>
      </c>
      <c r="AD59" s="1185" t="str">
        <f>IF(AD57="","",VLOOKUP(AD57,'標準様式１【記載例】シフト記号表（勤務時間帯）'!$D$6:$Z$47,23,FALSE))</f>
        <v>-</v>
      </c>
      <c r="AE59" s="1185" t="str">
        <f>IF(AE57="","",VLOOKUP(AE57,'標準様式１【記載例】シフト記号表（勤務時間帯）'!$D$6:$Z$47,23,FALSE))</f>
        <v/>
      </c>
      <c r="AF59" s="1185" t="str">
        <f>IF(AF57="","",VLOOKUP(AF57,'標準様式１【記載例】シフト記号表（勤務時間帯）'!$D$6:$Z$47,23,FALSE))</f>
        <v/>
      </c>
      <c r="AG59" s="1185" t="str">
        <f>IF(AG57="","",VLOOKUP(AG57,'標準様式１【記載例】シフト記号表（勤務時間帯）'!$D$6:$Z$47,23,FALSE))</f>
        <v>-</v>
      </c>
      <c r="AH59" s="1199" t="str">
        <f>IF(AH57="","",VLOOKUP(AH57,'標準様式１【記載例】シフト記号表（勤務時間帯）'!$D$6:$Z$47,23,FALSE))</f>
        <v>-</v>
      </c>
      <c r="AI59" s="1174" t="str">
        <f>IF(AI57="","",VLOOKUP(AI57,'標準様式１【記載例】シフト記号表（勤務時間帯）'!$D$6:$Z$47,23,FALSE))</f>
        <v>-</v>
      </c>
      <c r="AJ59" s="1185" t="str">
        <f>IF(AJ57="","",VLOOKUP(AJ57,'標準様式１【記載例】シフト記号表（勤務時間帯）'!$D$6:$Z$47,23,FALSE))</f>
        <v/>
      </c>
      <c r="AK59" s="1185" t="str">
        <f>IF(AK57="","",VLOOKUP(AK57,'標準様式１【記載例】シフト記号表（勤務時間帯）'!$D$6:$Z$47,23,FALSE))</f>
        <v>-</v>
      </c>
      <c r="AL59" s="1185" t="str">
        <f>IF(AL57="","",VLOOKUP(AL57,'標準様式１【記載例】シフト記号表（勤務時間帯）'!$D$6:$Z$47,23,FALSE))</f>
        <v/>
      </c>
      <c r="AM59" s="1185" t="str">
        <f>IF(AM57="","",VLOOKUP(AM57,'標準様式１【記載例】シフト記号表（勤務時間帯）'!$D$6:$Z$47,23,FALSE))</f>
        <v/>
      </c>
      <c r="AN59" s="1185" t="str">
        <f>IF(AN57="","",VLOOKUP(AN57,'標準様式１【記載例】シフト記号表（勤務時間帯）'!$D$6:$Z$47,23,FALSE))</f>
        <v>-</v>
      </c>
      <c r="AO59" s="1199" t="str">
        <f>IF(AO57="","",VLOOKUP(AO57,'標準様式１【記載例】シフト記号表（勤務時間帯）'!$D$6:$Z$47,23,FALSE))</f>
        <v>-</v>
      </c>
      <c r="AP59" s="1174" t="str">
        <f>IF(AP57="","",VLOOKUP(AP57,'標準様式１【記載例】シフト記号表（勤務時間帯）'!$D$6:$Z$47,23,FALSE))</f>
        <v>-</v>
      </c>
      <c r="AQ59" s="1185" t="str">
        <f>IF(AQ57="","",VLOOKUP(AQ57,'標準様式１【記載例】シフト記号表（勤務時間帯）'!$D$6:$Z$47,23,FALSE))</f>
        <v/>
      </c>
      <c r="AR59" s="1185" t="str">
        <f>IF(AR57="","",VLOOKUP(AR57,'標準様式１【記載例】シフト記号表（勤務時間帯）'!$D$6:$Z$47,23,FALSE))</f>
        <v>-</v>
      </c>
      <c r="AS59" s="1185" t="str">
        <f>IF(AS57="","",VLOOKUP(AS57,'標準様式１【記載例】シフト記号表（勤務時間帯）'!$D$6:$Z$47,23,FALSE))</f>
        <v/>
      </c>
      <c r="AT59" s="1185" t="str">
        <f>IF(AT57="","",VLOOKUP(AT57,'標準様式１【記載例】シフト記号表（勤務時間帯）'!$D$6:$Z$47,23,FALSE))</f>
        <v/>
      </c>
      <c r="AU59" s="1185" t="str">
        <f>IF(AU57="","",VLOOKUP(AU57,'標準様式１【記載例】シフト記号表（勤務時間帯）'!$D$6:$Z$47,23,FALSE))</f>
        <v>-</v>
      </c>
      <c r="AV59" s="1199" t="str">
        <f>IF(AV57="","",VLOOKUP(AV57,'標準様式１【記載例】シフト記号表（勤務時間帯）'!$D$6:$Z$47,23,FALSE))</f>
        <v>-</v>
      </c>
      <c r="AW59" s="1174" t="str">
        <f>IF(AW57="","",VLOOKUP(AW57,'標準様式１【記載例】シフト記号表（勤務時間帯）'!$D$6:$Z$47,23,FALSE))</f>
        <v/>
      </c>
      <c r="AX59" s="1185" t="str">
        <f>IF(AX57="","",VLOOKUP(AX57,'標準様式１【記載例】シフト記号表（勤務時間帯）'!$D$6:$Z$47,23,FALSE))</f>
        <v/>
      </c>
      <c r="AY59" s="1185" t="str">
        <f>IF(AY57="","",VLOOKUP(AY57,'標準様式１【記載例】シフト記号表（勤務時間帯）'!$D$6:$Z$47,23,FALSE))</f>
        <v/>
      </c>
      <c r="AZ59" s="1234">
        <f>IF($BC$3="４週",SUM(U59:AV59),IF($BC$3="暦月",SUM(U59:AY59),""))</f>
        <v>0</v>
      </c>
      <c r="BA59" s="1246"/>
      <c r="BB59" s="1260">
        <f>IF($BC$3="４週",AZ59/4,IF($BC$3="暦月",(AZ59/($BC$8/7)),""))</f>
        <v>0</v>
      </c>
      <c r="BC59" s="1246"/>
      <c r="BD59" s="1276"/>
      <c r="BE59" s="1280"/>
      <c r="BF59" s="1280"/>
      <c r="BG59" s="1280"/>
      <c r="BH59" s="1285"/>
    </row>
    <row r="60" spans="2:60" ht="20.25" customHeight="1">
      <c r="B60" s="1043"/>
      <c r="C60" s="1056" t="s">
        <v>20</v>
      </c>
      <c r="D60" s="1069"/>
      <c r="E60" s="1077"/>
      <c r="F60" s="1075"/>
      <c r="G60" s="1075"/>
      <c r="H60" s="1096" t="s">
        <v>867</v>
      </c>
      <c r="I60" s="1104" t="s">
        <v>869</v>
      </c>
      <c r="J60" s="1110"/>
      <c r="K60" s="1110"/>
      <c r="L60" s="1085"/>
      <c r="M60" s="1116" t="s">
        <v>870</v>
      </c>
      <c r="N60" s="1121"/>
      <c r="O60" s="1126"/>
      <c r="P60" s="1131" t="s">
        <v>397</v>
      </c>
      <c r="Q60" s="1035"/>
      <c r="R60" s="1035"/>
      <c r="S60" s="1061"/>
      <c r="T60" s="1161"/>
      <c r="U60" s="1175" t="s">
        <v>430</v>
      </c>
      <c r="V60" s="1186" t="s">
        <v>430</v>
      </c>
      <c r="W60" s="1186" t="s">
        <v>430</v>
      </c>
      <c r="X60" s="1186"/>
      <c r="Y60" s="1186"/>
      <c r="Z60" s="1186"/>
      <c r="AA60" s="1200" t="s">
        <v>430</v>
      </c>
      <c r="AB60" s="1175" t="s">
        <v>430</v>
      </c>
      <c r="AC60" s="1186" t="s">
        <v>430</v>
      </c>
      <c r="AD60" s="1186" t="s">
        <v>430</v>
      </c>
      <c r="AE60" s="1186"/>
      <c r="AF60" s="1186"/>
      <c r="AG60" s="1186"/>
      <c r="AH60" s="1200" t="s">
        <v>430</v>
      </c>
      <c r="AI60" s="1175" t="s">
        <v>430</v>
      </c>
      <c r="AJ60" s="1186" t="s">
        <v>430</v>
      </c>
      <c r="AK60" s="1186" t="s">
        <v>430</v>
      </c>
      <c r="AL60" s="1186"/>
      <c r="AM60" s="1186"/>
      <c r="AN60" s="1186"/>
      <c r="AO60" s="1200" t="s">
        <v>430</v>
      </c>
      <c r="AP60" s="1175" t="s">
        <v>430</v>
      </c>
      <c r="AQ60" s="1186" t="s">
        <v>430</v>
      </c>
      <c r="AR60" s="1186" t="s">
        <v>430</v>
      </c>
      <c r="AS60" s="1186"/>
      <c r="AT60" s="1186"/>
      <c r="AU60" s="1186"/>
      <c r="AV60" s="1200" t="s">
        <v>430</v>
      </c>
      <c r="AW60" s="1175"/>
      <c r="AX60" s="1186"/>
      <c r="AY60" s="1186"/>
      <c r="AZ60" s="1235"/>
      <c r="BA60" s="1247"/>
      <c r="BB60" s="1261"/>
      <c r="BC60" s="1247"/>
      <c r="BD60" s="1277"/>
      <c r="BE60" s="1281"/>
      <c r="BF60" s="1281"/>
      <c r="BG60" s="1281"/>
      <c r="BH60" s="1286"/>
    </row>
    <row r="61" spans="2:60" ht="20.25" customHeight="1">
      <c r="B61" s="1041">
        <f>B58+1</f>
        <v>14</v>
      </c>
      <c r="C61" s="1054"/>
      <c r="D61" s="1067"/>
      <c r="E61" s="1075"/>
      <c r="F61" s="1075" t="str">
        <f>C60</f>
        <v>介護従業者</v>
      </c>
      <c r="G61" s="1075"/>
      <c r="H61" s="1093"/>
      <c r="I61" s="1102"/>
      <c r="J61" s="1108"/>
      <c r="K61" s="1108"/>
      <c r="L61" s="1083"/>
      <c r="M61" s="1114"/>
      <c r="N61" s="1119"/>
      <c r="O61" s="1124"/>
      <c r="P61" s="1129" t="s">
        <v>743</v>
      </c>
      <c r="Q61" s="1136"/>
      <c r="R61" s="1136"/>
      <c r="S61" s="1144"/>
      <c r="T61" s="1156"/>
      <c r="U61" s="1173">
        <f>IF(U60="","",VLOOKUP(U60,'標準様式１【記載例】シフト記号表（勤務時間帯）'!$D$6:$X$47,21,FALSE))</f>
        <v>4.0000000000000018</v>
      </c>
      <c r="V61" s="1184">
        <f>IF(V60="","",VLOOKUP(V60,'標準様式１【記載例】シフト記号表（勤務時間帯）'!$D$6:$X$47,21,FALSE))</f>
        <v>4.0000000000000018</v>
      </c>
      <c r="W61" s="1184">
        <f>IF(W60="","",VLOOKUP(W60,'標準様式１【記載例】シフト記号表（勤務時間帯）'!$D$6:$X$47,21,FALSE))</f>
        <v>4.0000000000000018</v>
      </c>
      <c r="X61" s="1184" t="str">
        <f>IF(X60="","",VLOOKUP(X60,'標準様式１【記載例】シフト記号表（勤務時間帯）'!$D$6:$X$47,21,FALSE))</f>
        <v/>
      </c>
      <c r="Y61" s="1184" t="str">
        <f>IF(Y60="","",VLOOKUP(Y60,'標準様式１【記載例】シフト記号表（勤務時間帯）'!$D$6:$X$47,21,FALSE))</f>
        <v/>
      </c>
      <c r="Z61" s="1184" t="str">
        <f>IF(Z60="","",VLOOKUP(Z60,'標準様式１【記載例】シフト記号表（勤務時間帯）'!$D$6:$X$47,21,FALSE))</f>
        <v/>
      </c>
      <c r="AA61" s="1198">
        <f>IF(AA60="","",VLOOKUP(AA60,'標準様式１【記載例】シフト記号表（勤務時間帯）'!$D$6:$X$47,21,FALSE))</f>
        <v>4.0000000000000018</v>
      </c>
      <c r="AB61" s="1173">
        <f>IF(AB60="","",VLOOKUP(AB60,'標準様式１【記載例】シフト記号表（勤務時間帯）'!$D$6:$X$47,21,FALSE))</f>
        <v>4.0000000000000018</v>
      </c>
      <c r="AC61" s="1184">
        <f>IF(AC60="","",VLOOKUP(AC60,'標準様式１【記載例】シフト記号表（勤務時間帯）'!$D$6:$X$47,21,FALSE))</f>
        <v>4.0000000000000018</v>
      </c>
      <c r="AD61" s="1184">
        <f>IF(AD60="","",VLOOKUP(AD60,'標準様式１【記載例】シフト記号表（勤務時間帯）'!$D$6:$X$47,21,FALSE))</f>
        <v>4.0000000000000018</v>
      </c>
      <c r="AE61" s="1184" t="str">
        <f>IF(AE60="","",VLOOKUP(AE60,'標準様式１【記載例】シフト記号表（勤務時間帯）'!$D$6:$X$47,21,FALSE))</f>
        <v/>
      </c>
      <c r="AF61" s="1184" t="str">
        <f>IF(AF60="","",VLOOKUP(AF60,'標準様式１【記載例】シフト記号表（勤務時間帯）'!$D$6:$X$47,21,FALSE))</f>
        <v/>
      </c>
      <c r="AG61" s="1184" t="str">
        <f>IF(AG60="","",VLOOKUP(AG60,'標準様式１【記載例】シフト記号表（勤務時間帯）'!$D$6:$X$47,21,FALSE))</f>
        <v/>
      </c>
      <c r="AH61" s="1198">
        <f>IF(AH60="","",VLOOKUP(AH60,'標準様式１【記載例】シフト記号表（勤務時間帯）'!$D$6:$X$47,21,FALSE))</f>
        <v>4.0000000000000018</v>
      </c>
      <c r="AI61" s="1173">
        <f>IF(AI60="","",VLOOKUP(AI60,'標準様式１【記載例】シフト記号表（勤務時間帯）'!$D$6:$X$47,21,FALSE))</f>
        <v>4.0000000000000018</v>
      </c>
      <c r="AJ61" s="1184">
        <f>IF(AJ60="","",VLOOKUP(AJ60,'標準様式１【記載例】シフト記号表（勤務時間帯）'!$D$6:$X$47,21,FALSE))</f>
        <v>4.0000000000000018</v>
      </c>
      <c r="AK61" s="1184">
        <f>IF(AK60="","",VLOOKUP(AK60,'標準様式１【記載例】シフト記号表（勤務時間帯）'!$D$6:$X$47,21,FALSE))</f>
        <v>4.0000000000000018</v>
      </c>
      <c r="AL61" s="1184" t="str">
        <f>IF(AL60="","",VLOOKUP(AL60,'標準様式１【記載例】シフト記号表（勤務時間帯）'!$D$6:$X$47,21,FALSE))</f>
        <v/>
      </c>
      <c r="AM61" s="1184" t="str">
        <f>IF(AM60="","",VLOOKUP(AM60,'標準様式１【記載例】シフト記号表（勤務時間帯）'!$D$6:$X$47,21,FALSE))</f>
        <v/>
      </c>
      <c r="AN61" s="1184" t="str">
        <f>IF(AN60="","",VLOOKUP(AN60,'標準様式１【記載例】シフト記号表（勤務時間帯）'!$D$6:$X$47,21,FALSE))</f>
        <v/>
      </c>
      <c r="AO61" s="1198">
        <f>IF(AO60="","",VLOOKUP(AO60,'標準様式１【記載例】シフト記号表（勤務時間帯）'!$D$6:$X$47,21,FALSE))</f>
        <v>4.0000000000000018</v>
      </c>
      <c r="AP61" s="1173">
        <f>IF(AP60="","",VLOOKUP(AP60,'標準様式１【記載例】シフト記号表（勤務時間帯）'!$D$6:$X$47,21,FALSE))</f>
        <v>4.0000000000000018</v>
      </c>
      <c r="AQ61" s="1184">
        <f>IF(AQ60="","",VLOOKUP(AQ60,'標準様式１【記載例】シフト記号表（勤務時間帯）'!$D$6:$X$47,21,FALSE))</f>
        <v>4.0000000000000018</v>
      </c>
      <c r="AR61" s="1184">
        <f>IF(AR60="","",VLOOKUP(AR60,'標準様式１【記載例】シフト記号表（勤務時間帯）'!$D$6:$X$47,21,FALSE))</f>
        <v>4.0000000000000018</v>
      </c>
      <c r="AS61" s="1184" t="str">
        <f>IF(AS60="","",VLOOKUP(AS60,'標準様式１【記載例】シフト記号表（勤務時間帯）'!$D$6:$X$47,21,FALSE))</f>
        <v/>
      </c>
      <c r="AT61" s="1184" t="str">
        <f>IF(AT60="","",VLOOKUP(AT60,'標準様式１【記載例】シフト記号表（勤務時間帯）'!$D$6:$X$47,21,FALSE))</f>
        <v/>
      </c>
      <c r="AU61" s="1184" t="str">
        <f>IF(AU60="","",VLOOKUP(AU60,'標準様式１【記載例】シフト記号表（勤務時間帯）'!$D$6:$X$47,21,FALSE))</f>
        <v/>
      </c>
      <c r="AV61" s="1198">
        <f>IF(AV60="","",VLOOKUP(AV60,'標準様式１【記載例】シフト記号表（勤務時間帯）'!$D$6:$X$47,21,FALSE))</f>
        <v>4.0000000000000018</v>
      </c>
      <c r="AW61" s="1173" t="str">
        <f>IF(AW60="","",VLOOKUP(AW60,'標準様式１【記載例】シフト記号表（勤務時間帯）'!$D$6:$X$47,21,FALSE))</f>
        <v/>
      </c>
      <c r="AX61" s="1184" t="str">
        <f>IF(AX60="","",VLOOKUP(AX60,'標準様式１【記載例】シフト記号表（勤務時間帯）'!$D$6:$X$47,21,FALSE))</f>
        <v/>
      </c>
      <c r="AY61" s="1184" t="str">
        <f>IF(AY60="","",VLOOKUP(AY60,'標準様式１【記載例】シフト記号表（勤務時間帯）'!$D$6:$X$47,21,FALSE))</f>
        <v/>
      </c>
      <c r="AZ61" s="1233">
        <f>IF($BC$3="４週",SUM(U61:AV61),IF($BC$3="暦月",SUM(U61:AY61),""))</f>
        <v>64.000000000000014</v>
      </c>
      <c r="BA61" s="1245"/>
      <c r="BB61" s="1259">
        <f>IF($BC$3="４週",AZ61/4,IF($BC$3="暦月",(AZ61/($BC$8/7)),""))</f>
        <v>16.000000000000004</v>
      </c>
      <c r="BC61" s="1245"/>
      <c r="BD61" s="1275"/>
      <c r="BE61" s="1279"/>
      <c r="BF61" s="1279"/>
      <c r="BG61" s="1279"/>
      <c r="BH61" s="1284"/>
    </row>
    <row r="62" spans="2:60" ht="20.25" customHeight="1">
      <c r="B62" s="1042"/>
      <c r="C62" s="1055"/>
      <c r="D62" s="1068"/>
      <c r="E62" s="1076"/>
      <c r="F62" s="1076"/>
      <c r="G62" s="1076" t="str">
        <f>C60</f>
        <v>介護従業者</v>
      </c>
      <c r="H62" s="1094"/>
      <c r="I62" s="1103"/>
      <c r="J62" s="1109"/>
      <c r="K62" s="1109"/>
      <c r="L62" s="1084"/>
      <c r="M62" s="1115"/>
      <c r="N62" s="1120"/>
      <c r="O62" s="1125"/>
      <c r="P62" s="1132" t="s">
        <v>29</v>
      </c>
      <c r="Q62" s="1140"/>
      <c r="R62" s="1140"/>
      <c r="S62" s="1148"/>
      <c r="T62" s="1162"/>
      <c r="U62" s="1174" t="str">
        <f>IF(U60="","",VLOOKUP(U60,'標準様式１【記載例】シフト記号表（勤務時間帯）'!$D$6:$Z$47,23,FALSE))</f>
        <v>-</v>
      </c>
      <c r="V62" s="1185" t="str">
        <f>IF(V60="","",VLOOKUP(V60,'標準様式１【記載例】シフト記号表（勤務時間帯）'!$D$6:$Z$47,23,FALSE))</f>
        <v>-</v>
      </c>
      <c r="W62" s="1185" t="str">
        <f>IF(W60="","",VLOOKUP(W60,'標準様式１【記載例】シフト記号表（勤務時間帯）'!$D$6:$Z$47,23,FALSE))</f>
        <v>-</v>
      </c>
      <c r="X62" s="1185" t="str">
        <f>IF(X60="","",VLOOKUP(X60,'標準様式１【記載例】シフト記号表（勤務時間帯）'!$D$6:$Z$47,23,FALSE))</f>
        <v/>
      </c>
      <c r="Y62" s="1185" t="str">
        <f>IF(Y60="","",VLOOKUP(Y60,'標準様式１【記載例】シフト記号表（勤務時間帯）'!$D$6:$Z$47,23,FALSE))</f>
        <v/>
      </c>
      <c r="Z62" s="1185" t="str">
        <f>IF(Z60="","",VLOOKUP(Z60,'標準様式１【記載例】シフト記号表（勤務時間帯）'!$D$6:$Z$47,23,FALSE))</f>
        <v/>
      </c>
      <c r="AA62" s="1199" t="str">
        <f>IF(AA60="","",VLOOKUP(AA60,'標準様式１【記載例】シフト記号表（勤務時間帯）'!$D$6:$Z$47,23,FALSE))</f>
        <v>-</v>
      </c>
      <c r="AB62" s="1174" t="str">
        <f>IF(AB60="","",VLOOKUP(AB60,'標準様式１【記載例】シフト記号表（勤務時間帯）'!$D$6:$Z$47,23,FALSE))</f>
        <v>-</v>
      </c>
      <c r="AC62" s="1185" t="str">
        <f>IF(AC60="","",VLOOKUP(AC60,'標準様式１【記載例】シフト記号表（勤務時間帯）'!$D$6:$Z$47,23,FALSE))</f>
        <v>-</v>
      </c>
      <c r="AD62" s="1185" t="str">
        <f>IF(AD60="","",VLOOKUP(AD60,'標準様式１【記載例】シフト記号表（勤務時間帯）'!$D$6:$Z$47,23,FALSE))</f>
        <v>-</v>
      </c>
      <c r="AE62" s="1185" t="str">
        <f>IF(AE60="","",VLOOKUP(AE60,'標準様式１【記載例】シフト記号表（勤務時間帯）'!$D$6:$Z$47,23,FALSE))</f>
        <v/>
      </c>
      <c r="AF62" s="1185" t="str">
        <f>IF(AF60="","",VLOOKUP(AF60,'標準様式１【記載例】シフト記号表（勤務時間帯）'!$D$6:$Z$47,23,FALSE))</f>
        <v/>
      </c>
      <c r="AG62" s="1185" t="str">
        <f>IF(AG60="","",VLOOKUP(AG60,'標準様式１【記載例】シフト記号表（勤務時間帯）'!$D$6:$Z$47,23,FALSE))</f>
        <v/>
      </c>
      <c r="AH62" s="1199" t="str">
        <f>IF(AH60="","",VLOOKUP(AH60,'標準様式１【記載例】シフト記号表（勤務時間帯）'!$D$6:$Z$47,23,FALSE))</f>
        <v>-</v>
      </c>
      <c r="AI62" s="1174" t="str">
        <f>IF(AI60="","",VLOOKUP(AI60,'標準様式１【記載例】シフト記号表（勤務時間帯）'!$D$6:$Z$47,23,FALSE))</f>
        <v>-</v>
      </c>
      <c r="AJ62" s="1185" t="str">
        <f>IF(AJ60="","",VLOOKUP(AJ60,'標準様式１【記載例】シフト記号表（勤務時間帯）'!$D$6:$Z$47,23,FALSE))</f>
        <v>-</v>
      </c>
      <c r="AK62" s="1185" t="str">
        <f>IF(AK60="","",VLOOKUP(AK60,'標準様式１【記載例】シフト記号表（勤務時間帯）'!$D$6:$Z$47,23,FALSE))</f>
        <v>-</v>
      </c>
      <c r="AL62" s="1185" t="str">
        <f>IF(AL60="","",VLOOKUP(AL60,'標準様式１【記載例】シフト記号表（勤務時間帯）'!$D$6:$Z$47,23,FALSE))</f>
        <v/>
      </c>
      <c r="AM62" s="1185" t="str">
        <f>IF(AM60="","",VLOOKUP(AM60,'標準様式１【記載例】シフト記号表（勤務時間帯）'!$D$6:$Z$47,23,FALSE))</f>
        <v/>
      </c>
      <c r="AN62" s="1185" t="str">
        <f>IF(AN60="","",VLOOKUP(AN60,'標準様式１【記載例】シフト記号表（勤務時間帯）'!$D$6:$Z$47,23,FALSE))</f>
        <v/>
      </c>
      <c r="AO62" s="1199" t="str">
        <f>IF(AO60="","",VLOOKUP(AO60,'標準様式１【記載例】シフト記号表（勤務時間帯）'!$D$6:$Z$47,23,FALSE))</f>
        <v>-</v>
      </c>
      <c r="AP62" s="1174" t="str">
        <f>IF(AP60="","",VLOOKUP(AP60,'標準様式１【記載例】シフト記号表（勤務時間帯）'!$D$6:$Z$47,23,FALSE))</f>
        <v>-</v>
      </c>
      <c r="AQ62" s="1185" t="str">
        <f>IF(AQ60="","",VLOOKUP(AQ60,'標準様式１【記載例】シフト記号表（勤務時間帯）'!$D$6:$Z$47,23,FALSE))</f>
        <v>-</v>
      </c>
      <c r="AR62" s="1185" t="str">
        <f>IF(AR60="","",VLOOKUP(AR60,'標準様式１【記載例】シフト記号表（勤務時間帯）'!$D$6:$Z$47,23,FALSE))</f>
        <v>-</v>
      </c>
      <c r="AS62" s="1185" t="str">
        <f>IF(AS60="","",VLOOKUP(AS60,'標準様式１【記載例】シフト記号表（勤務時間帯）'!$D$6:$Z$47,23,FALSE))</f>
        <v/>
      </c>
      <c r="AT62" s="1185" t="str">
        <f>IF(AT60="","",VLOOKUP(AT60,'標準様式１【記載例】シフト記号表（勤務時間帯）'!$D$6:$Z$47,23,FALSE))</f>
        <v/>
      </c>
      <c r="AU62" s="1185" t="str">
        <f>IF(AU60="","",VLOOKUP(AU60,'標準様式１【記載例】シフト記号表（勤務時間帯）'!$D$6:$Z$47,23,FALSE))</f>
        <v/>
      </c>
      <c r="AV62" s="1199" t="str">
        <f>IF(AV60="","",VLOOKUP(AV60,'標準様式１【記載例】シフト記号表（勤務時間帯）'!$D$6:$Z$47,23,FALSE))</f>
        <v>-</v>
      </c>
      <c r="AW62" s="1174" t="str">
        <f>IF(AW60="","",VLOOKUP(AW60,'標準様式１【記載例】シフト記号表（勤務時間帯）'!$D$6:$Z$47,23,FALSE))</f>
        <v/>
      </c>
      <c r="AX62" s="1185" t="str">
        <f>IF(AX60="","",VLOOKUP(AX60,'標準様式１【記載例】シフト記号表（勤務時間帯）'!$D$6:$Z$47,23,FALSE))</f>
        <v/>
      </c>
      <c r="AY62" s="1185" t="str">
        <f>IF(AY60="","",VLOOKUP(AY60,'標準様式１【記載例】シフト記号表（勤務時間帯）'!$D$6:$Z$47,23,FALSE))</f>
        <v/>
      </c>
      <c r="AZ62" s="1234">
        <f>IF($BC$3="４週",SUM(U62:AV62),IF($BC$3="暦月",SUM(U62:AY62),""))</f>
        <v>0</v>
      </c>
      <c r="BA62" s="1246"/>
      <c r="BB62" s="1260">
        <f>IF($BC$3="４週",AZ62/4,IF($BC$3="暦月",(AZ62/($BC$8/7)),""))</f>
        <v>0</v>
      </c>
      <c r="BC62" s="1246"/>
      <c r="BD62" s="1276"/>
      <c r="BE62" s="1280"/>
      <c r="BF62" s="1280"/>
      <c r="BG62" s="1280"/>
      <c r="BH62" s="1285"/>
    </row>
    <row r="63" spans="2:60" ht="20.25" customHeight="1">
      <c r="B63" s="1043"/>
      <c r="C63" s="1056" t="s">
        <v>20</v>
      </c>
      <c r="D63" s="1069"/>
      <c r="E63" s="1077"/>
      <c r="F63" s="1075"/>
      <c r="G63" s="1075"/>
      <c r="H63" s="1096" t="s">
        <v>867</v>
      </c>
      <c r="I63" s="1104" t="s">
        <v>869</v>
      </c>
      <c r="J63" s="1110"/>
      <c r="K63" s="1110"/>
      <c r="L63" s="1085"/>
      <c r="M63" s="1116" t="s">
        <v>76</v>
      </c>
      <c r="N63" s="1121"/>
      <c r="O63" s="1126"/>
      <c r="P63" s="1131" t="s">
        <v>397</v>
      </c>
      <c r="Q63" s="1035"/>
      <c r="R63" s="1035"/>
      <c r="S63" s="1061"/>
      <c r="T63" s="1161"/>
      <c r="U63" s="1175" t="s">
        <v>821</v>
      </c>
      <c r="V63" s="1186" t="s">
        <v>821</v>
      </c>
      <c r="W63" s="1186" t="s">
        <v>821</v>
      </c>
      <c r="X63" s="1186" t="s">
        <v>821</v>
      </c>
      <c r="Y63" s="1186"/>
      <c r="Z63" s="1186"/>
      <c r="AA63" s="1200"/>
      <c r="AB63" s="1175" t="s">
        <v>821</v>
      </c>
      <c r="AC63" s="1186" t="s">
        <v>821</v>
      </c>
      <c r="AD63" s="1186" t="s">
        <v>821</v>
      </c>
      <c r="AE63" s="1186" t="s">
        <v>821</v>
      </c>
      <c r="AF63" s="1186"/>
      <c r="AG63" s="1186"/>
      <c r="AH63" s="1200"/>
      <c r="AI63" s="1175" t="s">
        <v>821</v>
      </c>
      <c r="AJ63" s="1186" t="s">
        <v>821</v>
      </c>
      <c r="AK63" s="1186" t="s">
        <v>821</v>
      </c>
      <c r="AL63" s="1186" t="s">
        <v>821</v>
      </c>
      <c r="AM63" s="1186"/>
      <c r="AN63" s="1186"/>
      <c r="AO63" s="1200"/>
      <c r="AP63" s="1175" t="s">
        <v>821</v>
      </c>
      <c r="AQ63" s="1186" t="s">
        <v>821</v>
      </c>
      <c r="AR63" s="1186" t="s">
        <v>821</v>
      </c>
      <c r="AS63" s="1186" t="s">
        <v>821</v>
      </c>
      <c r="AT63" s="1186"/>
      <c r="AU63" s="1186"/>
      <c r="AV63" s="1200"/>
      <c r="AW63" s="1175"/>
      <c r="AX63" s="1186"/>
      <c r="AY63" s="1186"/>
      <c r="AZ63" s="1235"/>
      <c r="BA63" s="1247"/>
      <c r="BB63" s="1261"/>
      <c r="BC63" s="1247"/>
      <c r="BD63" s="1277"/>
      <c r="BE63" s="1281"/>
      <c r="BF63" s="1281"/>
      <c r="BG63" s="1281"/>
      <c r="BH63" s="1286"/>
    </row>
    <row r="64" spans="2:60" ht="20.25" customHeight="1">
      <c r="B64" s="1041">
        <f>B61+1</f>
        <v>15</v>
      </c>
      <c r="C64" s="1054"/>
      <c r="D64" s="1067"/>
      <c r="E64" s="1075"/>
      <c r="F64" s="1075" t="str">
        <f>C63</f>
        <v>介護従業者</v>
      </c>
      <c r="G64" s="1075"/>
      <c r="H64" s="1093"/>
      <c r="I64" s="1102"/>
      <c r="J64" s="1108"/>
      <c r="K64" s="1108"/>
      <c r="L64" s="1083"/>
      <c r="M64" s="1114"/>
      <c r="N64" s="1119"/>
      <c r="O64" s="1124"/>
      <c r="P64" s="1129" t="s">
        <v>743</v>
      </c>
      <c r="Q64" s="1136"/>
      <c r="R64" s="1136"/>
      <c r="S64" s="1144"/>
      <c r="T64" s="1156"/>
      <c r="U64" s="1173">
        <f>IF(U63="","",VLOOKUP(U63,'標準様式１【記載例】シフト記号表（勤務時間帯）'!$D$6:$X$47,21,FALSE))</f>
        <v>2.4999999999999991</v>
      </c>
      <c r="V64" s="1184">
        <f>IF(V63="","",VLOOKUP(V63,'標準様式１【記載例】シフト記号表（勤務時間帯）'!$D$6:$X$47,21,FALSE))</f>
        <v>2.4999999999999991</v>
      </c>
      <c r="W64" s="1184">
        <f>IF(W63="","",VLOOKUP(W63,'標準様式１【記載例】シフト記号表（勤務時間帯）'!$D$6:$X$47,21,FALSE))</f>
        <v>2.4999999999999991</v>
      </c>
      <c r="X64" s="1184">
        <f>IF(X63="","",VLOOKUP(X63,'標準様式１【記載例】シフト記号表（勤務時間帯）'!$D$6:$X$47,21,FALSE))</f>
        <v>2.4999999999999991</v>
      </c>
      <c r="Y64" s="1184" t="str">
        <f>IF(Y63="","",VLOOKUP(Y63,'標準様式１【記載例】シフト記号表（勤務時間帯）'!$D$6:$X$47,21,FALSE))</f>
        <v/>
      </c>
      <c r="Z64" s="1184" t="str">
        <f>IF(Z63="","",VLOOKUP(Z63,'標準様式１【記載例】シフト記号表（勤務時間帯）'!$D$6:$X$47,21,FALSE))</f>
        <v/>
      </c>
      <c r="AA64" s="1198" t="str">
        <f>IF(AA63="","",VLOOKUP(AA63,'標準様式１【記載例】シフト記号表（勤務時間帯）'!$D$6:$X$47,21,FALSE))</f>
        <v/>
      </c>
      <c r="AB64" s="1173">
        <f>IF(AB63="","",VLOOKUP(AB63,'標準様式１【記載例】シフト記号表（勤務時間帯）'!$D$6:$X$47,21,FALSE))</f>
        <v>2.4999999999999991</v>
      </c>
      <c r="AC64" s="1184">
        <f>IF(AC63="","",VLOOKUP(AC63,'標準様式１【記載例】シフト記号表（勤務時間帯）'!$D$6:$X$47,21,FALSE))</f>
        <v>2.4999999999999991</v>
      </c>
      <c r="AD64" s="1184">
        <f>IF(AD63="","",VLOOKUP(AD63,'標準様式１【記載例】シフト記号表（勤務時間帯）'!$D$6:$X$47,21,FALSE))</f>
        <v>2.4999999999999991</v>
      </c>
      <c r="AE64" s="1184">
        <f>IF(AE63="","",VLOOKUP(AE63,'標準様式１【記載例】シフト記号表（勤務時間帯）'!$D$6:$X$47,21,FALSE))</f>
        <v>2.4999999999999991</v>
      </c>
      <c r="AF64" s="1184" t="str">
        <f>IF(AF63="","",VLOOKUP(AF63,'標準様式１【記載例】シフト記号表（勤務時間帯）'!$D$6:$X$47,21,FALSE))</f>
        <v/>
      </c>
      <c r="AG64" s="1184" t="str">
        <f>IF(AG63="","",VLOOKUP(AG63,'標準様式１【記載例】シフト記号表（勤務時間帯）'!$D$6:$X$47,21,FALSE))</f>
        <v/>
      </c>
      <c r="AH64" s="1198" t="str">
        <f>IF(AH63="","",VLOOKUP(AH63,'標準様式１【記載例】シフト記号表（勤務時間帯）'!$D$6:$X$47,21,FALSE))</f>
        <v/>
      </c>
      <c r="AI64" s="1173">
        <f>IF(AI63="","",VLOOKUP(AI63,'標準様式１【記載例】シフト記号表（勤務時間帯）'!$D$6:$X$47,21,FALSE))</f>
        <v>2.4999999999999991</v>
      </c>
      <c r="AJ64" s="1184">
        <f>IF(AJ63="","",VLOOKUP(AJ63,'標準様式１【記載例】シフト記号表（勤務時間帯）'!$D$6:$X$47,21,FALSE))</f>
        <v>2.4999999999999991</v>
      </c>
      <c r="AK64" s="1184">
        <f>IF(AK63="","",VLOOKUP(AK63,'標準様式１【記載例】シフト記号表（勤務時間帯）'!$D$6:$X$47,21,FALSE))</f>
        <v>2.4999999999999991</v>
      </c>
      <c r="AL64" s="1184">
        <f>IF(AL63="","",VLOOKUP(AL63,'標準様式１【記載例】シフト記号表（勤務時間帯）'!$D$6:$X$47,21,FALSE))</f>
        <v>2.4999999999999991</v>
      </c>
      <c r="AM64" s="1184" t="str">
        <f>IF(AM63="","",VLOOKUP(AM63,'標準様式１【記載例】シフト記号表（勤務時間帯）'!$D$6:$X$47,21,FALSE))</f>
        <v/>
      </c>
      <c r="AN64" s="1184" t="str">
        <f>IF(AN63="","",VLOOKUP(AN63,'標準様式１【記載例】シフト記号表（勤務時間帯）'!$D$6:$X$47,21,FALSE))</f>
        <v/>
      </c>
      <c r="AO64" s="1198" t="str">
        <f>IF(AO63="","",VLOOKUP(AO63,'標準様式１【記載例】シフト記号表（勤務時間帯）'!$D$6:$X$47,21,FALSE))</f>
        <v/>
      </c>
      <c r="AP64" s="1173">
        <f>IF(AP63="","",VLOOKUP(AP63,'標準様式１【記載例】シフト記号表（勤務時間帯）'!$D$6:$X$47,21,FALSE))</f>
        <v>2.4999999999999991</v>
      </c>
      <c r="AQ64" s="1184">
        <f>IF(AQ63="","",VLOOKUP(AQ63,'標準様式１【記載例】シフト記号表（勤務時間帯）'!$D$6:$X$47,21,FALSE))</f>
        <v>2.4999999999999991</v>
      </c>
      <c r="AR64" s="1184">
        <f>IF(AR63="","",VLOOKUP(AR63,'標準様式１【記載例】シフト記号表（勤務時間帯）'!$D$6:$X$47,21,FALSE))</f>
        <v>2.4999999999999991</v>
      </c>
      <c r="AS64" s="1184">
        <f>IF(AS63="","",VLOOKUP(AS63,'標準様式１【記載例】シフト記号表（勤務時間帯）'!$D$6:$X$47,21,FALSE))</f>
        <v>2.4999999999999991</v>
      </c>
      <c r="AT64" s="1184" t="str">
        <f>IF(AT63="","",VLOOKUP(AT63,'標準様式１【記載例】シフト記号表（勤務時間帯）'!$D$6:$X$47,21,FALSE))</f>
        <v/>
      </c>
      <c r="AU64" s="1184" t="str">
        <f>IF(AU63="","",VLOOKUP(AU63,'標準様式１【記載例】シフト記号表（勤務時間帯）'!$D$6:$X$47,21,FALSE))</f>
        <v/>
      </c>
      <c r="AV64" s="1198" t="str">
        <f>IF(AV63="","",VLOOKUP(AV63,'標準様式１【記載例】シフト記号表（勤務時間帯）'!$D$6:$X$47,21,FALSE))</f>
        <v/>
      </c>
      <c r="AW64" s="1173" t="str">
        <f>IF(AW63="","",VLOOKUP(AW63,'標準様式１【記載例】シフト記号表（勤務時間帯）'!$D$6:$X$47,21,FALSE))</f>
        <v/>
      </c>
      <c r="AX64" s="1184" t="str">
        <f>IF(AX63="","",VLOOKUP(AX63,'標準様式１【記載例】シフト記号表（勤務時間帯）'!$D$6:$X$47,21,FALSE))</f>
        <v/>
      </c>
      <c r="AY64" s="1184" t="str">
        <f>IF(AY63="","",VLOOKUP(AY63,'標準様式１【記載例】シフト記号表（勤務時間帯）'!$D$6:$X$47,21,FALSE))</f>
        <v/>
      </c>
      <c r="AZ64" s="1233">
        <f>IF($BC$3="４週",SUM(U64:AV64),IF($BC$3="暦月",SUM(U64:AY64),""))</f>
        <v>39.999999999999993</v>
      </c>
      <c r="BA64" s="1245"/>
      <c r="BB64" s="1259">
        <f>IF($BC$3="４週",AZ64/4,IF($BC$3="暦月",(AZ64/($BC$8/7)),""))</f>
        <v>9.9999999999999982</v>
      </c>
      <c r="BC64" s="1245"/>
      <c r="BD64" s="1275"/>
      <c r="BE64" s="1279"/>
      <c r="BF64" s="1279"/>
      <c r="BG64" s="1279"/>
      <c r="BH64" s="1284"/>
    </row>
    <row r="65" spans="2:60" ht="20.25" customHeight="1">
      <c r="B65" s="1042"/>
      <c r="C65" s="1055"/>
      <c r="D65" s="1068"/>
      <c r="E65" s="1076"/>
      <c r="F65" s="1076"/>
      <c r="G65" s="1076" t="str">
        <f>C63</f>
        <v>介護従業者</v>
      </c>
      <c r="H65" s="1094"/>
      <c r="I65" s="1103"/>
      <c r="J65" s="1109"/>
      <c r="K65" s="1109"/>
      <c r="L65" s="1084"/>
      <c r="M65" s="1115"/>
      <c r="N65" s="1120"/>
      <c r="O65" s="1125"/>
      <c r="P65" s="1132" t="s">
        <v>29</v>
      </c>
      <c r="Q65" s="1140"/>
      <c r="R65" s="1140"/>
      <c r="S65" s="1148"/>
      <c r="T65" s="1162"/>
      <c r="U65" s="1174" t="str">
        <f>IF(U63="","",VLOOKUP(U63,'標準様式１【記載例】シフト記号表（勤務時間帯）'!$D$6:$Z$47,23,FALSE))</f>
        <v>-</v>
      </c>
      <c r="V65" s="1185" t="str">
        <f>IF(V63="","",VLOOKUP(V63,'標準様式１【記載例】シフト記号表（勤務時間帯）'!$D$6:$Z$47,23,FALSE))</f>
        <v>-</v>
      </c>
      <c r="W65" s="1185" t="str">
        <f>IF(W63="","",VLOOKUP(W63,'標準様式１【記載例】シフト記号表（勤務時間帯）'!$D$6:$Z$47,23,FALSE))</f>
        <v>-</v>
      </c>
      <c r="X65" s="1185" t="str">
        <f>IF(X63="","",VLOOKUP(X63,'標準様式１【記載例】シフト記号表（勤務時間帯）'!$D$6:$Z$47,23,FALSE))</f>
        <v>-</v>
      </c>
      <c r="Y65" s="1185" t="str">
        <f>IF(Y63="","",VLOOKUP(Y63,'標準様式１【記載例】シフト記号表（勤務時間帯）'!$D$6:$Z$47,23,FALSE))</f>
        <v/>
      </c>
      <c r="Z65" s="1185" t="str">
        <f>IF(Z63="","",VLOOKUP(Z63,'標準様式１【記載例】シフト記号表（勤務時間帯）'!$D$6:$Z$47,23,FALSE))</f>
        <v/>
      </c>
      <c r="AA65" s="1199" t="str">
        <f>IF(AA63="","",VLOOKUP(AA63,'標準様式１【記載例】シフト記号表（勤務時間帯）'!$D$6:$Z$47,23,FALSE))</f>
        <v/>
      </c>
      <c r="AB65" s="1174" t="str">
        <f>IF(AB63="","",VLOOKUP(AB63,'標準様式１【記載例】シフト記号表（勤務時間帯）'!$D$6:$Z$47,23,FALSE))</f>
        <v>-</v>
      </c>
      <c r="AC65" s="1185" t="str">
        <f>IF(AC63="","",VLOOKUP(AC63,'標準様式１【記載例】シフト記号表（勤務時間帯）'!$D$6:$Z$47,23,FALSE))</f>
        <v>-</v>
      </c>
      <c r="AD65" s="1185" t="str">
        <f>IF(AD63="","",VLOOKUP(AD63,'標準様式１【記載例】シフト記号表（勤務時間帯）'!$D$6:$Z$47,23,FALSE))</f>
        <v>-</v>
      </c>
      <c r="AE65" s="1185" t="str">
        <f>IF(AE63="","",VLOOKUP(AE63,'標準様式１【記載例】シフト記号表（勤務時間帯）'!$D$6:$Z$47,23,FALSE))</f>
        <v>-</v>
      </c>
      <c r="AF65" s="1185" t="str">
        <f>IF(AF63="","",VLOOKUP(AF63,'標準様式１【記載例】シフト記号表（勤務時間帯）'!$D$6:$Z$47,23,FALSE))</f>
        <v/>
      </c>
      <c r="AG65" s="1185" t="str">
        <f>IF(AG63="","",VLOOKUP(AG63,'標準様式１【記載例】シフト記号表（勤務時間帯）'!$D$6:$Z$47,23,FALSE))</f>
        <v/>
      </c>
      <c r="AH65" s="1199" t="str">
        <f>IF(AH63="","",VLOOKUP(AH63,'標準様式１【記載例】シフト記号表（勤務時間帯）'!$D$6:$Z$47,23,FALSE))</f>
        <v/>
      </c>
      <c r="AI65" s="1174" t="str">
        <f>IF(AI63="","",VLOOKUP(AI63,'標準様式１【記載例】シフト記号表（勤務時間帯）'!$D$6:$Z$47,23,FALSE))</f>
        <v>-</v>
      </c>
      <c r="AJ65" s="1185" t="str">
        <f>IF(AJ63="","",VLOOKUP(AJ63,'標準様式１【記載例】シフト記号表（勤務時間帯）'!$D$6:$Z$47,23,FALSE))</f>
        <v>-</v>
      </c>
      <c r="AK65" s="1185" t="str">
        <f>IF(AK63="","",VLOOKUP(AK63,'標準様式１【記載例】シフト記号表（勤務時間帯）'!$D$6:$Z$47,23,FALSE))</f>
        <v>-</v>
      </c>
      <c r="AL65" s="1185" t="str">
        <f>IF(AL63="","",VLOOKUP(AL63,'標準様式１【記載例】シフト記号表（勤務時間帯）'!$D$6:$Z$47,23,FALSE))</f>
        <v>-</v>
      </c>
      <c r="AM65" s="1185" t="str">
        <f>IF(AM63="","",VLOOKUP(AM63,'標準様式１【記載例】シフト記号表（勤務時間帯）'!$D$6:$Z$47,23,FALSE))</f>
        <v/>
      </c>
      <c r="AN65" s="1185" t="str">
        <f>IF(AN63="","",VLOOKUP(AN63,'標準様式１【記載例】シフト記号表（勤務時間帯）'!$D$6:$Z$47,23,FALSE))</f>
        <v/>
      </c>
      <c r="AO65" s="1199" t="str">
        <f>IF(AO63="","",VLOOKUP(AO63,'標準様式１【記載例】シフト記号表（勤務時間帯）'!$D$6:$Z$47,23,FALSE))</f>
        <v/>
      </c>
      <c r="AP65" s="1174" t="str">
        <f>IF(AP63="","",VLOOKUP(AP63,'標準様式１【記載例】シフト記号表（勤務時間帯）'!$D$6:$Z$47,23,FALSE))</f>
        <v>-</v>
      </c>
      <c r="AQ65" s="1185" t="str">
        <f>IF(AQ63="","",VLOOKUP(AQ63,'標準様式１【記載例】シフト記号表（勤務時間帯）'!$D$6:$Z$47,23,FALSE))</f>
        <v>-</v>
      </c>
      <c r="AR65" s="1185" t="str">
        <f>IF(AR63="","",VLOOKUP(AR63,'標準様式１【記載例】シフト記号表（勤務時間帯）'!$D$6:$Z$47,23,FALSE))</f>
        <v>-</v>
      </c>
      <c r="AS65" s="1185" t="str">
        <f>IF(AS63="","",VLOOKUP(AS63,'標準様式１【記載例】シフト記号表（勤務時間帯）'!$D$6:$Z$47,23,FALSE))</f>
        <v>-</v>
      </c>
      <c r="AT65" s="1185" t="str">
        <f>IF(AT63="","",VLOOKUP(AT63,'標準様式１【記載例】シフト記号表（勤務時間帯）'!$D$6:$Z$47,23,FALSE))</f>
        <v/>
      </c>
      <c r="AU65" s="1185" t="str">
        <f>IF(AU63="","",VLOOKUP(AU63,'標準様式１【記載例】シフト記号表（勤務時間帯）'!$D$6:$Z$47,23,FALSE))</f>
        <v/>
      </c>
      <c r="AV65" s="1199" t="str">
        <f>IF(AV63="","",VLOOKUP(AV63,'標準様式１【記載例】シフト記号表（勤務時間帯）'!$D$6:$Z$47,23,FALSE))</f>
        <v/>
      </c>
      <c r="AW65" s="1174" t="str">
        <f>IF(AW63="","",VLOOKUP(AW63,'標準様式１【記載例】シフト記号表（勤務時間帯）'!$D$6:$Z$47,23,FALSE))</f>
        <v/>
      </c>
      <c r="AX65" s="1185" t="str">
        <f>IF(AX63="","",VLOOKUP(AX63,'標準様式１【記載例】シフト記号表（勤務時間帯）'!$D$6:$Z$47,23,FALSE))</f>
        <v/>
      </c>
      <c r="AY65" s="1185" t="str">
        <f>IF(AY63="","",VLOOKUP(AY63,'標準様式１【記載例】シフト記号表（勤務時間帯）'!$D$6:$Z$47,23,FALSE))</f>
        <v/>
      </c>
      <c r="AZ65" s="1234">
        <f>IF($BC$3="４週",SUM(U65:AV65),IF($BC$3="暦月",SUM(U65:AY65),""))</f>
        <v>0</v>
      </c>
      <c r="BA65" s="1246"/>
      <c r="BB65" s="1260">
        <f>IF($BC$3="４週",AZ65/4,IF($BC$3="暦月",(AZ65/($BC$8/7)),""))</f>
        <v>0</v>
      </c>
      <c r="BC65" s="1246"/>
      <c r="BD65" s="1276"/>
      <c r="BE65" s="1280"/>
      <c r="BF65" s="1280"/>
      <c r="BG65" s="1280"/>
      <c r="BH65" s="1285"/>
    </row>
    <row r="66" spans="2:60" ht="20.25" customHeight="1">
      <c r="B66" s="1043"/>
      <c r="C66" s="1056" t="s">
        <v>20</v>
      </c>
      <c r="D66" s="1069"/>
      <c r="E66" s="1077"/>
      <c r="F66" s="1075"/>
      <c r="G66" s="1075"/>
      <c r="H66" s="1096" t="s">
        <v>867</v>
      </c>
      <c r="I66" s="1104" t="s">
        <v>869</v>
      </c>
      <c r="J66" s="1110"/>
      <c r="K66" s="1110"/>
      <c r="L66" s="1085"/>
      <c r="M66" s="1116" t="s">
        <v>655</v>
      </c>
      <c r="N66" s="1121"/>
      <c r="O66" s="1126"/>
      <c r="P66" s="1133" t="s">
        <v>397</v>
      </c>
      <c r="Q66" s="1141"/>
      <c r="R66" s="1141"/>
      <c r="S66" s="1149"/>
      <c r="T66" s="1163"/>
      <c r="U66" s="1175" t="s">
        <v>854</v>
      </c>
      <c r="V66" s="1186"/>
      <c r="W66" s="1186" t="s">
        <v>854</v>
      </c>
      <c r="X66" s="1186"/>
      <c r="Y66" s="1186"/>
      <c r="Z66" s="1186" t="s">
        <v>854</v>
      </c>
      <c r="AA66" s="1200"/>
      <c r="AB66" s="1175" t="s">
        <v>854</v>
      </c>
      <c r="AC66" s="1186"/>
      <c r="AD66" s="1186" t="s">
        <v>854</v>
      </c>
      <c r="AE66" s="1186"/>
      <c r="AF66" s="1186"/>
      <c r="AG66" s="1186" t="s">
        <v>854</v>
      </c>
      <c r="AH66" s="1200"/>
      <c r="AI66" s="1175" t="s">
        <v>854</v>
      </c>
      <c r="AJ66" s="1186"/>
      <c r="AK66" s="1186" t="s">
        <v>854</v>
      </c>
      <c r="AL66" s="1186"/>
      <c r="AM66" s="1186"/>
      <c r="AN66" s="1186" t="s">
        <v>854</v>
      </c>
      <c r="AO66" s="1200"/>
      <c r="AP66" s="1175" t="s">
        <v>854</v>
      </c>
      <c r="AQ66" s="1186"/>
      <c r="AR66" s="1186" t="s">
        <v>854</v>
      </c>
      <c r="AS66" s="1186"/>
      <c r="AT66" s="1186"/>
      <c r="AU66" s="1186" t="s">
        <v>854</v>
      </c>
      <c r="AV66" s="1200"/>
      <c r="AW66" s="1175"/>
      <c r="AX66" s="1186"/>
      <c r="AY66" s="1186"/>
      <c r="AZ66" s="1235"/>
      <c r="BA66" s="1247"/>
      <c r="BB66" s="1261"/>
      <c r="BC66" s="1247"/>
      <c r="BD66" s="1277"/>
      <c r="BE66" s="1281"/>
      <c r="BF66" s="1281"/>
      <c r="BG66" s="1281"/>
      <c r="BH66" s="1286"/>
    </row>
    <row r="67" spans="2:60" ht="20.25" customHeight="1">
      <c r="B67" s="1041">
        <f>B64+1</f>
        <v>16</v>
      </c>
      <c r="C67" s="1054"/>
      <c r="D67" s="1067"/>
      <c r="E67" s="1075"/>
      <c r="F67" s="1075" t="str">
        <f>C66</f>
        <v>介護従業者</v>
      </c>
      <c r="G67" s="1075"/>
      <c r="H67" s="1093"/>
      <c r="I67" s="1102"/>
      <c r="J67" s="1108"/>
      <c r="K67" s="1108"/>
      <c r="L67" s="1083"/>
      <c r="M67" s="1114"/>
      <c r="N67" s="1119"/>
      <c r="O67" s="1124"/>
      <c r="P67" s="1129" t="s">
        <v>743</v>
      </c>
      <c r="Q67" s="1136"/>
      <c r="R67" s="1136"/>
      <c r="S67" s="1144"/>
      <c r="T67" s="1156"/>
      <c r="U67" s="1173">
        <f>IF(U66="","",VLOOKUP(U66,'標準様式１【記載例】シフト記号表（勤務時間帯）'!$D$6:$X$47,21,FALSE))</f>
        <v>6</v>
      </c>
      <c r="V67" s="1184" t="str">
        <f>IF(V66="","",VLOOKUP(V66,'標準様式１【記載例】シフト記号表（勤務時間帯）'!$D$6:$X$47,21,FALSE))</f>
        <v/>
      </c>
      <c r="W67" s="1184">
        <f>IF(W66="","",VLOOKUP(W66,'標準様式１【記載例】シフト記号表（勤務時間帯）'!$D$6:$X$47,21,FALSE))</f>
        <v>6</v>
      </c>
      <c r="X67" s="1184" t="str">
        <f>IF(X66="","",VLOOKUP(X66,'標準様式１【記載例】シフト記号表（勤務時間帯）'!$D$6:$X$47,21,FALSE))</f>
        <v/>
      </c>
      <c r="Y67" s="1184" t="str">
        <f>IF(Y66="","",VLOOKUP(Y66,'標準様式１【記載例】シフト記号表（勤務時間帯）'!$D$6:$X$47,21,FALSE))</f>
        <v/>
      </c>
      <c r="Z67" s="1184">
        <f>IF(Z66="","",VLOOKUP(Z66,'標準様式１【記載例】シフト記号表（勤務時間帯）'!$D$6:$X$47,21,FALSE))</f>
        <v>6</v>
      </c>
      <c r="AA67" s="1198" t="str">
        <f>IF(AA66="","",VLOOKUP(AA66,'標準様式１【記載例】シフト記号表（勤務時間帯）'!$D$6:$X$47,21,FALSE))</f>
        <v/>
      </c>
      <c r="AB67" s="1173">
        <f>IF(AB66="","",VLOOKUP(AB66,'標準様式１【記載例】シフト記号表（勤務時間帯）'!$D$6:$X$47,21,FALSE))</f>
        <v>6</v>
      </c>
      <c r="AC67" s="1184" t="str">
        <f>IF(AC66="","",VLOOKUP(AC66,'標準様式１【記載例】シフト記号表（勤務時間帯）'!$D$6:$X$47,21,FALSE))</f>
        <v/>
      </c>
      <c r="AD67" s="1184">
        <f>IF(AD66="","",VLOOKUP(AD66,'標準様式１【記載例】シフト記号表（勤務時間帯）'!$D$6:$X$47,21,FALSE))</f>
        <v>6</v>
      </c>
      <c r="AE67" s="1184" t="str">
        <f>IF(AE66="","",VLOOKUP(AE66,'標準様式１【記載例】シフト記号表（勤務時間帯）'!$D$6:$X$47,21,FALSE))</f>
        <v/>
      </c>
      <c r="AF67" s="1184" t="str">
        <f>IF(AF66="","",VLOOKUP(AF66,'標準様式１【記載例】シフト記号表（勤務時間帯）'!$D$6:$X$47,21,FALSE))</f>
        <v/>
      </c>
      <c r="AG67" s="1184">
        <f>IF(AG66="","",VLOOKUP(AG66,'標準様式１【記載例】シフト記号表（勤務時間帯）'!$D$6:$X$47,21,FALSE))</f>
        <v>6</v>
      </c>
      <c r="AH67" s="1198" t="str">
        <f>IF(AH66="","",VLOOKUP(AH66,'標準様式１【記載例】シフト記号表（勤務時間帯）'!$D$6:$X$47,21,FALSE))</f>
        <v/>
      </c>
      <c r="AI67" s="1173">
        <f>IF(AI66="","",VLOOKUP(AI66,'標準様式１【記載例】シフト記号表（勤務時間帯）'!$D$6:$X$47,21,FALSE))</f>
        <v>6</v>
      </c>
      <c r="AJ67" s="1184" t="str">
        <f>IF(AJ66="","",VLOOKUP(AJ66,'標準様式１【記載例】シフト記号表（勤務時間帯）'!$D$6:$X$47,21,FALSE))</f>
        <v/>
      </c>
      <c r="AK67" s="1184">
        <f>IF(AK66="","",VLOOKUP(AK66,'標準様式１【記載例】シフト記号表（勤務時間帯）'!$D$6:$X$47,21,FALSE))</f>
        <v>6</v>
      </c>
      <c r="AL67" s="1184" t="str">
        <f>IF(AL66="","",VLOOKUP(AL66,'標準様式１【記載例】シフト記号表（勤務時間帯）'!$D$6:$X$47,21,FALSE))</f>
        <v/>
      </c>
      <c r="AM67" s="1184" t="str">
        <f>IF(AM66="","",VLOOKUP(AM66,'標準様式１【記載例】シフト記号表（勤務時間帯）'!$D$6:$X$47,21,FALSE))</f>
        <v/>
      </c>
      <c r="AN67" s="1184">
        <f>IF(AN66="","",VLOOKUP(AN66,'標準様式１【記載例】シフト記号表（勤務時間帯）'!$D$6:$X$47,21,FALSE))</f>
        <v>6</v>
      </c>
      <c r="AO67" s="1198" t="str">
        <f>IF(AO66="","",VLOOKUP(AO66,'標準様式１【記載例】シフト記号表（勤務時間帯）'!$D$6:$X$47,21,FALSE))</f>
        <v/>
      </c>
      <c r="AP67" s="1173">
        <f>IF(AP66="","",VLOOKUP(AP66,'標準様式１【記載例】シフト記号表（勤務時間帯）'!$D$6:$X$47,21,FALSE))</f>
        <v>6</v>
      </c>
      <c r="AQ67" s="1184" t="str">
        <f>IF(AQ66="","",VLOOKUP(AQ66,'標準様式１【記載例】シフト記号表（勤務時間帯）'!$D$6:$X$47,21,FALSE))</f>
        <v/>
      </c>
      <c r="AR67" s="1184">
        <f>IF(AR66="","",VLOOKUP(AR66,'標準様式１【記載例】シフト記号表（勤務時間帯）'!$D$6:$X$47,21,FALSE))</f>
        <v>6</v>
      </c>
      <c r="AS67" s="1184" t="str">
        <f>IF(AS66="","",VLOOKUP(AS66,'標準様式１【記載例】シフト記号表（勤務時間帯）'!$D$6:$X$47,21,FALSE))</f>
        <v/>
      </c>
      <c r="AT67" s="1184" t="str">
        <f>IF(AT66="","",VLOOKUP(AT66,'標準様式１【記載例】シフト記号表（勤務時間帯）'!$D$6:$X$47,21,FALSE))</f>
        <v/>
      </c>
      <c r="AU67" s="1184">
        <f>IF(AU66="","",VLOOKUP(AU66,'標準様式１【記載例】シフト記号表（勤務時間帯）'!$D$6:$X$47,21,FALSE))</f>
        <v>6</v>
      </c>
      <c r="AV67" s="1198" t="str">
        <f>IF(AV66="","",VLOOKUP(AV66,'標準様式１【記載例】シフト記号表（勤務時間帯）'!$D$6:$X$47,21,FALSE))</f>
        <v/>
      </c>
      <c r="AW67" s="1173" t="str">
        <f>IF(AW66="","",VLOOKUP(AW66,'標準様式１【記載例】シフト記号表（勤務時間帯）'!$D$6:$X$47,21,FALSE))</f>
        <v/>
      </c>
      <c r="AX67" s="1184" t="str">
        <f>IF(AX66="","",VLOOKUP(AX66,'標準様式１【記載例】シフト記号表（勤務時間帯）'!$D$6:$X$47,21,FALSE))</f>
        <v/>
      </c>
      <c r="AY67" s="1184" t="str">
        <f>IF(AY66="","",VLOOKUP(AY66,'標準様式１【記載例】シフト記号表（勤務時間帯）'!$D$6:$X$47,21,FALSE))</f>
        <v/>
      </c>
      <c r="AZ67" s="1233">
        <f>IF($BC$3="４週",SUM(U67:AV67),IF($BC$3="暦月",SUM(U67:AY67),""))</f>
        <v>72</v>
      </c>
      <c r="BA67" s="1245"/>
      <c r="BB67" s="1259">
        <f>IF($BC$3="４週",AZ67/4,IF($BC$3="暦月",(AZ67/($BC$8/7)),""))</f>
        <v>18</v>
      </c>
      <c r="BC67" s="1245"/>
      <c r="BD67" s="1275"/>
      <c r="BE67" s="1279"/>
      <c r="BF67" s="1279"/>
      <c r="BG67" s="1279"/>
      <c r="BH67" s="1284"/>
    </row>
    <row r="68" spans="2:60" ht="20.25" customHeight="1">
      <c r="B68" s="1041"/>
      <c r="C68" s="1057"/>
      <c r="D68" s="1070"/>
      <c r="E68" s="1078"/>
      <c r="F68" s="1078"/>
      <c r="G68" s="1078" t="str">
        <f>C66</f>
        <v>介護従業者</v>
      </c>
      <c r="H68" s="1097"/>
      <c r="I68" s="1105"/>
      <c r="J68" s="1111"/>
      <c r="K68" s="1111"/>
      <c r="L68" s="1086"/>
      <c r="M68" s="1117"/>
      <c r="N68" s="1122"/>
      <c r="O68" s="1127"/>
      <c r="P68" s="1134" t="s">
        <v>29</v>
      </c>
      <c r="Q68" s="1142"/>
      <c r="R68" s="1142"/>
      <c r="S68" s="1150"/>
      <c r="T68" s="1164"/>
      <c r="U68" s="1174" t="str">
        <f>IF(U66="","",VLOOKUP(U66,'標準様式１【記載例】シフト記号表（勤務時間帯）'!$D$6:$Z$47,23,FALSE))</f>
        <v>-</v>
      </c>
      <c r="V68" s="1185" t="str">
        <f>IF(V66="","",VLOOKUP(V66,'標準様式１【記載例】シフト記号表（勤務時間帯）'!$D$6:$Z$47,23,FALSE))</f>
        <v/>
      </c>
      <c r="W68" s="1185" t="str">
        <f>IF(W66="","",VLOOKUP(W66,'標準様式１【記載例】シフト記号表（勤務時間帯）'!$D$6:$Z$47,23,FALSE))</f>
        <v>-</v>
      </c>
      <c r="X68" s="1185" t="str">
        <f>IF(X66="","",VLOOKUP(X66,'標準様式１【記載例】シフト記号表（勤務時間帯）'!$D$6:$Z$47,23,FALSE))</f>
        <v/>
      </c>
      <c r="Y68" s="1185" t="str">
        <f>IF(Y66="","",VLOOKUP(Y66,'標準様式１【記載例】シフト記号表（勤務時間帯）'!$D$6:$Z$47,23,FALSE))</f>
        <v/>
      </c>
      <c r="Z68" s="1185" t="str">
        <f>IF(Z66="","",VLOOKUP(Z66,'標準様式１【記載例】シフト記号表（勤務時間帯）'!$D$6:$Z$47,23,FALSE))</f>
        <v>-</v>
      </c>
      <c r="AA68" s="1199" t="str">
        <f>IF(AA66="","",VLOOKUP(AA66,'標準様式１【記載例】シフト記号表（勤務時間帯）'!$D$6:$Z$47,23,FALSE))</f>
        <v/>
      </c>
      <c r="AB68" s="1174" t="str">
        <f>IF(AB66="","",VLOOKUP(AB66,'標準様式１【記載例】シフト記号表（勤務時間帯）'!$D$6:$Z$47,23,FALSE))</f>
        <v>-</v>
      </c>
      <c r="AC68" s="1185" t="str">
        <f>IF(AC66="","",VLOOKUP(AC66,'標準様式１【記載例】シフト記号表（勤務時間帯）'!$D$6:$Z$47,23,FALSE))</f>
        <v/>
      </c>
      <c r="AD68" s="1185" t="str">
        <f>IF(AD66="","",VLOOKUP(AD66,'標準様式１【記載例】シフト記号表（勤務時間帯）'!$D$6:$Z$47,23,FALSE))</f>
        <v>-</v>
      </c>
      <c r="AE68" s="1185" t="str">
        <f>IF(AE66="","",VLOOKUP(AE66,'標準様式１【記載例】シフト記号表（勤務時間帯）'!$D$6:$Z$47,23,FALSE))</f>
        <v/>
      </c>
      <c r="AF68" s="1185" t="str">
        <f>IF(AF66="","",VLOOKUP(AF66,'標準様式１【記載例】シフト記号表（勤務時間帯）'!$D$6:$Z$47,23,FALSE))</f>
        <v/>
      </c>
      <c r="AG68" s="1185" t="str">
        <f>IF(AG66="","",VLOOKUP(AG66,'標準様式１【記載例】シフト記号表（勤務時間帯）'!$D$6:$Z$47,23,FALSE))</f>
        <v>-</v>
      </c>
      <c r="AH68" s="1199" t="str">
        <f>IF(AH66="","",VLOOKUP(AH66,'標準様式１【記載例】シフト記号表（勤務時間帯）'!$D$6:$Z$47,23,FALSE))</f>
        <v/>
      </c>
      <c r="AI68" s="1174" t="str">
        <f>IF(AI66="","",VLOOKUP(AI66,'標準様式１【記載例】シフト記号表（勤務時間帯）'!$D$6:$Z$47,23,FALSE))</f>
        <v>-</v>
      </c>
      <c r="AJ68" s="1185" t="str">
        <f>IF(AJ66="","",VLOOKUP(AJ66,'標準様式１【記載例】シフト記号表（勤務時間帯）'!$D$6:$Z$47,23,FALSE))</f>
        <v/>
      </c>
      <c r="AK68" s="1185" t="str">
        <f>IF(AK66="","",VLOOKUP(AK66,'標準様式１【記載例】シフト記号表（勤務時間帯）'!$D$6:$Z$47,23,FALSE))</f>
        <v>-</v>
      </c>
      <c r="AL68" s="1185" t="str">
        <f>IF(AL66="","",VLOOKUP(AL66,'標準様式１【記載例】シフト記号表（勤務時間帯）'!$D$6:$Z$47,23,FALSE))</f>
        <v/>
      </c>
      <c r="AM68" s="1185" t="str">
        <f>IF(AM66="","",VLOOKUP(AM66,'標準様式１【記載例】シフト記号表（勤務時間帯）'!$D$6:$Z$47,23,FALSE))</f>
        <v/>
      </c>
      <c r="AN68" s="1185" t="str">
        <f>IF(AN66="","",VLOOKUP(AN66,'標準様式１【記載例】シフト記号表（勤務時間帯）'!$D$6:$Z$47,23,FALSE))</f>
        <v>-</v>
      </c>
      <c r="AO68" s="1199" t="str">
        <f>IF(AO66="","",VLOOKUP(AO66,'標準様式１【記載例】シフト記号表（勤務時間帯）'!$D$6:$Z$47,23,FALSE))</f>
        <v/>
      </c>
      <c r="AP68" s="1174" t="str">
        <f>IF(AP66="","",VLOOKUP(AP66,'標準様式１【記載例】シフト記号表（勤務時間帯）'!$D$6:$Z$47,23,FALSE))</f>
        <v>-</v>
      </c>
      <c r="AQ68" s="1185" t="str">
        <f>IF(AQ66="","",VLOOKUP(AQ66,'標準様式１【記載例】シフト記号表（勤務時間帯）'!$D$6:$Z$47,23,FALSE))</f>
        <v/>
      </c>
      <c r="AR68" s="1185" t="str">
        <f>IF(AR66="","",VLOOKUP(AR66,'標準様式１【記載例】シフト記号表（勤務時間帯）'!$D$6:$Z$47,23,FALSE))</f>
        <v>-</v>
      </c>
      <c r="AS68" s="1185" t="str">
        <f>IF(AS66="","",VLOOKUP(AS66,'標準様式１【記載例】シフト記号表（勤務時間帯）'!$D$6:$Z$47,23,FALSE))</f>
        <v/>
      </c>
      <c r="AT68" s="1185" t="str">
        <f>IF(AT66="","",VLOOKUP(AT66,'標準様式１【記載例】シフト記号表（勤務時間帯）'!$D$6:$Z$47,23,FALSE))</f>
        <v/>
      </c>
      <c r="AU68" s="1185" t="str">
        <f>IF(AU66="","",VLOOKUP(AU66,'標準様式１【記載例】シフト記号表（勤務時間帯）'!$D$6:$Z$47,23,FALSE))</f>
        <v>-</v>
      </c>
      <c r="AV68" s="1199" t="str">
        <f>IF(AV66="","",VLOOKUP(AV66,'標準様式１【記載例】シフト記号表（勤務時間帯）'!$D$6:$Z$47,23,FALSE))</f>
        <v/>
      </c>
      <c r="AW68" s="1174" t="str">
        <f>IF(AW66="","",VLOOKUP(AW66,'標準様式１【記載例】シフト記号表（勤務時間帯）'!$D$6:$Z$47,23,FALSE))</f>
        <v/>
      </c>
      <c r="AX68" s="1185" t="str">
        <f>IF(AX66="","",VLOOKUP(AX66,'標準様式１【記載例】シフト記号表（勤務時間帯）'!$D$6:$Z$47,23,FALSE))</f>
        <v/>
      </c>
      <c r="AY68" s="1185" t="str">
        <f>IF(AY66="","",VLOOKUP(AY66,'標準様式１【記載例】シフト記号表（勤務時間帯）'!$D$6:$Z$47,23,FALSE))</f>
        <v/>
      </c>
      <c r="AZ68" s="1234">
        <f>IF($BC$3="４週",SUM(U68:AV68),IF($BC$3="暦月",SUM(U68:AY68),""))</f>
        <v>0</v>
      </c>
      <c r="BA68" s="1246"/>
      <c r="BB68" s="1260">
        <f>IF($BC$3="４週",AZ68/4,IF($BC$3="暦月",(AZ68/($BC$8/7)),""))</f>
        <v>0</v>
      </c>
      <c r="BC68" s="1246"/>
      <c r="BD68" s="1275"/>
      <c r="BE68" s="1279"/>
      <c r="BF68" s="1279"/>
      <c r="BG68" s="1279"/>
      <c r="BH68" s="1284"/>
    </row>
    <row r="69" spans="2:60" ht="20.25" customHeight="1">
      <c r="B69" s="1044" t="s">
        <v>695</v>
      </c>
      <c r="C69" s="1058"/>
      <c r="D69" s="1058"/>
      <c r="E69" s="1058"/>
      <c r="F69" s="1058"/>
      <c r="G69" s="1058"/>
      <c r="H69" s="1058"/>
      <c r="I69" s="1058"/>
      <c r="J69" s="1058"/>
      <c r="K69" s="1058"/>
      <c r="L69" s="1058"/>
      <c r="M69" s="1058"/>
      <c r="N69" s="1058"/>
      <c r="O69" s="1058"/>
      <c r="P69" s="1058"/>
      <c r="Q69" s="1058"/>
      <c r="R69" s="1058"/>
      <c r="S69" s="1058"/>
      <c r="T69" s="1165"/>
      <c r="U69" s="1176">
        <v>10</v>
      </c>
      <c r="V69" s="1187">
        <v>11</v>
      </c>
      <c r="W69" s="1187">
        <v>12</v>
      </c>
      <c r="X69" s="1187">
        <v>13</v>
      </c>
      <c r="Y69" s="1187">
        <v>14</v>
      </c>
      <c r="Z69" s="1187">
        <v>15</v>
      </c>
      <c r="AA69" s="1201">
        <v>16</v>
      </c>
      <c r="AB69" s="1211">
        <v>10</v>
      </c>
      <c r="AC69" s="1187">
        <v>11</v>
      </c>
      <c r="AD69" s="1187">
        <v>12</v>
      </c>
      <c r="AE69" s="1187">
        <v>13</v>
      </c>
      <c r="AF69" s="1187">
        <v>14</v>
      </c>
      <c r="AG69" s="1187">
        <v>15</v>
      </c>
      <c r="AH69" s="1201">
        <v>16</v>
      </c>
      <c r="AI69" s="1211">
        <v>10</v>
      </c>
      <c r="AJ69" s="1187">
        <v>11</v>
      </c>
      <c r="AK69" s="1187">
        <v>12</v>
      </c>
      <c r="AL69" s="1187">
        <v>13</v>
      </c>
      <c r="AM69" s="1187">
        <v>14</v>
      </c>
      <c r="AN69" s="1187">
        <v>15</v>
      </c>
      <c r="AO69" s="1201">
        <v>16</v>
      </c>
      <c r="AP69" s="1211">
        <v>10</v>
      </c>
      <c r="AQ69" s="1187">
        <v>11</v>
      </c>
      <c r="AR69" s="1187">
        <v>12</v>
      </c>
      <c r="AS69" s="1187">
        <v>13</v>
      </c>
      <c r="AT69" s="1187">
        <v>14</v>
      </c>
      <c r="AU69" s="1187">
        <v>15</v>
      </c>
      <c r="AV69" s="1201">
        <v>16</v>
      </c>
      <c r="AW69" s="1211"/>
      <c r="AX69" s="1187"/>
      <c r="AY69" s="1225"/>
      <c r="AZ69" s="1236"/>
      <c r="BA69" s="1248"/>
      <c r="BB69" s="1262"/>
      <c r="BC69" s="1268"/>
      <c r="BD69" s="1268"/>
      <c r="BE69" s="1268"/>
      <c r="BF69" s="1268"/>
      <c r="BG69" s="1268"/>
      <c r="BH69" s="1287"/>
    </row>
    <row r="70" spans="2:60" ht="20.25" customHeight="1">
      <c r="B70" s="1045" t="s">
        <v>567</v>
      </c>
      <c r="C70" s="1059"/>
      <c r="D70" s="1059"/>
      <c r="E70" s="1059"/>
      <c r="F70" s="1059"/>
      <c r="G70" s="1059"/>
      <c r="H70" s="1059"/>
      <c r="I70" s="1059"/>
      <c r="J70" s="1059"/>
      <c r="K70" s="1059"/>
      <c r="L70" s="1059"/>
      <c r="M70" s="1059"/>
      <c r="N70" s="1059"/>
      <c r="O70" s="1059"/>
      <c r="P70" s="1059"/>
      <c r="Q70" s="1059"/>
      <c r="R70" s="1059"/>
      <c r="S70" s="1059"/>
      <c r="T70" s="1166"/>
      <c r="U70" s="1177"/>
      <c r="V70" s="1188"/>
      <c r="W70" s="1188"/>
      <c r="X70" s="1188"/>
      <c r="Y70" s="1188"/>
      <c r="Z70" s="1188"/>
      <c r="AA70" s="1202"/>
      <c r="AB70" s="1212"/>
      <c r="AC70" s="1188"/>
      <c r="AD70" s="1188"/>
      <c r="AE70" s="1188"/>
      <c r="AF70" s="1188"/>
      <c r="AG70" s="1188"/>
      <c r="AH70" s="1202"/>
      <c r="AI70" s="1212"/>
      <c r="AJ70" s="1188"/>
      <c r="AK70" s="1188"/>
      <c r="AL70" s="1188"/>
      <c r="AM70" s="1188"/>
      <c r="AN70" s="1188"/>
      <c r="AO70" s="1202"/>
      <c r="AP70" s="1212"/>
      <c r="AQ70" s="1188"/>
      <c r="AR70" s="1188"/>
      <c r="AS70" s="1188"/>
      <c r="AT70" s="1188"/>
      <c r="AU70" s="1188"/>
      <c r="AV70" s="1202"/>
      <c r="AW70" s="1212"/>
      <c r="AX70" s="1188"/>
      <c r="AY70" s="1226"/>
      <c r="AZ70" s="1237"/>
      <c r="BA70" s="1249"/>
      <c r="BB70" s="1263"/>
      <c r="BC70" s="1269"/>
      <c r="BD70" s="1269"/>
      <c r="BE70" s="1269"/>
      <c r="BF70" s="1269"/>
      <c r="BG70" s="1269"/>
      <c r="BH70" s="1288"/>
    </row>
    <row r="71" spans="2:60" ht="20.25" customHeight="1">
      <c r="B71" s="1045" t="s">
        <v>823</v>
      </c>
      <c r="C71" s="1059"/>
      <c r="D71" s="1059"/>
      <c r="E71" s="1059"/>
      <c r="F71" s="1059"/>
      <c r="G71" s="1059"/>
      <c r="H71" s="1059"/>
      <c r="I71" s="1059"/>
      <c r="J71" s="1059"/>
      <c r="K71" s="1059"/>
      <c r="L71" s="1059"/>
      <c r="M71" s="1059"/>
      <c r="N71" s="1059"/>
      <c r="O71" s="1059"/>
      <c r="P71" s="1059"/>
      <c r="Q71" s="1059"/>
      <c r="R71" s="1059"/>
      <c r="S71" s="1059"/>
      <c r="T71" s="1166"/>
      <c r="U71" s="1177">
        <v>9</v>
      </c>
      <c r="V71" s="1188">
        <v>9</v>
      </c>
      <c r="W71" s="1188">
        <v>9</v>
      </c>
      <c r="X71" s="1188">
        <v>9</v>
      </c>
      <c r="Y71" s="1188">
        <v>9</v>
      </c>
      <c r="Z71" s="1188">
        <v>9</v>
      </c>
      <c r="AA71" s="1203">
        <v>9</v>
      </c>
      <c r="AB71" s="1213">
        <v>9</v>
      </c>
      <c r="AC71" s="1188">
        <v>9</v>
      </c>
      <c r="AD71" s="1188">
        <v>9</v>
      </c>
      <c r="AE71" s="1188">
        <v>9</v>
      </c>
      <c r="AF71" s="1188">
        <v>9</v>
      </c>
      <c r="AG71" s="1188">
        <v>9</v>
      </c>
      <c r="AH71" s="1203">
        <v>9</v>
      </c>
      <c r="AI71" s="1213">
        <v>9</v>
      </c>
      <c r="AJ71" s="1188">
        <v>9</v>
      </c>
      <c r="AK71" s="1188">
        <v>9</v>
      </c>
      <c r="AL71" s="1188">
        <v>9</v>
      </c>
      <c r="AM71" s="1188">
        <v>9</v>
      </c>
      <c r="AN71" s="1188">
        <v>9</v>
      </c>
      <c r="AO71" s="1203">
        <v>9</v>
      </c>
      <c r="AP71" s="1213">
        <v>9</v>
      </c>
      <c r="AQ71" s="1188">
        <v>9</v>
      </c>
      <c r="AR71" s="1188">
        <v>9</v>
      </c>
      <c r="AS71" s="1188">
        <v>9</v>
      </c>
      <c r="AT71" s="1188">
        <v>9</v>
      </c>
      <c r="AU71" s="1188">
        <v>9</v>
      </c>
      <c r="AV71" s="1203">
        <v>9</v>
      </c>
      <c r="AW71" s="1213"/>
      <c r="AX71" s="1188"/>
      <c r="AY71" s="1226"/>
      <c r="AZ71" s="1237"/>
      <c r="BA71" s="1249"/>
      <c r="BB71" s="1263"/>
      <c r="BC71" s="1269"/>
      <c r="BD71" s="1269"/>
      <c r="BE71" s="1269"/>
      <c r="BF71" s="1269"/>
      <c r="BG71" s="1269"/>
      <c r="BH71" s="1288"/>
    </row>
    <row r="72" spans="2:60" ht="20.25" customHeight="1">
      <c r="B72" s="1045" t="s">
        <v>756</v>
      </c>
      <c r="C72" s="1059"/>
      <c r="D72" s="1059"/>
      <c r="E72" s="1059"/>
      <c r="F72" s="1059"/>
      <c r="G72" s="1059"/>
      <c r="H72" s="1059"/>
      <c r="I72" s="1059"/>
      <c r="J72" s="1059"/>
      <c r="K72" s="1059"/>
      <c r="L72" s="1059"/>
      <c r="M72" s="1059"/>
      <c r="N72" s="1059"/>
      <c r="O72" s="1059"/>
      <c r="P72" s="1059"/>
      <c r="Q72" s="1059"/>
      <c r="R72" s="1059"/>
      <c r="S72" s="1059"/>
      <c r="T72" s="1166"/>
      <c r="U72" s="1177">
        <v>3</v>
      </c>
      <c r="V72" s="1188">
        <v>3</v>
      </c>
      <c r="W72" s="1188">
        <v>3</v>
      </c>
      <c r="X72" s="1188">
        <v>3</v>
      </c>
      <c r="Y72" s="1188">
        <v>3</v>
      </c>
      <c r="Z72" s="1188">
        <v>3</v>
      </c>
      <c r="AA72" s="1203">
        <v>3</v>
      </c>
      <c r="AB72" s="1213">
        <v>3</v>
      </c>
      <c r="AC72" s="1188">
        <v>3</v>
      </c>
      <c r="AD72" s="1188">
        <v>3</v>
      </c>
      <c r="AE72" s="1188">
        <v>3</v>
      </c>
      <c r="AF72" s="1188">
        <v>3</v>
      </c>
      <c r="AG72" s="1188">
        <v>3</v>
      </c>
      <c r="AH72" s="1203">
        <v>3</v>
      </c>
      <c r="AI72" s="1213">
        <v>3</v>
      </c>
      <c r="AJ72" s="1188">
        <v>3</v>
      </c>
      <c r="AK72" s="1188">
        <v>3</v>
      </c>
      <c r="AL72" s="1188">
        <v>3</v>
      </c>
      <c r="AM72" s="1188">
        <v>3</v>
      </c>
      <c r="AN72" s="1188">
        <v>3</v>
      </c>
      <c r="AO72" s="1203">
        <v>3</v>
      </c>
      <c r="AP72" s="1213">
        <v>3</v>
      </c>
      <c r="AQ72" s="1188">
        <v>3</v>
      </c>
      <c r="AR72" s="1188">
        <v>3</v>
      </c>
      <c r="AS72" s="1188">
        <v>3</v>
      </c>
      <c r="AT72" s="1188">
        <v>3</v>
      </c>
      <c r="AU72" s="1188">
        <v>3</v>
      </c>
      <c r="AV72" s="1203">
        <v>3</v>
      </c>
      <c r="AW72" s="1213"/>
      <c r="AX72" s="1188"/>
      <c r="AY72" s="1226"/>
      <c r="AZ72" s="1238"/>
      <c r="BA72" s="1250"/>
      <c r="BB72" s="1263"/>
      <c r="BC72" s="1269"/>
      <c r="BD72" s="1269"/>
      <c r="BE72" s="1269"/>
      <c r="BF72" s="1269"/>
      <c r="BG72" s="1269"/>
      <c r="BH72" s="1288"/>
    </row>
    <row r="73" spans="2:60" ht="20.25" customHeight="1">
      <c r="B73" s="1045" t="s">
        <v>207</v>
      </c>
      <c r="C73" s="1059"/>
      <c r="D73" s="1059"/>
      <c r="E73" s="1059"/>
      <c r="F73" s="1059"/>
      <c r="G73" s="1059"/>
      <c r="H73" s="1059"/>
      <c r="I73" s="1059"/>
      <c r="J73" s="1059"/>
      <c r="K73" s="1059"/>
      <c r="L73" s="1059"/>
      <c r="M73" s="1059"/>
      <c r="N73" s="1059"/>
      <c r="O73" s="1059"/>
      <c r="P73" s="1059"/>
      <c r="Q73" s="1059"/>
      <c r="R73" s="1059"/>
      <c r="S73" s="1059"/>
      <c r="T73" s="1166"/>
      <c r="U73" s="1178">
        <f t="shared" ref="U73:AY73" si="1">IF(SUMIF($F$21:$F$68,"介護従業者",U21:U68)+SUMIF($F$21:$F$68,"看護職員",U21:U68)=0,"",(SUMIF($F$21:$F$68,"介護従業者",U21:U68)+SUMIF($F$21:$F$68,"看護職員",U21:U68)))</f>
        <v>48.5</v>
      </c>
      <c r="V73" s="1178">
        <f t="shared" si="1"/>
        <v>44.5</v>
      </c>
      <c r="W73" s="1178">
        <f t="shared" si="1"/>
        <v>48.5</v>
      </c>
      <c r="X73" s="1178">
        <f t="shared" si="1"/>
        <v>46.499999999999986</v>
      </c>
      <c r="Y73" s="1178">
        <f t="shared" si="1"/>
        <v>46</v>
      </c>
      <c r="Z73" s="1178">
        <f t="shared" si="1"/>
        <v>48</v>
      </c>
      <c r="AA73" s="1204">
        <f t="shared" si="1"/>
        <v>46</v>
      </c>
      <c r="AB73" s="1179">
        <f t="shared" si="1"/>
        <v>48.5</v>
      </c>
      <c r="AC73" s="1178">
        <f t="shared" si="1"/>
        <v>44.5</v>
      </c>
      <c r="AD73" s="1178">
        <f t="shared" si="1"/>
        <v>48.5</v>
      </c>
      <c r="AE73" s="1178">
        <f t="shared" si="1"/>
        <v>46.5</v>
      </c>
      <c r="AF73" s="1178">
        <f t="shared" si="1"/>
        <v>46</v>
      </c>
      <c r="AG73" s="1178">
        <f t="shared" si="1"/>
        <v>48</v>
      </c>
      <c r="AH73" s="1204">
        <f t="shared" si="1"/>
        <v>46</v>
      </c>
      <c r="AI73" s="1179">
        <f t="shared" si="1"/>
        <v>48.5</v>
      </c>
      <c r="AJ73" s="1178">
        <f t="shared" si="1"/>
        <v>44.5</v>
      </c>
      <c r="AK73" s="1178">
        <f t="shared" si="1"/>
        <v>48.5</v>
      </c>
      <c r="AL73" s="1178">
        <f t="shared" si="1"/>
        <v>46.5</v>
      </c>
      <c r="AM73" s="1178">
        <f t="shared" si="1"/>
        <v>46</v>
      </c>
      <c r="AN73" s="1178">
        <f t="shared" si="1"/>
        <v>48</v>
      </c>
      <c r="AO73" s="1204">
        <f t="shared" si="1"/>
        <v>46</v>
      </c>
      <c r="AP73" s="1179">
        <f t="shared" si="1"/>
        <v>48.5</v>
      </c>
      <c r="AQ73" s="1178">
        <f t="shared" si="1"/>
        <v>44.5</v>
      </c>
      <c r="AR73" s="1178">
        <f t="shared" si="1"/>
        <v>48.5</v>
      </c>
      <c r="AS73" s="1178">
        <f t="shared" si="1"/>
        <v>46.5</v>
      </c>
      <c r="AT73" s="1178">
        <f t="shared" si="1"/>
        <v>46</v>
      </c>
      <c r="AU73" s="1178">
        <f t="shared" si="1"/>
        <v>48</v>
      </c>
      <c r="AV73" s="1204">
        <f t="shared" si="1"/>
        <v>46</v>
      </c>
      <c r="AW73" s="1179" t="str">
        <f t="shared" si="1"/>
        <v/>
      </c>
      <c r="AX73" s="1178" t="str">
        <f t="shared" si="1"/>
        <v/>
      </c>
      <c r="AY73" s="1178" t="str">
        <f t="shared" si="1"/>
        <v/>
      </c>
      <c r="AZ73" s="1239">
        <f>IF($BC$3="４週",SUM(U73:AV73),IF($BC$3="暦月",SUM(U73:AY73),""))</f>
        <v>1312</v>
      </c>
      <c r="BA73" s="1251"/>
      <c r="BB73" s="1263"/>
      <c r="BC73" s="1269"/>
      <c r="BD73" s="1269"/>
      <c r="BE73" s="1269"/>
      <c r="BF73" s="1269"/>
      <c r="BG73" s="1269"/>
      <c r="BH73" s="1288"/>
    </row>
    <row r="74" spans="2:60" ht="20.25" customHeight="1">
      <c r="B74" s="1045" t="s">
        <v>554</v>
      </c>
      <c r="C74" s="1059"/>
      <c r="D74" s="1059"/>
      <c r="E74" s="1059"/>
      <c r="F74" s="1059"/>
      <c r="G74" s="1059"/>
      <c r="H74" s="1059"/>
      <c r="I74" s="1059"/>
      <c r="J74" s="1059"/>
      <c r="K74" s="1059"/>
      <c r="L74" s="1059"/>
      <c r="M74" s="1059"/>
      <c r="N74" s="1059"/>
      <c r="O74" s="1059"/>
      <c r="P74" s="1059"/>
      <c r="Q74" s="1059"/>
      <c r="R74" s="1059"/>
      <c r="S74" s="1059"/>
      <c r="T74" s="1166"/>
      <c r="U74" s="1179">
        <f t="shared" ref="U74:AY74" si="2">IF(SUMIF($F$21:$F$68,"看護職員",U21:U68)=0,"",SUMIF($F$21:$F$68,"看護職員",U21:U68))</f>
        <v>30</v>
      </c>
      <c r="V74" s="1189">
        <f t="shared" si="2"/>
        <v>29.999999999999996</v>
      </c>
      <c r="W74" s="1189">
        <f t="shared" si="2"/>
        <v>30</v>
      </c>
      <c r="X74" s="1189">
        <f t="shared" si="2"/>
        <v>29.999999999999993</v>
      </c>
      <c r="Y74" s="1189">
        <f t="shared" si="2"/>
        <v>30</v>
      </c>
      <c r="Z74" s="1189">
        <f t="shared" si="2"/>
        <v>30</v>
      </c>
      <c r="AA74" s="1204">
        <f t="shared" si="2"/>
        <v>30</v>
      </c>
      <c r="AB74" s="1179">
        <f t="shared" si="2"/>
        <v>30</v>
      </c>
      <c r="AC74" s="1189">
        <f t="shared" si="2"/>
        <v>30</v>
      </c>
      <c r="AD74" s="1189">
        <f t="shared" si="2"/>
        <v>30</v>
      </c>
      <c r="AE74" s="1189">
        <f t="shared" si="2"/>
        <v>30</v>
      </c>
      <c r="AF74" s="1189">
        <f t="shared" si="2"/>
        <v>30</v>
      </c>
      <c r="AG74" s="1189">
        <f t="shared" si="2"/>
        <v>30</v>
      </c>
      <c r="AH74" s="1204">
        <f t="shared" si="2"/>
        <v>30</v>
      </c>
      <c r="AI74" s="1179">
        <f t="shared" si="2"/>
        <v>30</v>
      </c>
      <c r="AJ74" s="1189">
        <f t="shared" si="2"/>
        <v>30</v>
      </c>
      <c r="AK74" s="1189">
        <f t="shared" si="2"/>
        <v>30</v>
      </c>
      <c r="AL74" s="1189">
        <f t="shared" si="2"/>
        <v>30</v>
      </c>
      <c r="AM74" s="1189">
        <f t="shared" si="2"/>
        <v>30</v>
      </c>
      <c r="AN74" s="1189">
        <f t="shared" si="2"/>
        <v>30</v>
      </c>
      <c r="AO74" s="1204">
        <f t="shared" si="2"/>
        <v>30</v>
      </c>
      <c r="AP74" s="1179">
        <f t="shared" si="2"/>
        <v>30</v>
      </c>
      <c r="AQ74" s="1189">
        <f t="shared" si="2"/>
        <v>30</v>
      </c>
      <c r="AR74" s="1189">
        <f t="shared" si="2"/>
        <v>30</v>
      </c>
      <c r="AS74" s="1189">
        <f t="shared" si="2"/>
        <v>30</v>
      </c>
      <c r="AT74" s="1189">
        <f t="shared" si="2"/>
        <v>30</v>
      </c>
      <c r="AU74" s="1189">
        <f t="shared" si="2"/>
        <v>30</v>
      </c>
      <c r="AV74" s="1204">
        <f t="shared" si="2"/>
        <v>29.999999999999996</v>
      </c>
      <c r="AW74" s="1179" t="str">
        <f t="shared" si="2"/>
        <v/>
      </c>
      <c r="AX74" s="1189" t="str">
        <f t="shared" si="2"/>
        <v/>
      </c>
      <c r="AY74" s="1189" t="str">
        <f t="shared" si="2"/>
        <v/>
      </c>
      <c r="AZ74" s="1239">
        <f>IF($BC$3="４週",SUM(U74:AV74),IF($BC$3="暦月",SUM(U74:AY74),""))</f>
        <v>840</v>
      </c>
      <c r="BA74" s="1251"/>
      <c r="BB74" s="1263"/>
      <c r="BC74" s="1269"/>
      <c r="BD74" s="1269"/>
      <c r="BE74" s="1269"/>
      <c r="BF74" s="1269"/>
      <c r="BG74" s="1269"/>
      <c r="BH74" s="1288"/>
    </row>
    <row r="75" spans="2:60" ht="20.25" customHeight="1">
      <c r="B75" s="1046" t="s">
        <v>824</v>
      </c>
      <c r="C75" s="1060"/>
      <c r="D75" s="1060"/>
      <c r="E75" s="1060"/>
      <c r="F75" s="1060"/>
      <c r="G75" s="1060"/>
      <c r="H75" s="1060"/>
      <c r="I75" s="1060"/>
      <c r="J75" s="1060"/>
      <c r="K75" s="1060"/>
      <c r="L75" s="1060"/>
      <c r="M75" s="1060"/>
      <c r="N75" s="1060"/>
      <c r="O75" s="1060"/>
      <c r="P75" s="1060"/>
      <c r="Q75" s="1060"/>
      <c r="R75" s="1060"/>
      <c r="S75" s="1060"/>
      <c r="T75" s="1167"/>
      <c r="U75" s="1180">
        <f t="shared" ref="U75:AV75" si="3">IF((SUMIF($G$21:$G$68,"介護従業者",U21:U68)+SUMIF($G$21:$G$68,"看護職員",U21:U68))=0,"",(SUMIF($G$21:$G$68,"介護従業者",U21:U68)+SUMIF($G$21:$G$68,"看護職員",U21:U68)))</f>
        <v>10</v>
      </c>
      <c r="V75" s="1190">
        <f t="shared" si="3"/>
        <v>10</v>
      </c>
      <c r="W75" s="1190">
        <f t="shared" si="3"/>
        <v>10</v>
      </c>
      <c r="X75" s="1190">
        <f t="shared" si="3"/>
        <v>10</v>
      </c>
      <c r="Y75" s="1190">
        <f t="shared" si="3"/>
        <v>10</v>
      </c>
      <c r="Z75" s="1190">
        <f t="shared" si="3"/>
        <v>10</v>
      </c>
      <c r="AA75" s="1205">
        <f t="shared" si="3"/>
        <v>10</v>
      </c>
      <c r="AB75" s="1180">
        <f t="shared" si="3"/>
        <v>10</v>
      </c>
      <c r="AC75" s="1190">
        <f t="shared" si="3"/>
        <v>10</v>
      </c>
      <c r="AD75" s="1190">
        <f t="shared" si="3"/>
        <v>10</v>
      </c>
      <c r="AE75" s="1190">
        <f t="shared" si="3"/>
        <v>10</v>
      </c>
      <c r="AF75" s="1190">
        <f t="shared" si="3"/>
        <v>10</v>
      </c>
      <c r="AG75" s="1190">
        <f t="shared" si="3"/>
        <v>10</v>
      </c>
      <c r="AH75" s="1205">
        <f t="shared" si="3"/>
        <v>10</v>
      </c>
      <c r="AI75" s="1180">
        <f t="shared" si="3"/>
        <v>10</v>
      </c>
      <c r="AJ75" s="1190">
        <f t="shared" si="3"/>
        <v>10</v>
      </c>
      <c r="AK75" s="1190">
        <f t="shared" si="3"/>
        <v>10</v>
      </c>
      <c r="AL75" s="1190">
        <f t="shared" si="3"/>
        <v>10</v>
      </c>
      <c r="AM75" s="1190">
        <f t="shared" si="3"/>
        <v>10</v>
      </c>
      <c r="AN75" s="1190">
        <f t="shared" si="3"/>
        <v>10</v>
      </c>
      <c r="AO75" s="1205">
        <f t="shared" si="3"/>
        <v>10</v>
      </c>
      <c r="AP75" s="1180">
        <f t="shared" si="3"/>
        <v>10</v>
      </c>
      <c r="AQ75" s="1190">
        <f t="shared" si="3"/>
        <v>10</v>
      </c>
      <c r="AR75" s="1190">
        <f t="shared" si="3"/>
        <v>10</v>
      </c>
      <c r="AS75" s="1190">
        <f t="shared" si="3"/>
        <v>10</v>
      </c>
      <c r="AT75" s="1190">
        <f t="shared" si="3"/>
        <v>10</v>
      </c>
      <c r="AU75" s="1190">
        <f t="shared" si="3"/>
        <v>10</v>
      </c>
      <c r="AV75" s="1205">
        <f t="shared" si="3"/>
        <v>10</v>
      </c>
      <c r="AW75" s="1180" t="str">
        <f>IF(SUMIF($G$21:$G$68,"介護従業者",AW21:AW68)=0,"",SUMIF($G$21:$G$68,"介護従業者",AW21:AW68))</f>
        <v/>
      </c>
      <c r="AX75" s="1190" t="str">
        <f>IF(SUMIF($G$21:$G$68,"介護従業者",AX21:AX68)=0,"",SUMIF($G$21:$G$68,"介護従業者",AX21:AX68))</f>
        <v/>
      </c>
      <c r="AY75" s="1227" t="str">
        <f>IF(SUMIF($G$21:$G$68,"介護従業者",AY21:AY68)=0,"",SUMIF($G$21:$G$68,"介護従業者",AY21:AY68))</f>
        <v/>
      </c>
      <c r="AZ75" s="1240">
        <f>IF($BC$3="４週",SUM(U75:AV75),IF($BC$3="暦月",SUM(U75:AY75),""))</f>
        <v>280</v>
      </c>
      <c r="BA75" s="1252"/>
      <c r="BB75" s="1264"/>
      <c r="BC75" s="1270"/>
      <c r="BD75" s="1270"/>
      <c r="BE75" s="1270"/>
      <c r="BF75" s="1270"/>
      <c r="BG75" s="1270"/>
      <c r="BH75" s="1289"/>
    </row>
    <row r="76" spans="2:60" s="1035" customFormat="1" ht="20.25" customHeight="1">
      <c r="C76" s="1061"/>
      <c r="D76" s="1061"/>
      <c r="E76" s="1061"/>
      <c r="F76" s="1061"/>
      <c r="G76" s="1061"/>
      <c r="BH76" s="91"/>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3:57">
      <c r="C130" s="1049"/>
      <c r="D130" s="1049"/>
      <c r="E130" s="1049"/>
      <c r="F130" s="1049"/>
      <c r="G130" s="1049"/>
      <c r="H130" s="1049"/>
      <c r="I130" s="1106"/>
      <c r="J130" s="1106"/>
      <c r="K130" s="1106"/>
      <c r="L130" s="1106"/>
      <c r="M130" s="1106"/>
      <c r="N130" s="1106"/>
      <c r="O130" s="1106"/>
      <c r="P130" s="1106"/>
      <c r="Q130" s="1106"/>
      <c r="R130" s="1106"/>
      <c r="S130" s="1106"/>
      <c r="T130" s="1106"/>
      <c r="U130" s="1106"/>
      <c r="V130" s="1106"/>
      <c r="W130" s="1106"/>
      <c r="X130" s="1106"/>
      <c r="Y130" s="1106"/>
      <c r="Z130" s="1106"/>
      <c r="AA130" s="1106"/>
      <c r="AB130" s="1106"/>
      <c r="AC130" s="1106"/>
      <c r="AD130" s="1106"/>
      <c r="AE130" s="1106"/>
      <c r="AF130" s="1106"/>
      <c r="AG130" s="1106"/>
      <c r="AH130" s="1106"/>
      <c r="AI130" s="1106"/>
      <c r="AJ130" s="1106"/>
      <c r="AK130" s="1106"/>
      <c r="AL130" s="1106"/>
      <c r="AM130" s="1106"/>
      <c r="AN130" s="1106"/>
      <c r="AO130" s="1106"/>
      <c r="AP130" s="1106"/>
      <c r="AQ130" s="1106"/>
      <c r="AR130" s="1106"/>
      <c r="AS130" s="1106"/>
      <c r="AT130" s="1106"/>
      <c r="AU130" s="1106"/>
      <c r="AV130" s="1106"/>
      <c r="AW130" s="1106"/>
      <c r="AX130" s="1106"/>
      <c r="AY130" s="1106"/>
      <c r="AZ130" s="1106"/>
      <c r="BA130" s="1106"/>
      <c r="BB130" s="1106"/>
      <c r="BC130" s="1106"/>
      <c r="BD130" s="1106"/>
      <c r="BE130" s="1106"/>
    </row>
    <row r="131" spans="3:57">
      <c r="C131" s="1049"/>
      <c r="D131" s="1049"/>
      <c r="E131" s="1049"/>
      <c r="F131" s="1049"/>
      <c r="G131" s="1049"/>
      <c r="H131" s="1049"/>
      <c r="I131" s="1106"/>
      <c r="J131" s="1106"/>
      <c r="K131" s="1106"/>
      <c r="L131" s="1106"/>
      <c r="M131" s="1106"/>
      <c r="N131" s="1106"/>
      <c r="O131" s="1106"/>
      <c r="P131" s="1106"/>
      <c r="Q131" s="1106"/>
      <c r="R131" s="1106"/>
      <c r="S131" s="1106"/>
      <c r="T131" s="1106"/>
      <c r="U131" s="1106"/>
      <c r="V131" s="1106"/>
      <c r="W131" s="1106"/>
      <c r="X131" s="1106"/>
      <c r="Y131" s="1106"/>
      <c r="Z131" s="1106"/>
      <c r="AA131" s="1106"/>
      <c r="AB131" s="1106"/>
      <c r="AC131" s="1106"/>
      <c r="AD131" s="1106"/>
      <c r="AE131" s="1106"/>
      <c r="AF131" s="1106"/>
      <c r="AG131" s="1106"/>
      <c r="AH131" s="1106"/>
      <c r="AI131" s="1106"/>
      <c r="AJ131" s="1106"/>
      <c r="AK131" s="1106"/>
      <c r="AL131" s="1106"/>
      <c r="AM131" s="1106"/>
      <c r="AN131" s="1106"/>
      <c r="AO131" s="1106"/>
      <c r="AP131" s="1106"/>
      <c r="AQ131" s="1106"/>
      <c r="AR131" s="1106"/>
      <c r="AS131" s="1106"/>
      <c r="AT131" s="1106"/>
      <c r="AU131" s="1106"/>
      <c r="AV131" s="1106"/>
      <c r="AW131" s="1106"/>
      <c r="AX131" s="1106"/>
      <c r="AY131" s="1106"/>
      <c r="AZ131" s="1106"/>
      <c r="BA131" s="1106"/>
      <c r="BB131" s="1106"/>
      <c r="BC131" s="1106"/>
      <c r="BD131" s="1106"/>
      <c r="BE131" s="1106"/>
    </row>
    <row r="132" spans="3:57">
      <c r="C132" s="1062"/>
      <c r="D132" s="1062"/>
      <c r="E132" s="1062"/>
      <c r="F132" s="1062"/>
      <c r="G132" s="1062"/>
      <c r="H132" s="1062"/>
      <c r="I132" s="1049"/>
      <c r="J132" s="1049"/>
    </row>
    <row r="133" spans="3:57">
      <c r="C133" s="1062"/>
      <c r="D133" s="1062"/>
      <c r="E133" s="1062"/>
      <c r="F133" s="1062"/>
      <c r="G133" s="1062"/>
      <c r="H133" s="1062"/>
      <c r="I133" s="1049"/>
      <c r="J133" s="1049"/>
    </row>
    <row r="134" spans="3:57">
      <c r="C134" s="1049"/>
      <c r="D134" s="1049"/>
      <c r="E134" s="1049"/>
      <c r="F134" s="1049"/>
      <c r="G134" s="1049"/>
      <c r="H134" s="1049"/>
    </row>
    <row r="135" spans="3:57">
      <c r="C135" s="1049"/>
      <c r="D135" s="1049"/>
      <c r="E135" s="1049"/>
      <c r="F135" s="1049"/>
      <c r="G135" s="1049"/>
      <c r="H135" s="1049"/>
    </row>
    <row r="136" spans="3:57">
      <c r="C136" s="1049"/>
      <c r="D136" s="1049"/>
      <c r="E136" s="1049"/>
      <c r="F136" s="1049"/>
      <c r="G136" s="1049"/>
      <c r="H136" s="1049"/>
    </row>
    <row r="137" spans="3:57">
      <c r="C137" s="1049"/>
      <c r="D137" s="1049"/>
      <c r="E137" s="1049"/>
      <c r="F137" s="1049"/>
      <c r="G137" s="1049"/>
      <c r="H137" s="1049"/>
    </row>
  </sheetData>
  <sheetProtection algorithmName="SHA-512" hashValue="MgHp+tnJdqkssJWHzW2PxTjFGZFiaHLiGEjYWLXpePR5a1wtq2MaycBX/yHm2ULSup2vUEkJvR5Hc2dewLmQRg==" saltValue="2QpSNCaJH+1uGZzn+JBw5w==" spinCount="100000" sheet="1" selectLockedCells="1" selectUnlockedCells="1"/>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21"/>
  <conditionalFormatting sqref="U23:AY23 U26:AY26 U29:AY29 U32:AY32 U35:AY35 U38:AY38 U41:AY41 U44:AY44 U47:AY47 U50:AY50 U53:AY53 U56:AY56 U59:AY59 U62:AY62 U65:AY65 U68:AY68">
    <cfRule type="expression" dxfId="17" priority="18">
      <formula>OR(U$69=$B22,U$70=$B22)</formula>
    </cfRule>
  </conditionalFormatting>
  <conditionalFormatting sqref="U69:BA75">
    <cfRule type="expression" dxfId="16" priority="1">
      <formula>INDIRECT(ADDRESS(ROW(),COLUMN()))=TRUNC(INDIRECT(ADDRESS(ROW(),COLUMN())))</formula>
    </cfRule>
  </conditionalFormatting>
  <conditionalFormatting sqref="U22:BC23">
    <cfRule type="expression" dxfId="15" priority="17">
      <formula>INDIRECT(ADDRESS(ROW(),COLUMN()))=TRUNC(INDIRECT(ADDRESS(ROW(),COLUMN())))</formula>
    </cfRule>
  </conditionalFormatting>
  <conditionalFormatting sqref="U25:BC26">
    <cfRule type="expression" dxfId="14" priority="16">
      <formula>INDIRECT(ADDRESS(ROW(),COLUMN()))=TRUNC(INDIRECT(ADDRESS(ROW(),COLUMN())))</formula>
    </cfRule>
  </conditionalFormatting>
  <conditionalFormatting sqref="U28:BC29">
    <cfRule type="expression" dxfId="13" priority="15">
      <formula>INDIRECT(ADDRESS(ROW(),COLUMN()))=TRUNC(INDIRECT(ADDRESS(ROW(),COLUMN())))</formula>
    </cfRule>
  </conditionalFormatting>
  <conditionalFormatting sqref="U31:BC32">
    <cfRule type="expression" dxfId="12" priority="14">
      <formula>INDIRECT(ADDRESS(ROW(),COLUMN()))=TRUNC(INDIRECT(ADDRESS(ROW(),COLUMN())))</formula>
    </cfRule>
  </conditionalFormatting>
  <conditionalFormatting sqref="U34:BC35">
    <cfRule type="expression" dxfId="11" priority="13">
      <formula>INDIRECT(ADDRESS(ROW(),COLUMN()))=TRUNC(INDIRECT(ADDRESS(ROW(),COLUMN())))</formula>
    </cfRule>
  </conditionalFormatting>
  <conditionalFormatting sqref="U37:BC38">
    <cfRule type="expression" dxfId="10" priority="12">
      <formula>INDIRECT(ADDRESS(ROW(),COLUMN()))=TRUNC(INDIRECT(ADDRESS(ROW(),COLUMN())))</formula>
    </cfRule>
  </conditionalFormatting>
  <conditionalFormatting sqref="U40:BC41">
    <cfRule type="expression" dxfId="9" priority="11">
      <formula>INDIRECT(ADDRESS(ROW(),COLUMN()))=TRUNC(INDIRECT(ADDRESS(ROW(),COLUMN())))</formula>
    </cfRule>
  </conditionalFormatting>
  <conditionalFormatting sqref="U43:BC44">
    <cfRule type="expression" dxfId="8" priority="10">
      <formula>INDIRECT(ADDRESS(ROW(),COLUMN()))=TRUNC(INDIRECT(ADDRESS(ROW(),COLUMN())))</formula>
    </cfRule>
  </conditionalFormatting>
  <conditionalFormatting sqref="U46:BC47">
    <cfRule type="expression" dxfId="7" priority="9">
      <formula>INDIRECT(ADDRESS(ROW(),COLUMN()))=TRUNC(INDIRECT(ADDRESS(ROW(),COLUMN())))</formula>
    </cfRule>
  </conditionalFormatting>
  <conditionalFormatting sqref="U49:BC50">
    <cfRule type="expression" dxfId="6" priority="8">
      <formula>INDIRECT(ADDRESS(ROW(),COLUMN()))=TRUNC(INDIRECT(ADDRESS(ROW(),COLUMN())))</formula>
    </cfRule>
  </conditionalFormatting>
  <conditionalFormatting sqref="U52:BC53">
    <cfRule type="expression" dxfId="5" priority="7">
      <formula>INDIRECT(ADDRESS(ROW(),COLUMN()))=TRUNC(INDIRECT(ADDRESS(ROW(),COLUMN())))</formula>
    </cfRule>
  </conditionalFormatting>
  <conditionalFormatting sqref="U55:BC56">
    <cfRule type="expression" dxfId="4" priority="6">
      <formula>INDIRECT(ADDRESS(ROW(),COLUMN()))=TRUNC(INDIRECT(ADDRESS(ROW(),COLUMN())))</formula>
    </cfRule>
  </conditionalFormatting>
  <conditionalFormatting sqref="U58:BC59">
    <cfRule type="expression" dxfId="3" priority="5">
      <formula>INDIRECT(ADDRESS(ROW(),COLUMN()))=TRUNC(INDIRECT(ADDRESS(ROW(),COLUMN())))</formula>
    </cfRule>
  </conditionalFormatting>
  <conditionalFormatting sqref="U61:BC62">
    <cfRule type="expression" dxfId="2" priority="4">
      <formula>INDIRECT(ADDRESS(ROW(),COLUMN()))=TRUNC(INDIRECT(ADDRESS(ROW(),COLUMN())))</formula>
    </cfRule>
  </conditionalFormatting>
  <conditionalFormatting sqref="U64:BC65">
    <cfRule type="expression" dxfId="1" priority="3">
      <formula>INDIRECT(ADDRESS(ROW(),COLUMN()))=TRUNC(INDIRECT(ADDRESS(ROW(),COLUMN())))</formula>
    </cfRule>
  </conditionalFormatting>
  <conditionalFormatting sqref="U67:BC68">
    <cfRule type="expression" dxfId="0" priority="2">
      <formula>INDIRECT(ADDRESS(ROW(),COLUMN()))=TRUNC(INDIRECT(ADDRESS(ROW(),COLUMN())))</formula>
    </cfRule>
  </conditionalFormatting>
  <dataValidations count="9">
    <dataValidation allowBlank="1" showDropDown="0" showInputMessage="1" showErrorMessage="1" error="入力可能範囲　32～40" sqref="BC10"/>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H21:H68">
      <formula1>"A, B, C, D"</formula1>
    </dataValidation>
    <dataValidation type="list" allowBlank="1" showDropDown="0" showInputMessage="1" showErrorMessage="0" sqref="C21:E68">
      <formula1>職種</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s>
  <printOptions horizontalCentered="1"/>
  <pageMargins left="0.39370078740157483" right="0.39370078740157483" top="0.59055118110236227" bottom="0.39370078740157483" header="0.27559055118110237" footer="0.43307086614173229"/>
  <pageSetup paperSize="9" scale="37" fitToWidth="1" fitToHeight="0" orientation="landscape" usePrinterDefaults="1" r:id="rId1"/>
  <headerFooter alignWithMargins="0">
    <oddHeader>&amp;R&amp;A</oddHeader>
  </headerFooter>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'標準様式１プルダウン・リスト'!$C$4:$C$10</xm:f>
          </x14:formula1>
          <xm:sqref>AR1:BG1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dimension ref="B1:AB52"/>
  <sheetViews>
    <sheetView view="pageBreakPreview" zoomScaleSheetLayoutView="100" workbookViewId="0"/>
  </sheetViews>
  <sheetFormatPr defaultColWidth="10" defaultRowHeight="18.75"/>
  <cols>
    <col min="1" max="1" width="1.75" style="1292" customWidth="1"/>
    <col min="2" max="2" width="6.25" style="1293" customWidth="1"/>
    <col min="3" max="3" width="11.75" style="1293" customWidth="1"/>
    <col min="4" max="4" width="11.75" style="1293" hidden="1" customWidth="1"/>
    <col min="5" max="5" width="3.75" style="1293" bestFit="1" customWidth="1"/>
    <col min="6" max="6" width="17.375" style="1292" customWidth="1"/>
    <col min="7" max="7" width="3.75" style="1292" bestFit="1" customWidth="1"/>
    <col min="8" max="8" width="17.375" style="1292" customWidth="1"/>
    <col min="9" max="9" width="3.75" style="1292" bestFit="1" customWidth="1"/>
    <col min="10" max="10" width="17.375" style="1293" customWidth="1"/>
    <col min="11" max="11" width="3.75" style="1292" bestFit="1" customWidth="1"/>
    <col min="12" max="12" width="17.375" style="1292" customWidth="1"/>
    <col min="13" max="13" width="5.5" style="1292" customWidth="1"/>
    <col min="14" max="14" width="17.375" style="1292" customWidth="1"/>
    <col min="15" max="15" width="3.75" style="1292" customWidth="1"/>
    <col min="16" max="16" width="17.375" style="1292" customWidth="1"/>
    <col min="17" max="17" width="3.75" style="1292" customWidth="1"/>
    <col min="18" max="18" width="17.375" style="1292" customWidth="1"/>
    <col min="19" max="19" width="3.75" style="1292" customWidth="1"/>
    <col min="20" max="20" width="17.375" style="1292" customWidth="1"/>
    <col min="21" max="21" width="3.75" style="1292" customWidth="1"/>
    <col min="22" max="22" width="17.375" style="1292" customWidth="1"/>
    <col min="23" max="23" width="3.75" style="1292" customWidth="1"/>
    <col min="24" max="24" width="17.375" style="1292" customWidth="1"/>
    <col min="25" max="25" width="3.75" style="1292" customWidth="1"/>
    <col min="26" max="26" width="17.375" style="1292" customWidth="1"/>
    <col min="27" max="27" width="3.75" style="1292" customWidth="1"/>
    <col min="28" max="28" width="56.25" style="1292" customWidth="1"/>
    <col min="29" max="16384" width="10" style="1292"/>
  </cols>
  <sheetData>
    <row r="1" spans="2:28">
      <c r="B1" s="1294" t="s">
        <v>54</v>
      </c>
    </row>
    <row r="2" spans="2:28">
      <c r="B2" s="1295" t="s">
        <v>295</v>
      </c>
      <c r="F2" s="1296"/>
      <c r="J2" s="1303"/>
    </row>
    <row r="3" spans="2:28">
      <c r="B3" s="1296" t="s">
        <v>825</v>
      </c>
      <c r="F3" s="1303" t="s">
        <v>335</v>
      </c>
      <c r="J3" s="1303"/>
    </row>
    <row r="4" spans="2:28">
      <c r="B4" s="1295"/>
      <c r="F4" s="1304" t="s">
        <v>123</v>
      </c>
      <c r="G4" s="1304"/>
      <c r="H4" s="1304"/>
      <c r="I4" s="1304"/>
      <c r="J4" s="1304"/>
      <c r="K4" s="1304"/>
      <c r="L4" s="1304"/>
      <c r="N4" s="1304" t="s">
        <v>367</v>
      </c>
      <c r="O4" s="1304"/>
      <c r="P4" s="1304"/>
      <c r="R4" s="1304" t="s">
        <v>197</v>
      </c>
      <c r="S4" s="1304"/>
      <c r="T4" s="1304"/>
      <c r="U4" s="1304"/>
      <c r="V4" s="1304"/>
      <c r="W4" s="1304"/>
      <c r="X4" s="1304"/>
      <c r="Z4" s="1313" t="s">
        <v>827</v>
      </c>
      <c r="AB4" s="1304" t="s">
        <v>722</v>
      </c>
    </row>
    <row r="5" spans="2:28">
      <c r="B5" s="1293" t="s">
        <v>812</v>
      </c>
      <c r="C5" s="1293" t="s">
        <v>332</v>
      </c>
      <c r="F5" s="1293" t="s">
        <v>828</v>
      </c>
      <c r="G5" s="1293"/>
      <c r="H5" s="1293" t="s">
        <v>240</v>
      </c>
      <c r="J5" s="1293" t="s">
        <v>734</v>
      </c>
      <c r="L5" s="1293" t="s">
        <v>123</v>
      </c>
      <c r="N5" s="1293" t="s">
        <v>829</v>
      </c>
      <c r="P5" s="1293" t="s">
        <v>830</v>
      </c>
      <c r="R5" s="1293" t="s">
        <v>829</v>
      </c>
      <c r="T5" s="1293" t="s">
        <v>830</v>
      </c>
      <c r="V5" s="1293" t="s">
        <v>734</v>
      </c>
      <c r="X5" s="1293" t="s">
        <v>123</v>
      </c>
      <c r="Z5" s="1314" t="s">
        <v>831</v>
      </c>
      <c r="AB5" s="1304"/>
    </row>
    <row r="6" spans="2:28">
      <c r="B6" s="1297">
        <v>1</v>
      </c>
      <c r="C6" s="1298" t="s">
        <v>832</v>
      </c>
      <c r="D6" s="1302" t="str">
        <f t="shared" ref="D6:D38" si="0">C6</f>
        <v>a</v>
      </c>
      <c r="E6" s="1297" t="s">
        <v>834</v>
      </c>
      <c r="F6" s="1305">
        <v>0.29166666666666669</v>
      </c>
      <c r="G6" s="1297" t="s">
        <v>662</v>
      </c>
      <c r="H6" s="1305">
        <v>0.66666666666666663</v>
      </c>
      <c r="I6" s="1307" t="s">
        <v>514</v>
      </c>
      <c r="J6" s="1305">
        <v>4.1666666666666664e-002</v>
      </c>
      <c r="K6" s="1308" t="s">
        <v>238</v>
      </c>
      <c r="L6" s="1304">
        <f t="shared" ref="L6:L22" si="1">IF(OR(F6="",H6=""),"",(H6+IF(F6&gt;H6,1,0)-F6-J6)*24)</f>
        <v>7.9999999999999982</v>
      </c>
      <c r="N6" s="1309">
        <f>'標準様式１【記載例】'!$BB$13</f>
        <v>0.29166666666666669</v>
      </c>
      <c r="O6" s="1293" t="s">
        <v>662</v>
      </c>
      <c r="P6" s="1309">
        <f>'標準様式１【記載例】'!$BF$13</f>
        <v>0.83333333333333337</v>
      </c>
      <c r="R6" s="1311">
        <f t="shared" ref="R6:R22" si="2">IF(F6="","",IF(F6&lt;N6,N6,IF(F6&gt;=P6,"",F6)))</f>
        <v>0.29166666666666669</v>
      </c>
      <c r="S6" s="1293" t="s">
        <v>662</v>
      </c>
      <c r="T6" s="1311">
        <f t="shared" ref="T6:T22" si="3">IF(H6="","",IF(H6&gt;F6,IF(H6&lt;P6,H6,P6),P6))</f>
        <v>0.66666666666666663</v>
      </c>
      <c r="U6" s="1312" t="s">
        <v>514</v>
      </c>
      <c r="V6" s="1305">
        <v>4.1666666666666664e-002</v>
      </c>
      <c r="W6" s="1292" t="s">
        <v>238</v>
      </c>
      <c r="X6" s="1304">
        <f t="shared" ref="X6:X22" si="4">IF(R6="","",IF((T6+IF(R6&gt;T6,1,0)-R6-V6)*24=0,"",(T6+IF(R6&gt;T6,1,0)-R6-V6)*24))</f>
        <v>7.9999999999999982</v>
      </c>
      <c r="Z6" s="1304" t="str">
        <f t="shared" ref="Z6:Z22" si="5">IF(X6="",L6,IF(OR(L6-X6=0,L6-X6&lt;0),"-",L6-X6))</f>
        <v>-</v>
      </c>
      <c r="AB6" s="1315"/>
    </row>
    <row r="7" spans="2:28">
      <c r="B7" s="1297">
        <v>2</v>
      </c>
      <c r="C7" s="1298" t="s">
        <v>835</v>
      </c>
      <c r="D7" s="1302" t="str">
        <f t="shared" si="0"/>
        <v>b</v>
      </c>
      <c r="E7" s="1297" t="s">
        <v>834</v>
      </c>
      <c r="F7" s="1305">
        <v>0.45833333333333331</v>
      </c>
      <c r="G7" s="1297" t="s">
        <v>662</v>
      </c>
      <c r="H7" s="1305">
        <v>0.83333333333333337</v>
      </c>
      <c r="I7" s="1307" t="s">
        <v>514</v>
      </c>
      <c r="J7" s="1305">
        <v>4.1666666666666664e-002</v>
      </c>
      <c r="K7" s="1308" t="s">
        <v>238</v>
      </c>
      <c r="L7" s="1304">
        <f t="shared" si="1"/>
        <v>8</v>
      </c>
      <c r="N7" s="1309">
        <f>'標準様式１【記載例】'!$BB$13</f>
        <v>0.29166666666666669</v>
      </c>
      <c r="O7" s="1293" t="s">
        <v>662</v>
      </c>
      <c r="P7" s="1309">
        <f>'標準様式１【記載例】'!$BF$13</f>
        <v>0.83333333333333337</v>
      </c>
      <c r="R7" s="1311">
        <f t="shared" si="2"/>
        <v>0.45833333333333331</v>
      </c>
      <c r="S7" s="1293" t="s">
        <v>662</v>
      </c>
      <c r="T7" s="1311">
        <f t="shared" si="3"/>
        <v>0.83333333333333337</v>
      </c>
      <c r="U7" s="1312" t="s">
        <v>514</v>
      </c>
      <c r="V7" s="1305">
        <v>4.1666666666666664e-002</v>
      </c>
      <c r="W7" s="1292" t="s">
        <v>238</v>
      </c>
      <c r="X7" s="1304">
        <f t="shared" si="4"/>
        <v>8</v>
      </c>
      <c r="Z7" s="1304" t="str">
        <f t="shared" si="5"/>
        <v>-</v>
      </c>
      <c r="AB7" s="1315"/>
    </row>
    <row r="8" spans="2:28">
      <c r="B8" s="1297">
        <v>3</v>
      </c>
      <c r="C8" s="1298" t="s">
        <v>406</v>
      </c>
      <c r="D8" s="1302" t="str">
        <f t="shared" si="0"/>
        <v>c</v>
      </c>
      <c r="E8" s="1297" t="s">
        <v>834</v>
      </c>
      <c r="F8" s="1305">
        <v>0.375</v>
      </c>
      <c r="G8" s="1297" t="s">
        <v>662</v>
      </c>
      <c r="H8" s="1305">
        <v>0.75</v>
      </c>
      <c r="I8" s="1307" t="s">
        <v>514</v>
      </c>
      <c r="J8" s="1305">
        <v>4.1666666666666664e-002</v>
      </c>
      <c r="K8" s="1308" t="s">
        <v>238</v>
      </c>
      <c r="L8" s="1304">
        <f t="shared" si="1"/>
        <v>8</v>
      </c>
      <c r="N8" s="1309">
        <f>'標準様式１【記載例】'!$BB$13</f>
        <v>0.29166666666666669</v>
      </c>
      <c r="O8" s="1293" t="s">
        <v>662</v>
      </c>
      <c r="P8" s="1309">
        <f>'標準様式１【記載例】'!$BF$13</f>
        <v>0.83333333333333337</v>
      </c>
      <c r="R8" s="1311">
        <f t="shared" si="2"/>
        <v>0.375</v>
      </c>
      <c r="S8" s="1293" t="s">
        <v>662</v>
      </c>
      <c r="T8" s="1311">
        <f t="shared" si="3"/>
        <v>0.75</v>
      </c>
      <c r="U8" s="1312" t="s">
        <v>514</v>
      </c>
      <c r="V8" s="1305">
        <v>4.1666666666666664e-002</v>
      </c>
      <c r="W8" s="1292" t="s">
        <v>238</v>
      </c>
      <c r="X8" s="1304">
        <f t="shared" si="4"/>
        <v>8</v>
      </c>
      <c r="Z8" s="1304" t="str">
        <f t="shared" si="5"/>
        <v>-</v>
      </c>
      <c r="AB8" s="1315"/>
    </row>
    <row r="9" spans="2:28">
      <c r="B9" s="1297">
        <v>4</v>
      </c>
      <c r="C9" s="1298" t="s">
        <v>678</v>
      </c>
      <c r="D9" s="1302" t="str">
        <f t="shared" si="0"/>
        <v>d</v>
      </c>
      <c r="E9" s="1297" t="s">
        <v>834</v>
      </c>
      <c r="F9" s="1305">
        <v>0.35416666666666669</v>
      </c>
      <c r="G9" s="1297" t="s">
        <v>662</v>
      </c>
      <c r="H9" s="1305">
        <v>0.72916666666666663</v>
      </c>
      <c r="I9" s="1307" t="s">
        <v>514</v>
      </c>
      <c r="J9" s="1305">
        <v>4.1666666666666664e-002</v>
      </c>
      <c r="K9" s="1308" t="s">
        <v>238</v>
      </c>
      <c r="L9" s="1304">
        <f t="shared" si="1"/>
        <v>7.9999999999999982</v>
      </c>
      <c r="N9" s="1309">
        <f>'標準様式１【記載例】'!$BB$13</f>
        <v>0.29166666666666669</v>
      </c>
      <c r="O9" s="1293" t="s">
        <v>662</v>
      </c>
      <c r="P9" s="1309">
        <f>'標準様式１【記載例】'!$BF$13</f>
        <v>0.83333333333333337</v>
      </c>
      <c r="R9" s="1311">
        <f t="shared" si="2"/>
        <v>0.35416666666666669</v>
      </c>
      <c r="S9" s="1293" t="s">
        <v>662</v>
      </c>
      <c r="T9" s="1311">
        <f t="shared" si="3"/>
        <v>0.72916666666666663</v>
      </c>
      <c r="U9" s="1312" t="s">
        <v>514</v>
      </c>
      <c r="V9" s="1305">
        <v>4.1666666666666664e-002</v>
      </c>
      <c r="W9" s="1292" t="s">
        <v>238</v>
      </c>
      <c r="X9" s="1304">
        <f t="shared" si="4"/>
        <v>7.9999999999999982</v>
      </c>
      <c r="Z9" s="1304" t="str">
        <f t="shared" si="5"/>
        <v>-</v>
      </c>
      <c r="AB9" s="1315"/>
    </row>
    <row r="10" spans="2:28">
      <c r="B10" s="1297">
        <v>5</v>
      </c>
      <c r="C10" s="1298" t="s">
        <v>220</v>
      </c>
      <c r="D10" s="1302" t="str">
        <f t="shared" si="0"/>
        <v>e</v>
      </c>
      <c r="E10" s="1297" t="s">
        <v>834</v>
      </c>
      <c r="F10" s="1305">
        <v>0.375</v>
      </c>
      <c r="G10" s="1297" t="s">
        <v>662</v>
      </c>
      <c r="H10" s="1305">
        <v>0.625</v>
      </c>
      <c r="I10" s="1307" t="s">
        <v>514</v>
      </c>
      <c r="J10" s="1305">
        <v>0</v>
      </c>
      <c r="K10" s="1308" t="s">
        <v>238</v>
      </c>
      <c r="L10" s="1304">
        <f t="shared" si="1"/>
        <v>6</v>
      </c>
      <c r="N10" s="1309">
        <f>'標準様式１【記載例】'!$BB$13</f>
        <v>0.29166666666666669</v>
      </c>
      <c r="O10" s="1293" t="s">
        <v>662</v>
      </c>
      <c r="P10" s="1309">
        <f>'標準様式１【記載例】'!$BF$13</f>
        <v>0.83333333333333337</v>
      </c>
      <c r="R10" s="1311">
        <f t="shared" si="2"/>
        <v>0.375</v>
      </c>
      <c r="S10" s="1293" t="s">
        <v>662</v>
      </c>
      <c r="T10" s="1311">
        <f t="shared" si="3"/>
        <v>0.625</v>
      </c>
      <c r="U10" s="1312" t="s">
        <v>514</v>
      </c>
      <c r="V10" s="1305">
        <v>0</v>
      </c>
      <c r="W10" s="1292" t="s">
        <v>238</v>
      </c>
      <c r="X10" s="1304">
        <f t="shared" si="4"/>
        <v>6</v>
      </c>
      <c r="Z10" s="1304" t="str">
        <f t="shared" si="5"/>
        <v>-</v>
      </c>
      <c r="AB10" s="1315"/>
    </row>
    <row r="11" spans="2:28">
      <c r="B11" s="1297">
        <v>6</v>
      </c>
      <c r="C11" s="1298" t="s">
        <v>612</v>
      </c>
      <c r="D11" s="1302" t="str">
        <f t="shared" si="0"/>
        <v>f</v>
      </c>
      <c r="E11" s="1297" t="s">
        <v>834</v>
      </c>
      <c r="F11" s="1305">
        <v>0.41666666666666669</v>
      </c>
      <c r="G11" s="1297" t="s">
        <v>662</v>
      </c>
      <c r="H11" s="1305">
        <v>0.66666666666666663</v>
      </c>
      <c r="I11" s="1307" t="s">
        <v>514</v>
      </c>
      <c r="J11" s="1305">
        <v>0</v>
      </c>
      <c r="K11" s="1308" t="s">
        <v>238</v>
      </c>
      <c r="L11" s="1304">
        <f t="shared" si="1"/>
        <v>5.9999999999999982</v>
      </c>
      <c r="N11" s="1309">
        <f>'標準様式１【記載例】'!$BB$13</f>
        <v>0.29166666666666669</v>
      </c>
      <c r="O11" s="1293" t="s">
        <v>662</v>
      </c>
      <c r="P11" s="1309">
        <f>'標準様式１【記載例】'!$BF$13</f>
        <v>0.83333333333333337</v>
      </c>
      <c r="R11" s="1311">
        <f t="shared" si="2"/>
        <v>0.41666666666666669</v>
      </c>
      <c r="S11" s="1293" t="s">
        <v>662</v>
      </c>
      <c r="T11" s="1311">
        <f t="shared" si="3"/>
        <v>0.66666666666666663</v>
      </c>
      <c r="U11" s="1312" t="s">
        <v>514</v>
      </c>
      <c r="V11" s="1305">
        <v>0</v>
      </c>
      <c r="W11" s="1292" t="s">
        <v>238</v>
      </c>
      <c r="X11" s="1304">
        <f t="shared" si="4"/>
        <v>5.9999999999999982</v>
      </c>
      <c r="Z11" s="1304" t="str">
        <f t="shared" si="5"/>
        <v>-</v>
      </c>
      <c r="AB11" s="1315"/>
    </row>
    <row r="12" spans="2:28">
      <c r="B12" s="1297">
        <v>7</v>
      </c>
      <c r="C12" s="1298" t="s">
        <v>821</v>
      </c>
      <c r="D12" s="1302" t="str">
        <f t="shared" si="0"/>
        <v>g</v>
      </c>
      <c r="E12" s="1297" t="s">
        <v>834</v>
      </c>
      <c r="F12" s="1305">
        <v>0.29166666666666669</v>
      </c>
      <c r="G12" s="1297" t="s">
        <v>662</v>
      </c>
      <c r="H12" s="1305">
        <v>0.39583333333333331</v>
      </c>
      <c r="I12" s="1307" t="s">
        <v>514</v>
      </c>
      <c r="J12" s="1305">
        <v>0</v>
      </c>
      <c r="K12" s="1308" t="s">
        <v>238</v>
      </c>
      <c r="L12" s="1304">
        <f t="shared" si="1"/>
        <v>2.4999999999999991</v>
      </c>
      <c r="N12" s="1309">
        <f>'標準様式１【記載例】'!$BB$13</f>
        <v>0.29166666666666669</v>
      </c>
      <c r="O12" s="1293" t="s">
        <v>662</v>
      </c>
      <c r="P12" s="1309">
        <f>'標準様式１【記載例】'!$BF$13</f>
        <v>0.83333333333333337</v>
      </c>
      <c r="R12" s="1311">
        <f t="shared" si="2"/>
        <v>0.29166666666666669</v>
      </c>
      <c r="S12" s="1293" t="s">
        <v>662</v>
      </c>
      <c r="T12" s="1311">
        <f t="shared" si="3"/>
        <v>0.39583333333333331</v>
      </c>
      <c r="U12" s="1312" t="s">
        <v>514</v>
      </c>
      <c r="V12" s="1305">
        <v>0</v>
      </c>
      <c r="W12" s="1292" t="s">
        <v>238</v>
      </c>
      <c r="X12" s="1304">
        <f t="shared" si="4"/>
        <v>2.4999999999999991</v>
      </c>
      <c r="Z12" s="1304" t="str">
        <f t="shared" si="5"/>
        <v>-</v>
      </c>
      <c r="AB12" s="1315"/>
    </row>
    <row r="13" spans="2:28">
      <c r="B13" s="1297">
        <v>8</v>
      </c>
      <c r="C13" s="1298" t="s">
        <v>430</v>
      </c>
      <c r="D13" s="1302" t="str">
        <f t="shared" si="0"/>
        <v>h</v>
      </c>
      <c r="E13" s="1297" t="s">
        <v>834</v>
      </c>
      <c r="F13" s="1305">
        <v>0.66666666666666663</v>
      </c>
      <c r="G13" s="1297" t="s">
        <v>662</v>
      </c>
      <c r="H13" s="1305">
        <v>0.83333333333333337</v>
      </c>
      <c r="I13" s="1307" t="s">
        <v>514</v>
      </c>
      <c r="J13" s="1305">
        <v>0</v>
      </c>
      <c r="K13" s="1308" t="s">
        <v>238</v>
      </c>
      <c r="L13" s="1304">
        <f t="shared" si="1"/>
        <v>4.0000000000000018</v>
      </c>
      <c r="N13" s="1309">
        <f>'標準様式１【記載例】'!$BB$13</f>
        <v>0.29166666666666669</v>
      </c>
      <c r="O13" s="1293" t="s">
        <v>662</v>
      </c>
      <c r="P13" s="1309">
        <f>'標準様式１【記載例】'!$BF$13</f>
        <v>0.83333333333333337</v>
      </c>
      <c r="R13" s="1311">
        <f t="shared" si="2"/>
        <v>0.66666666666666663</v>
      </c>
      <c r="S13" s="1293" t="s">
        <v>662</v>
      </c>
      <c r="T13" s="1311">
        <f t="shared" si="3"/>
        <v>0.83333333333333337</v>
      </c>
      <c r="U13" s="1312" t="s">
        <v>514</v>
      </c>
      <c r="V13" s="1305">
        <v>0</v>
      </c>
      <c r="W13" s="1292" t="s">
        <v>238</v>
      </c>
      <c r="X13" s="1304">
        <f t="shared" si="4"/>
        <v>4.0000000000000018</v>
      </c>
      <c r="Z13" s="1304" t="str">
        <f t="shared" si="5"/>
        <v>-</v>
      </c>
      <c r="AB13" s="1315"/>
    </row>
    <row r="14" spans="2:28">
      <c r="B14" s="1297">
        <v>9</v>
      </c>
      <c r="C14" s="1298" t="s">
        <v>836</v>
      </c>
      <c r="D14" s="1302" t="str">
        <f t="shared" si="0"/>
        <v>i</v>
      </c>
      <c r="E14" s="1297" t="s">
        <v>834</v>
      </c>
      <c r="F14" s="1305">
        <v>0.70833333333333337</v>
      </c>
      <c r="G14" s="1297" t="s">
        <v>662</v>
      </c>
      <c r="H14" s="1305">
        <v>1</v>
      </c>
      <c r="I14" s="1307" t="s">
        <v>514</v>
      </c>
      <c r="J14" s="1305">
        <v>0</v>
      </c>
      <c r="K14" s="1308" t="s">
        <v>238</v>
      </c>
      <c r="L14" s="1304">
        <f t="shared" si="1"/>
        <v>6.9999999999999991</v>
      </c>
      <c r="N14" s="1309">
        <f>'標準様式１【記載例】'!$BB$13</f>
        <v>0.29166666666666669</v>
      </c>
      <c r="O14" s="1293" t="s">
        <v>662</v>
      </c>
      <c r="P14" s="1309">
        <f>'標準様式１【記載例】'!$BF$13</f>
        <v>0.83333333333333337</v>
      </c>
      <c r="R14" s="1311">
        <f t="shared" si="2"/>
        <v>0.70833333333333337</v>
      </c>
      <c r="S14" s="1293" t="s">
        <v>662</v>
      </c>
      <c r="T14" s="1311">
        <f t="shared" si="3"/>
        <v>0.83333333333333337</v>
      </c>
      <c r="U14" s="1312" t="s">
        <v>514</v>
      </c>
      <c r="V14" s="1305">
        <v>0</v>
      </c>
      <c r="W14" s="1292" t="s">
        <v>238</v>
      </c>
      <c r="X14" s="1304">
        <f t="shared" si="4"/>
        <v>3</v>
      </c>
      <c r="Z14" s="1304">
        <f t="shared" si="5"/>
        <v>3.9999999999999991</v>
      </c>
      <c r="AB14" s="1315" t="s">
        <v>813</v>
      </c>
    </row>
    <row r="15" spans="2:28">
      <c r="B15" s="1297">
        <v>10</v>
      </c>
      <c r="C15" s="1298" t="s">
        <v>656</v>
      </c>
      <c r="D15" s="1302" t="str">
        <f t="shared" si="0"/>
        <v>j</v>
      </c>
      <c r="E15" s="1297" t="s">
        <v>834</v>
      </c>
      <c r="F15" s="1305">
        <v>0</v>
      </c>
      <c r="G15" s="1297" t="s">
        <v>662</v>
      </c>
      <c r="H15" s="1305">
        <v>0.41666666666666669</v>
      </c>
      <c r="I15" s="1307" t="s">
        <v>514</v>
      </c>
      <c r="J15" s="1305">
        <v>4.1666666666666664e-002</v>
      </c>
      <c r="K15" s="1308" t="s">
        <v>238</v>
      </c>
      <c r="L15" s="1304">
        <f t="shared" si="1"/>
        <v>9</v>
      </c>
      <c r="N15" s="1309">
        <f>'標準様式１【記載例】'!$BB$13</f>
        <v>0.29166666666666669</v>
      </c>
      <c r="O15" s="1293" t="s">
        <v>662</v>
      </c>
      <c r="P15" s="1309">
        <f>'標準様式１【記載例】'!$BF$13</f>
        <v>0.83333333333333337</v>
      </c>
      <c r="R15" s="1311">
        <f t="shared" si="2"/>
        <v>0.29166666666666669</v>
      </c>
      <c r="S15" s="1293" t="s">
        <v>662</v>
      </c>
      <c r="T15" s="1311">
        <f t="shared" si="3"/>
        <v>0.41666666666666669</v>
      </c>
      <c r="U15" s="1312" t="s">
        <v>514</v>
      </c>
      <c r="V15" s="1305">
        <v>0</v>
      </c>
      <c r="W15" s="1292" t="s">
        <v>238</v>
      </c>
      <c r="X15" s="1304">
        <f t="shared" si="4"/>
        <v>3</v>
      </c>
      <c r="Z15" s="1304">
        <f t="shared" si="5"/>
        <v>6</v>
      </c>
      <c r="AB15" s="1315" t="s">
        <v>872</v>
      </c>
    </row>
    <row r="16" spans="2:28">
      <c r="B16" s="1297">
        <v>11</v>
      </c>
      <c r="C16" s="1298" t="s">
        <v>741</v>
      </c>
      <c r="D16" s="1302" t="str">
        <f t="shared" si="0"/>
        <v>k</v>
      </c>
      <c r="E16" s="1297" t="s">
        <v>834</v>
      </c>
      <c r="F16" s="1305"/>
      <c r="G16" s="1297" t="s">
        <v>662</v>
      </c>
      <c r="H16" s="1305"/>
      <c r="I16" s="1307" t="s">
        <v>514</v>
      </c>
      <c r="J16" s="1305">
        <v>0</v>
      </c>
      <c r="K16" s="1308" t="s">
        <v>238</v>
      </c>
      <c r="L16" s="1304" t="str">
        <f t="shared" si="1"/>
        <v/>
      </c>
      <c r="N16" s="1309">
        <f>'標準様式１【記載例】'!$BB$13</f>
        <v>0.29166666666666669</v>
      </c>
      <c r="O16" s="1293" t="s">
        <v>662</v>
      </c>
      <c r="P16" s="1309">
        <f>'標準様式１【記載例】'!$BF$13</f>
        <v>0.83333333333333337</v>
      </c>
      <c r="R16" s="1311" t="str">
        <f t="shared" si="2"/>
        <v/>
      </c>
      <c r="S16" s="1293" t="s">
        <v>662</v>
      </c>
      <c r="T16" s="1311" t="str">
        <f t="shared" si="3"/>
        <v/>
      </c>
      <c r="U16" s="1312" t="s">
        <v>514</v>
      </c>
      <c r="V16" s="1305">
        <v>0</v>
      </c>
      <c r="W16" s="1292" t="s">
        <v>238</v>
      </c>
      <c r="X16" s="1304" t="str">
        <f t="shared" si="4"/>
        <v/>
      </c>
      <c r="Z16" s="1304" t="str">
        <f t="shared" si="5"/>
        <v/>
      </c>
      <c r="AB16" s="1315"/>
    </row>
    <row r="17" spans="2:28">
      <c r="B17" s="1297">
        <v>12</v>
      </c>
      <c r="C17" s="1298" t="s">
        <v>837</v>
      </c>
      <c r="D17" s="1302" t="str">
        <f t="shared" si="0"/>
        <v>l</v>
      </c>
      <c r="E17" s="1297" t="s">
        <v>834</v>
      </c>
      <c r="F17" s="1305"/>
      <c r="G17" s="1297" t="s">
        <v>662</v>
      </c>
      <c r="H17" s="1305"/>
      <c r="I17" s="1307" t="s">
        <v>514</v>
      </c>
      <c r="J17" s="1305">
        <v>0</v>
      </c>
      <c r="K17" s="1308" t="s">
        <v>238</v>
      </c>
      <c r="L17" s="1304" t="str">
        <f t="shared" si="1"/>
        <v/>
      </c>
      <c r="N17" s="1309">
        <f>'標準様式１【記載例】'!$BB$13</f>
        <v>0.29166666666666669</v>
      </c>
      <c r="O17" s="1293" t="s">
        <v>662</v>
      </c>
      <c r="P17" s="1309">
        <f>'標準様式１【記載例】'!$BF$13</f>
        <v>0.83333333333333337</v>
      </c>
      <c r="R17" s="1311" t="str">
        <f t="shared" si="2"/>
        <v/>
      </c>
      <c r="S17" s="1293" t="s">
        <v>662</v>
      </c>
      <c r="T17" s="1311" t="str">
        <f t="shared" si="3"/>
        <v/>
      </c>
      <c r="U17" s="1312" t="s">
        <v>514</v>
      </c>
      <c r="V17" s="1305">
        <v>0</v>
      </c>
      <c r="W17" s="1292" t="s">
        <v>238</v>
      </c>
      <c r="X17" s="1304" t="str">
        <f t="shared" si="4"/>
        <v/>
      </c>
      <c r="Z17" s="1304" t="str">
        <f t="shared" si="5"/>
        <v/>
      </c>
      <c r="AB17" s="1315"/>
    </row>
    <row r="18" spans="2:28">
      <c r="B18" s="1297">
        <v>13</v>
      </c>
      <c r="C18" s="1298" t="s">
        <v>609</v>
      </c>
      <c r="D18" s="1302" t="str">
        <f t="shared" si="0"/>
        <v>m</v>
      </c>
      <c r="E18" s="1297" t="s">
        <v>834</v>
      </c>
      <c r="F18" s="1305"/>
      <c r="G18" s="1297" t="s">
        <v>662</v>
      </c>
      <c r="H18" s="1305"/>
      <c r="I18" s="1307" t="s">
        <v>514</v>
      </c>
      <c r="J18" s="1305">
        <v>0</v>
      </c>
      <c r="K18" s="1308" t="s">
        <v>238</v>
      </c>
      <c r="L18" s="1304" t="str">
        <f t="shared" si="1"/>
        <v/>
      </c>
      <c r="N18" s="1309">
        <f>'標準様式１【記載例】'!$BB$13</f>
        <v>0.29166666666666669</v>
      </c>
      <c r="O18" s="1293" t="s">
        <v>662</v>
      </c>
      <c r="P18" s="1309">
        <f>'標準様式１【記載例】'!$BF$13</f>
        <v>0.83333333333333337</v>
      </c>
      <c r="R18" s="1311" t="str">
        <f t="shared" si="2"/>
        <v/>
      </c>
      <c r="S18" s="1293" t="s">
        <v>662</v>
      </c>
      <c r="T18" s="1311" t="str">
        <f t="shared" si="3"/>
        <v/>
      </c>
      <c r="U18" s="1312" t="s">
        <v>514</v>
      </c>
      <c r="V18" s="1305">
        <v>0</v>
      </c>
      <c r="W18" s="1292" t="s">
        <v>238</v>
      </c>
      <c r="X18" s="1304" t="str">
        <f t="shared" si="4"/>
        <v/>
      </c>
      <c r="Z18" s="1304" t="str">
        <f t="shared" si="5"/>
        <v/>
      </c>
      <c r="AB18" s="1315"/>
    </row>
    <row r="19" spans="2:28">
      <c r="B19" s="1297">
        <v>14</v>
      </c>
      <c r="C19" s="1298" t="s">
        <v>839</v>
      </c>
      <c r="D19" s="1302" t="str">
        <f t="shared" si="0"/>
        <v>n</v>
      </c>
      <c r="E19" s="1297" t="s">
        <v>834</v>
      </c>
      <c r="F19" s="1305"/>
      <c r="G19" s="1297" t="s">
        <v>662</v>
      </c>
      <c r="H19" s="1305"/>
      <c r="I19" s="1307" t="s">
        <v>514</v>
      </c>
      <c r="J19" s="1305">
        <v>0</v>
      </c>
      <c r="K19" s="1308" t="s">
        <v>238</v>
      </c>
      <c r="L19" s="1304" t="str">
        <f t="shared" si="1"/>
        <v/>
      </c>
      <c r="N19" s="1309">
        <f>'標準様式１【記載例】'!$BB$13</f>
        <v>0.29166666666666669</v>
      </c>
      <c r="O19" s="1293" t="s">
        <v>662</v>
      </c>
      <c r="P19" s="1309">
        <f>'標準様式１【記載例】'!$BF$13</f>
        <v>0.83333333333333337</v>
      </c>
      <c r="R19" s="1311" t="str">
        <f t="shared" si="2"/>
        <v/>
      </c>
      <c r="S19" s="1293" t="s">
        <v>662</v>
      </c>
      <c r="T19" s="1311" t="str">
        <f t="shared" si="3"/>
        <v/>
      </c>
      <c r="U19" s="1312" t="s">
        <v>514</v>
      </c>
      <c r="V19" s="1305">
        <v>0</v>
      </c>
      <c r="W19" s="1292" t="s">
        <v>238</v>
      </c>
      <c r="X19" s="1304" t="str">
        <f t="shared" si="4"/>
        <v/>
      </c>
      <c r="Z19" s="1304" t="str">
        <f t="shared" si="5"/>
        <v/>
      </c>
      <c r="AB19" s="1315"/>
    </row>
    <row r="20" spans="2:28">
      <c r="B20" s="1297">
        <v>15</v>
      </c>
      <c r="C20" s="1298" t="s">
        <v>833</v>
      </c>
      <c r="D20" s="1302" t="str">
        <f t="shared" si="0"/>
        <v>o</v>
      </c>
      <c r="E20" s="1297" t="s">
        <v>834</v>
      </c>
      <c r="F20" s="1305"/>
      <c r="G20" s="1297" t="s">
        <v>662</v>
      </c>
      <c r="H20" s="1305"/>
      <c r="I20" s="1307" t="s">
        <v>514</v>
      </c>
      <c r="J20" s="1305">
        <v>0</v>
      </c>
      <c r="K20" s="1308" t="s">
        <v>238</v>
      </c>
      <c r="L20" s="1304" t="str">
        <f t="shared" si="1"/>
        <v/>
      </c>
      <c r="N20" s="1309">
        <f>'標準様式１【記載例】'!$BB$13</f>
        <v>0.29166666666666669</v>
      </c>
      <c r="O20" s="1293" t="s">
        <v>662</v>
      </c>
      <c r="P20" s="1309">
        <f>'標準様式１【記載例】'!$BF$13</f>
        <v>0.83333333333333337</v>
      </c>
      <c r="R20" s="1311" t="str">
        <f t="shared" si="2"/>
        <v/>
      </c>
      <c r="S20" s="1293" t="s">
        <v>662</v>
      </c>
      <c r="T20" s="1311" t="str">
        <f t="shared" si="3"/>
        <v/>
      </c>
      <c r="U20" s="1312" t="s">
        <v>514</v>
      </c>
      <c r="V20" s="1305">
        <v>0</v>
      </c>
      <c r="W20" s="1292" t="s">
        <v>238</v>
      </c>
      <c r="X20" s="1304" t="str">
        <f t="shared" si="4"/>
        <v/>
      </c>
      <c r="Z20" s="1304" t="str">
        <f t="shared" si="5"/>
        <v/>
      </c>
      <c r="AB20" s="1315"/>
    </row>
    <row r="21" spans="2:28">
      <c r="B21" s="1297">
        <v>16</v>
      </c>
      <c r="C21" s="1298" t="s">
        <v>605</v>
      </c>
      <c r="D21" s="1302" t="str">
        <f t="shared" si="0"/>
        <v>p</v>
      </c>
      <c r="E21" s="1297" t="s">
        <v>834</v>
      </c>
      <c r="F21" s="1305"/>
      <c r="G21" s="1297" t="s">
        <v>662</v>
      </c>
      <c r="H21" s="1305"/>
      <c r="I21" s="1307" t="s">
        <v>514</v>
      </c>
      <c r="J21" s="1305">
        <v>0</v>
      </c>
      <c r="K21" s="1308" t="s">
        <v>238</v>
      </c>
      <c r="L21" s="1304" t="str">
        <f t="shared" si="1"/>
        <v/>
      </c>
      <c r="N21" s="1309">
        <f>'標準様式１【記載例】'!$BB$13</f>
        <v>0.29166666666666669</v>
      </c>
      <c r="O21" s="1293" t="s">
        <v>662</v>
      </c>
      <c r="P21" s="1309">
        <f>'標準様式１【記載例】'!$BF$13</f>
        <v>0.83333333333333337</v>
      </c>
      <c r="R21" s="1311" t="str">
        <f t="shared" si="2"/>
        <v/>
      </c>
      <c r="S21" s="1293" t="s">
        <v>662</v>
      </c>
      <c r="T21" s="1311" t="str">
        <f t="shared" si="3"/>
        <v/>
      </c>
      <c r="U21" s="1312" t="s">
        <v>514</v>
      </c>
      <c r="V21" s="1305">
        <v>0</v>
      </c>
      <c r="W21" s="1292" t="s">
        <v>238</v>
      </c>
      <c r="X21" s="1304" t="str">
        <f t="shared" si="4"/>
        <v/>
      </c>
      <c r="Z21" s="1304" t="str">
        <f t="shared" si="5"/>
        <v/>
      </c>
      <c r="AB21" s="1315"/>
    </row>
    <row r="22" spans="2:28">
      <c r="B22" s="1297">
        <v>17</v>
      </c>
      <c r="C22" s="1298" t="s">
        <v>840</v>
      </c>
      <c r="D22" s="1302" t="str">
        <f t="shared" si="0"/>
        <v>q</v>
      </c>
      <c r="E22" s="1297" t="s">
        <v>834</v>
      </c>
      <c r="F22" s="1305"/>
      <c r="G22" s="1297" t="s">
        <v>662</v>
      </c>
      <c r="H22" s="1305"/>
      <c r="I22" s="1307" t="s">
        <v>514</v>
      </c>
      <c r="J22" s="1305">
        <v>0</v>
      </c>
      <c r="K22" s="1308" t="s">
        <v>238</v>
      </c>
      <c r="L22" s="1304" t="str">
        <f t="shared" si="1"/>
        <v/>
      </c>
      <c r="N22" s="1309">
        <f>'標準様式１【記載例】'!$BB$13</f>
        <v>0.29166666666666669</v>
      </c>
      <c r="O22" s="1293" t="s">
        <v>662</v>
      </c>
      <c r="P22" s="1309">
        <f>'標準様式１【記載例】'!$BF$13</f>
        <v>0.83333333333333337</v>
      </c>
      <c r="R22" s="1311" t="str">
        <f t="shared" si="2"/>
        <v/>
      </c>
      <c r="S22" s="1293" t="s">
        <v>662</v>
      </c>
      <c r="T22" s="1311" t="str">
        <f t="shared" si="3"/>
        <v/>
      </c>
      <c r="U22" s="1312" t="s">
        <v>514</v>
      </c>
      <c r="V22" s="1305">
        <v>0</v>
      </c>
      <c r="W22" s="1292" t="s">
        <v>238</v>
      </c>
      <c r="X22" s="1304" t="str">
        <f t="shared" si="4"/>
        <v/>
      </c>
      <c r="Z22" s="1304" t="str">
        <f t="shared" si="5"/>
        <v/>
      </c>
      <c r="AB22" s="1315"/>
    </row>
    <row r="23" spans="2:28">
      <c r="B23" s="1297">
        <v>18</v>
      </c>
      <c r="C23" s="1298" t="s">
        <v>307</v>
      </c>
      <c r="D23" s="1302" t="str">
        <f t="shared" si="0"/>
        <v>r</v>
      </c>
      <c r="E23" s="1297" t="s">
        <v>834</v>
      </c>
      <c r="F23" s="1306"/>
      <c r="G23" s="1297" t="s">
        <v>662</v>
      </c>
      <c r="H23" s="1306"/>
      <c r="I23" s="1307" t="s">
        <v>514</v>
      </c>
      <c r="J23" s="1306"/>
      <c r="K23" s="1308" t="s">
        <v>238</v>
      </c>
      <c r="L23" s="1298">
        <v>1</v>
      </c>
      <c r="N23" s="1310"/>
      <c r="O23" s="1297" t="s">
        <v>662</v>
      </c>
      <c r="P23" s="1310"/>
      <c r="Q23" s="1308"/>
      <c r="R23" s="1310"/>
      <c r="S23" s="1297" t="s">
        <v>662</v>
      </c>
      <c r="T23" s="1310"/>
      <c r="U23" s="1307" t="s">
        <v>514</v>
      </c>
      <c r="V23" s="1306"/>
      <c r="W23" s="1308" t="s">
        <v>238</v>
      </c>
      <c r="X23" s="1298">
        <v>1</v>
      </c>
      <c r="Y23" s="1308"/>
      <c r="Z23" s="1298" t="s">
        <v>753</v>
      </c>
      <c r="AB23" s="1315"/>
    </row>
    <row r="24" spans="2:28">
      <c r="B24" s="1297">
        <v>19</v>
      </c>
      <c r="C24" s="1298" t="s">
        <v>576</v>
      </c>
      <c r="D24" s="1302" t="str">
        <f t="shared" si="0"/>
        <v>s</v>
      </c>
      <c r="E24" s="1297" t="s">
        <v>834</v>
      </c>
      <c r="F24" s="1306"/>
      <c r="G24" s="1297" t="s">
        <v>662</v>
      </c>
      <c r="H24" s="1306"/>
      <c r="I24" s="1307" t="s">
        <v>514</v>
      </c>
      <c r="J24" s="1306"/>
      <c r="K24" s="1308" t="s">
        <v>238</v>
      </c>
      <c r="L24" s="1298">
        <v>2</v>
      </c>
      <c r="N24" s="1310"/>
      <c r="O24" s="1297" t="s">
        <v>662</v>
      </c>
      <c r="P24" s="1310"/>
      <c r="Q24" s="1308"/>
      <c r="R24" s="1310"/>
      <c r="S24" s="1297" t="s">
        <v>662</v>
      </c>
      <c r="T24" s="1310"/>
      <c r="U24" s="1307" t="s">
        <v>514</v>
      </c>
      <c r="V24" s="1306"/>
      <c r="W24" s="1308" t="s">
        <v>238</v>
      </c>
      <c r="X24" s="1298">
        <v>2</v>
      </c>
      <c r="Y24" s="1308"/>
      <c r="Z24" s="1298" t="s">
        <v>753</v>
      </c>
      <c r="AB24" s="1315"/>
    </row>
    <row r="25" spans="2:28">
      <c r="B25" s="1297">
        <v>20</v>
      </c>
      <c r="C25" s="1298" t="s">
        <v>841</v>
      </c>
      <c r="D25" s="1302" t="str">
        <f t="shared" si="0"/>
        <v>t</v>
      </c>
      <c r="E25" s="1297" t="s">
        <v>834</v>
      </c>
      <c r="F25" s="1306"/>
      <c r="G25" s="1297" t="s">
        <v>662</v>
      </c>
      <c r="H25" s="1306"/>
      <c r="I25" s="1307" t="s">
        <v>514</v>
      </c>
      <c r="J25" s="1306"/>
      <c r="K25" s="1308" t="s">
        <v>238</v>
      </c>
      <c r="L25" s="1298">
        <v>3</v>
      </c>
      <c r="N25" s="1310"/>
      <c r="O25" s="1297" t="s">
        <v>662</v>
      </c>
      <c r="P25" s="1310"/>
      <c r="Q25" s="1308"/>
      <c r="R25" s="1310"/>
      <c r="S25" s="1297" t="s">
        <v>662</v>
      </c>
      <c r="T25" s="1310"/>
      <c r="U25" s="1307" t="s">
        <v>514</v>
      </c>
      <c r="V25" s="1306"/>
      <c r="W25" s="1308" t="s">
        <v>238</v>
      </c>
      <c r="X25" s="1298">
        <v>3</v>
      </c>
      <c r="Y25" s="1308"/>
      <c r="Z25" s="1298" t="s">
        <v>753</v>
      </c>
      <c r="AB25" s="1315"/>
    </row>
    <row r="26" spans="2:28">
      <c r="B26" s="1297">
        <v>21</v>
      </c>
      <c r="C26" s="1298" t="s">
        <v>297</v>
      </c>
      <c r="D26" s="1302" t="str">
        <f t="shared" si="0"/>
        <v>u</v>
      </c>
      <c r="E26" s="1297" t="s">
        <v>834</v>
      </c>
      <c r="F26" s="1306"/>
      <c r="G26" s="1297" t="s">
        <v>662</v>
      </c>
      <c r="H26" s="1306"/>
      <c r="I26" s="1307" t="s">
        <v>514</v>
      </c>
      <c r="J26" s="1306"/>
      <c r="K26" s="1308" t="s">
        <v>238</v>
      </c>
      <c r="L26" s="1298">
        <v>4</v>
      </c>
      <c r="N26" s="1310"/>
      <c r="O26" s="1297" t="s">
        <v>662</v>
      </c>
      <c r="P26" s="1310"/>
      <c r="Q26" s="1308"/>
      <c r="R26" s="1310"/>
      <c r="S26" s="1297" t="s">
        <v>662</v>
      </c>
      <c r="T26" s="1310"/>
      <c r="U26" s="1307" t="s">
        <v>514</v>
      </c>
      <c r="V26" s="1306"/>
      <c r="W26" s="1308" t="s">
        <v>238</v>
      </c>
      <c r="X26" s="1298">
        <v>4</v>
      </c>
      <c r="Y26" s="1308"/>
      <c r="Z26" s="1298" t="s">
        <v>753</v>
      </c>
      <c r="AB26" s="1315"/>
    </row>
    <row r="27" spans="2:28">
      <c r="B27" s="1297">
        <v>22</v>
      </c>
      <c r="C27" s="1298" t="s">
        <v>842</v>
      </c>
      <c r="D27" s="1302" t="str">
        <f t="shared" si="0"/>
        <v>v</v>
      </c>
      <c r="E27" s="1297" t="s">
        <v>834</v>
      </c>
      <c r="F27" s="1306"/>
      <c r="G27" s="1297" t="s">
        <v>662</v>
      </c>
      <c r="H27" s="1306"/>
      <c r="I27" s="1307" t="s">
        <v>514</v>
      </c>
      <c r="J27" s="1306"/>
      <c r="K27" s="1308" t="s">
        <v>238</v>
      </c>
      <c r="L27" s="1298">
        <v>5</v>
      </c>
      <c r="N27" s="1310"/>
      <c r="O27" s="1297" t="s">
        <v>662</v>
      </c>
      <c r="P27" s="1310"/>
      <c r="Q27" s="1308"/>
      <c r="R27" s="1310"/>
      <c r="S27" s="1297" t="s">
        <v>662</v>
      </c>
      <c r="T27" s="1310"/>
      <c r="U27" s="1307" t="s">
        <v>514</v>
      </c>
      <c r="V27" s="1306"/>
      <c r="W27" s="1308" t="s">
        <v>238</v>
      </c>
      <c r="X27" s="1298">
        <v>5</v>
      </c>
      <c r="Y27" s="1308"/>
      <c r="Z27" s="1298" t="s">
        <v>753</v>
      </c>
      <c r="AB27" s="1315"/>
    </row>
    <row r="28" spans="2:28">
      <c r="B28" s="1297">
        <v>23</v>
      </c>
      <c r="C28" s="1298" t="s">
        <v>843</v>
      </c>
      <c r="D28" s="1302" t="str">
        <f t="shared" si="0"/>
        <v>w</v>
      </c>
      <c r="E28" s="1297" t="s">
        <v>834</v>
      </c>
      <c r="F28" s="1306"/>
      <c r="G28" s="1297" t="s">
        <v>662</v>
      </c>
      <c r="H28" s="1306"/>
      <c r="I28" s="1307" t="s">
        <v>514</v>
      </c>
      <c r="J28" s="1306"/>
      <c r="K28" s="1308" t="s">
        <v>238</v>
      </c>
      <c r="L28" s="1298">
        <v>6</v>
      </c>
      <c r="N28" s="1310"/>
      <c r="O28" s="1297" t="s">
        <v>662</v>
      </c>
      <c r="P28" s="1310"/>
      <c r="Q28" s="1308"/>
      <c r="R28" s="1310"/>
      <c r="S28" s="1297" t="s">
        <v>662</v>
      </c>
      <c r="T28" s="1310"/>
      <c r="U28" s="1307" t="s">
        <v>514</v>
      </c>
      <c r="V28" s="1306"/>
      <c r="W28" s="1308" t="s">
        <v>238</v>
      </c>
      <c r="X28" s="1298">
        <v>6</v>
      </c>
      <c r="Y28" s="1308"/>
      <c r="Z28" s="1298" t="s">
        <v>753</v>
      </c>
      <c r="AB28" s="1315"/>
    </row>
    <row r="29" spans="2:28">
      <c r="B29" s="1297">
        <v>24</v>
      </c>
      <c r="C29" s="1298" t="s">
        <v>844</v>
      </c>
      <c r="D29" s="1302" t="str">
        <f t="shared" si="0"/>
        <v>x</v>
      </c>
      <c r="E29" s="1297" t="s">
        <v>834</v>
      </c>
      <c r="F29" s="1306"/>
      <c r="G29" s="1297" t="s">
        <v>662</v>
      </c>
      <c r="H29" s="1306"/>
      <c r="I29" s="1307" t="s">
        <v>514</v>
      </c>
      <c r="J29" s="1306"/>
      <c r="K29" s="1308" t="s">
        <v>238</v>
      </c>
      <c r="L29" s="1298">
        <v>7</v>
      </c>
      <c r="N29" s="1310"/>
      <c r="O29" s="1297" t="s">
        <v>662</v>
      </c>
      <c r="P29" s="1310"/>
      <c r="Q29" s="1308"/>
      <c r="R29" s="1310"/>
      <c r="S29" s="1297" t="s">
        <v>662</v>
      </c>
      <c r="T29" s="1310"/>
      <c r="U29" s="1307" t="s">
        <v>514</v>
      </c>
      <c r="V29" s="1306"/>
      <c r="W29" s="1308" t="s">
        <v>238</v>
      </c>
      <c r="X29" s="1298">
        <v>7</v>
      </c>
      <c r="Y29" s="1308"/>
      <c r="Z29" s="1298" t="s">
        <v>753</v>
      </c>
      <c r="AB29" s="1315"/>
    </row>
    <row r="30" spans="2:28">
      <c r="B30" s="1297">
        <v>25</v>
      </c>
      <c r="C30" s="1298" t="s">
        <v>846</v>
      </c>
      <c r="D30" s="1302" t="str">
        <f t="shared" si="0"/>
        <v>y</v>
      </c>
      <c r="E30" s="1297" t="s">
        <v>834</v>
      </c>
      <c r="F30" s="1306"/>
      <c r="G30" s="1297" t="s">
        <v>662</v>
      </c>
      <c r="H30" s="1306"/>
      <c r="I30" s="1307" t="s">
        <v>514</v>
      </c>
      <c r="J30" s="1306"/>
      <c r="K30" s="1308" t="s">
        <v>238</v>
      </c>
      <c r="L30" s="1298">
        <v>8</v>
      </c>
      <c r="N30" s="1310"/>
      <c r="O30" s="1297" t="s">
        <v>662</v>
      </c>
      <c r="P30" s="1310"/>
      <c r="Q30" s="1308"/>
      <c r="R30" s="1310"/>
      <c r="S30" s="1297" t="s">
        <v>662</v>
      </c>
      <c r="T30" s="1310"/>
      <c r="U30" s="1307" t="s">
        <v>514</v>
      </c>
      <c r="V30" s="1306"/>
      <c r="W30" s="1308" t="s">
        <v>238</v>
      </c>
      <c r="X30" s="1298">
        <v>8</v>
      </c>
      <c r="Y30" s="1308"/>
      <c r="Z30" s="1298" t="s">
        <v>753</v>
      </c>
      <c r="AB30" s="1315"/>
    </row>
    <row r="31" spans="2:28">
      <c r="B31" s="1297">
        <v>26</v>
      </c>
      <c r="C31" s="1298" t="s">
        <v>88</v>
      </c>
      <c r="D31" s="1302" t="str">
        <f t="shared" si="0"/>
        <v>z</v>
      </c>
      <c r="E31" s="1297" t="s">
        <v>834</v>
      </c>
      <c r="F31" s="1306"/>
      <c r="G31" s="1297" t="s">
        <v>662</v>
      </c>
      <c r="H31" s="1306"/>
      <c r="I31" s="1307" t="s">
        <v>514</v>
      </c>
      <c r="J31" s="1306"/>
      <c r="K31" s="1308" t="s">
        <v>238</v>
      </c>
      <c r="L31" s="1298">
        <v>1</v>
      </c>
      <c r="N31" s="1310"/>
      <c r="O31" s="1297" t="s">
        <v>662</v>
      </c>
      <c r="P31" s="1310"/>
      <c r="Q31" s="1308"/>
      <c r="R31" s="1310"/>
      <c r="S31" s="1297" t="s">
        <v>662</v>
      </c>
      <c r="T31" s="1310"/>
      <c r="U31" s="1307" t="s">
        <v>514</v>
      </c>
      <c r="V31" s="1306"/>
      <c r="W31" s="1308" t="s">
        <v>238</v>
      </c>
      <c r="X31" s="1298" t="s">
        <v>753</v>
      </c>
      <c r="Y31" s="1308"/>
      <c r="Z31" s="1298">
        <v>1</v>
      </c>
      <c r="AB31" s="1315"/>
    </row>
    <row r="32" spans="2:28">
      <c r="B32" s="1297">
        <v>27</v>
      </c>
      <c r="C32" s="1298" t="s">
        <v>844</v>
      </c>
      <c r="D32" s="1302" t="str">
        <f t="shared" si="0"/>
        <v>x</v>
      </c>
      <c r="E32" s="1297" t="s">
        <v>834</v>
      </c>
      <c r="F32" s="1306"/>
      <c r="G32" s="1297" t="s">
        <v>662</v>
      </c>
      <c r="H32" s="1306"/>
      <c r="I32" s="1307" t="s">
        <v>514</v>
      </c>
      <c r="J32" s="1306"/>
      <c r="K32" s="1308" t="s">
        <v>238</v>
      </c>
      <c r="L32" s="1298">
        <v>2</v>
      </c>
      <c r="N32" s="1310"/>
      <c r="O32" s="1297" t="s">
        <v>662</v>
      </c>
      <c r="P32" s="1310"/>
      <c r="Q32" s="1308"/>
      <c r="R32" s="1310"/>
      <c r="S32" s="1297" t="s">
        <v>662</v>
      </c>
      <c r="T32" s="1310"/>
      <c r="U32" s="1307" t="s">
        <v>514</v>
      </c>
      <c r="V32" s="1306"/>
      <c r="W32" s="1308" t="s">
        <v>238</v>
      </c>
      <c r="X32" s="1298" t="s">
        <v>753</v>
      </c>
      <c r="Y32" s="1308"/>
      <c r="Z32" s="1298">
        <v>2</v>
      </c>
      <c r="AB32" s="1315"/>
    </row>
    <row r="33" spans="2:28">
      <c r="B33" s="1297">
        <v>28</v>
      </c>
      <c r="C33" s="1298" t="s">
        <v>277</v>
      </c>
      <c r="D33" s="1302" t="str">
        <f t="shared" si="0"/>
        <v>aa</v>
      </c>
      <c r="E33" s="1297" t="s">
        <v>834</v>
      </c>
      <c r="F33" s="1306"/>
      <c r="G33" s="1297" t="s">
        <v>662</v>
      </c>
      <c r="H33" s="1306"/>
      <c r="I33" s="1307" t="s">
        <v>514</v>
      </c>
      <c r="J33" s="1306"/>
      <c r="K33" s="1308" t="s">
        <v>238</v>
      </c>
      <c r="L33" s="1298">
        <v>3</v>
      </c>
      <c r="N33" s="1310"/>
      <c r="O33" s="1297" t="s">
        <v>662</v>
      </c>
      <c r="P33" s="1310"/>
      <c r="Q33" s="1308"/>
      <c r="R33" s="1310"/>
      <c r="S33" s="1297" t="s">
        <v>662</v>
      </c>
      <c r="T33" s="1310"/>
      <c r="U33" s="1307" t="s">
        <v>514</v>
      </c>
      <c r="V33" s="1306"/>
      <c r="W33" s="1308" t="s">
        <v>238</v>
      </c>
      <c r="X33" s="1298" t="s">
        <v>753</v>
      </c>
      <c r="Y33" s="1308"/>
      <c r="Z33" s="1298">
        <v>3</v>
      </c>
      <c r="AB33" s="1315"/>
    </row>
    <row r="34" spans="2:28">
      <c r="B34" s="1297">
        <v>29</v>
      </c>
      <c r="C34" s="1298" t="s">
        <v>848</v>
      </c>
      <c r="D34" s="1302" t="str">
        <f t="shared" si="0"/>
        <v>ab</v>
      </c>
      <c r="E34" s="1297" t="s">
        <v>834</v>
      </c>
      <c r="F34" s="1306"/>
      <c r="G34" s="1297" t="s">
        <v>662</v>
      </c>
      <c r="H34" s="1306"/>
      <c r="I34" s="1307" t="s">
        <v>514</v>
      </c>
      <c r="J34" s="1306"/>
      <c r="K34" s="1308" t="s">
        <v>238</v>
      </c>
      <c r="L34" s="1298">
        <v>4</v>
      </c>
      <c r="N34" s="1310"/>
      <c r="O34" s="1297" t="s">
        <v>662</v>
      </c>
      <c r="P34" s="1310"/>
      <c r="Q34" s="1308"/>
      <c r="R34" s="1310"/>
      <c r="S34" s="1297" t="s">
        <v>662</v>
      </c>
      <c r="T34" s="1310"/>
      <c r="U34" s="1307" t="s">
        <v>514</v>
      </c>
      <c r="V34" s="1306"/>
      <c r="W34" s="1308" t="s">
        <v>238</v>
      </c>
      <c r="X34" s="1298" t="s">
        <v>753</v>
      </c>
      <c r="Y34" s="1308"/>
      <c r="Z34" s="1298">
        <v>4</v>
      </c>
      <c r="AB34" s="1315"/>
    </row>
    <row r="35" spans="2:28">
      <c r="B35" s="1297">
        <v>30</v>
      </c>
      <c r="C35" s="1298" t="s">
        <v>850</v>
      </c>
      <c r="D35" s="1302" t="str">
        <f t="shared" si="0"/>
        <v>ac</v>
      </c>
      <c r="E35" s="1297" t="s">
        <v>834</v>
      </c>
      <c r="F35" s="1306"/>
      <c r="G35" s="1297" t="s">
        <v>662</v>
      </c>
      <c r="H35" s="1306"/>
      <c r="I35" s="1307" t="s">
        <v>514</v>
      </c>
      <c r="J35" s="1306"/>
      <c r="K35" s="1308" t="s">
        <v>238</v>
      </c>
      <c r="L35" s="1298">
        <v>5</v>
      </c>
      <c r="N35" s="1310"/>
      <c r="O35" s="1297" t="s">
        <v>662</v>
      </c>
      <c r="P35" s="1310"/>
      <c r="Q35" s="1308"/>
      <c r="R35" s="1310"/>
      <c r="S35" s="1297" t="s">
        <v>662</v>
      </c>
      <c r="T35" s="1310"/>
      <c r="U35" s="1307" t="s">
        <v>514</v>
      </c>
      <c r="V35" s="1306"/>
      <c r="W35" s="1308" t="s">
        <v>238</v>
      </c>
      <c r="X35" s="1298" t="s">
        <v>753</v>
      </c>
      <c r="Y35" s="1308"/>
      <c r="Z35" s="1298">
        <v>5</v>
      </c>
      <c r="AB35" s="1315"/>
    </row>
    <row r="36" spans="2:28">
      <c r="B36" s="1297">
        <v>31</v>
      </c>
      <c r="C36" s="1298" t="s">
        <v>851</v>
      </c>
      <c r="D36" s="1302" t="str">
        <f t="shared" si="0"/>
        <v>ad</v>
      </c>
      <c r="E36" s="1297" t="s">
        <v>834</v>
      </c>
      <c r="F36" s="1306"/>
      <c r="G36" s="1297" t="s">
        <v>662</v>
      </c>
      <c r="H36" s="1306"/>
      <c r="I36" s="1307" t="s">
        <v>514</v>
      </c>
      <c r="J36" s="1306"/>
      <c r="K36" s="1308" t="s">
        <v>238</v>
      </c>
      <c r="L36" s="1298">
        <v>6</v>
      </c>
      <c r="N36" s="1310"/>
      <c r="O36" s="1297" t="s">
        <v>662</v>
      </c>
      <c r="P36" s="1310"/>
      <c r="Q36" s="1308"/>
      <c r="R36" s="1310"/>
      <c r="S36" s="1297" t="s">
        <v>662</v>
      </c>
      <c r="T36" s="1310"/>
      <c r="U36" s="1307" t="s">
        <v>514</v>
      </c>
      <c r="V36" s="1306"/>
      <c r="W36" s="1308" t="s">
        <v>238</v>
      </c>
      <c r="X36" s="1298" t="s">
        <v>753</v>
      </c>
      <c r="Y36" s="1308"/>
      <c r="Z36" s="1298">
        <v>6</v>
      </c>
      <c r="AB36" s="1315"/>
    </row>
    <row r="37" spans="2:28">
      <c r="B37" s="1297">
        <v>32</v>
      </c>
      <c r="C37" s="1298" t="s">
        <v>852</v>
      </c>
      <c r="D37" s="1302" t="str">
        <f t="shared" si="0"/>
        <v>ae</v>
      </c>
      <c r="E37" s="1297" t="s">
        <v>834</v>
      </c>
      <c r="F37" s="1306"/>
      <c r="G37" s="1297" t="s">
        <v>662</v>
      </c>
      <c r="H37" s="1306"/>
      <c r="I37" s="1307" t="s">
        <v>514</v>
      </c>
      <c r="J37" s="1306"/>
      <c r="K37" s="1308" t="s">
        <v>238</v>
      </c>
      <c r="L37" s="1298">
        <v>7</v>
      </c>
      <c r="N37" s="1310"/>
      <c r="O37" s="1297" t="s">
        <v>662</v>
      </c>
      <c r="P37" s="1310"/>
      <c r="Q37" s="1308"/>
      <c r="R37" s="1310"/>
      <c r="S37" s="1297" t="s">
        <v>662</v>
      </c>
      <c r="T37" s="1310"/>
      <c r="U37" s="1307" t="s">
        <v>514</v>
      </c>
      <c r="V37" s="1306"/>
      <c r="W37" s="1308" t="s">
        <v>238</v>
      </c>
      <c r="X37" s="1298" t="s">
        <v>753</v>
      </c>
      <c r="Y37" s="1308"/>
      <c r="Z37" s="1298">
        <v>7</v>
      </c>
      <c r="AB37" s="1315"/>
    </row>
    <row r="38" spans="2:28">
      <c r="B38" s="1297">
        <v>33</v>
      </c>
      <c r="C38" s="1298" t="s">
        <v>853</v>
      </c>
      <c r="D38" s="1302" t="str">
        <f t="shared" si="0"/>
        <v>af</v>
      </c>
      <c r="E38" s="1297" t="s">
        <v>834</v>
      </c>
      <c r="F38" s="1306"/>
      <c r="G38" s="1297" t="s">
        <v>662</v>
      </c>
      <c r="H38" s="1306"/>
      <c r="I38" s="1307" t="s">
        <v>514</v>
      </c>
      <c r="J38" s="1306"/>
      <c r="K38" s="1308" t="s">
        <v>238</v>
      </c>
      <c r="L38" s="1298">
        <v>8</v>
      </c>
      <c r="N38" s="1310"/>
      <c r="O38" s="1297" t="s">
        <v>662</v>
      </c>
      <c r="P38" s="1310"/>
      <c r="Q38" s="1308"/>
      <c r="R38" s="1310"/>
      <c r="S38" s="1297" t="s">
        <v>662</v>
      </c>
      <c r="T38" s="1310"/>
      <c r="U38" s="1307" t="s">
        <v>514</v>
      </c>
      <c r="V38" s="1306"/>
      <c r="W38" s="1308" t="s">
        <v>238</v>
      </c>
      <c r="X38" s="1298" t="s">
        <v>753</v>
      </c>
      <c r="Y38" s="1308"/>
      <c r="Z38" s="1298">
        <v>8</v>
      </c>
      <c r="AB38" s="1315"/>
    </row>
    <row r="39" spans="2:28">
      <c r="B39" s="1297">
        <v>34</v>
      </c>
      <c r="C39" s="1299" t="s">
        <v>854</v>
      </c>
      <c r="D39" s="1302"/>
      <c r="E39" s="1297" t="s">
        <v>834</v>
      </c>
      <c r="F39" s="1305">
        <v>0.29166666666666669</v>
      </c>
      <c r="G39" s="1297" t="s">
        <v>662</v>
      </c>
      <c r="H39" s="1305">
        <v>0.39583333333333331</v>
      </c>
      <c r="I39" s="1307" t="s">
        <v>514</v>
      </c>
      <c r="J39" s="1305">
        <v>0</v>
      </c>
      <c r="K39" s="1308" t="s">
        <v>238</v>
      </c>
      <c r="L39" s="1304">
        <f>IF(OR(F39="",H39=""),"",(H39+IF(F39&gt;H39,1,0)-F39-J39)*24)</f>
        <v>2.4999999999999991</v>
      </c>
      <c r="N39" s="1309">
        <f>'標準様式１【記載例】'!$BB$13</f>
        <v>0.29166666666666669</v>
      </c>
      <c r="O39" s="1293" t="s">
        <v>662</v>
      </c>
      <c r="P39" s="1309">
        <f>'標準様式１【記載例】'!$BF$13</f>
        <v>0.83333333333333337</v>
      </c>
      <c r="R39" s="1311">
        <f>IF(F39="","",IF(F39&lt;N39,N39,IF(F39&gt;=P39,"",F39)))</f>
        <v>0.29166666666666669</v>
      </c>
      <c r="S39" s="1293" t="s">
        <v>662</v>
      </c>
      <c r="T39" s="1311">
        <f>IF(H39="","",IF(H39&gt;F39,IF(H39&lt;P39,H39,P39),P39))</f>
        <v>0.39583333333333331</v>
      </c>
      <c r="U39" s="1312" t="s">
        <v>514</v>
      </c>
      <c r="V39" s="1305">
        <v>0</v>
      </c>
      <c r="W39" s="1292" t="s">
        <v>238</v>
      </c>
      <c r="X39" s="1304">
        <f>IF(R39="","",IF((T39+IF(R39&gt;T39,1,0)-R39-V39)*24=0,"",(T39+IF(R39&gt;T39,1,0)-R39-V39)*24))</f>
        <v>2.4999999999999991</v>
      </c>
      <c r="Z39" s="1304" t="str">
        <f t="shared" ref="Z39:Z47" si="6">IF(X39="",L39,IF(OR(L39-X39=0,L39-X39&lt;0),"-",L39-X39))</f>
        <v>-</v>
      </c>
      <c r="AB39" s="1315"/>
    </row>
    <row r="40" spans="2:28">
      <c r="B40" s="1297"/>
      <c r="C40" s="1300" t="s">
        <v>753</v>
      </c>
      <c r="D40" s="1302"/>
      <c r="E40" s="1297" t="s">
        <v>834</v>
      </c>
      <c r="F40" s="1305">
        <v>0.6875</v>
      </c>
      <c r="G40" s="1297" t="s">
        <v>662</v>
      </c>
      <c r="H40" s="1305">
        <v>0.83333333333333337</v>
      </c>
      <c r="I40" s="1307" t="s">
        <v>514</v>
      </c>
      <c r="J40" s="1305">
        <v>0</v>
      </c>
      <c r="K40" s="1308" t="s">
        <v>238</v>
      </c>
      <c r="L40" s="1304">
        <f>IF(OR(F40="",H40=""),"",(H40+IF(F40&gt;H40,1,0)-F40-J40)*24)</f>
        <v>3.5000000000000009</v>
      </c>
      <c r="N40" s="1309">
        <f>'標準様式１【記載例】'!$BB$13</f>
        <v>0.29166666666666669</v>
      </c>
      <c r="O40" s="1293" t="s">
        <v>662</v>
      </c>
      <c r="P40" s="1309">
        <f>'標準様式１【記載例】'!$BF$13</f>
        <v>0.83333333333333337</v>
      </c>
      <c r="R40" s="1311">
        <f>IF(F40="","",IF(F40&lt;N40,N40,IF(F40&gt;=P40,"",F40)))</f>
        <v>0.6875</v>
      </c>
      <c r="S40" s="1293" t="s">
        <v>662</v>
      </c>
      <c r="T40" s="1311">
        <f>IF(H40="","",IF(H40&gt;F40,IF(H40&lt;P40,H40,P40),P40))</f>
        <v>0.83333333333333337</v>
      </c>
      <c r="U40" s="1312" t="s">
        <v>514</v>
      </c>
      <c r="V40" s="1305">
        <v>0</v>
      </c>
      <c r="W40" s="1292" t="s">
        <v>238</v>
      </c>
      <c r="X40" s="1304">
        <f>IF(R40="","",IF((T40+IF(R40&gt;T40,1,0)-R40-V40)*24=0,"",(T40+IF(R40&gt;T40,1,0)-R40-V40)*24))</f>
        <v>3.5000000000000009</v>
      </c>
      <c r="Z40" s="1304" t="str">
        <f t="shared" si="6"/>
        <v>-</v>
      </c>
      <c r="AB40" s="1315"/>
    </row>
    <row r="41" spans="2:28">
      <c r="B41" s="1297"/>
      <c r="C41" s="1301" t="s">
        <v>753</v>
      </c>
      <c r="D41" s="1302" t="str">
        <f>C39</f>
        <v>ag</v>
      </c>
      <c r="E41" s="1297" t="s">
        <v>834</v>
      </c>
      <c r="F41" s="1305" t="s">
        <v>753</v>
      </c>
      <c r="G41" s="1297" t="s">
        <v>662</v>
      </c>
      <c r="H41" s="1305" t="s">
        <v>753</v>
      </c>
      <c r="I41" s="1307" t="s">
        <v>514</v>
      </c>
      <c r="J41" s="1305" t="s">
        <v>753</v>
      </c>
      <c r="K41" s="1308" t="s">
        <v>238</v>
      </c>
      <c r="L41" s="1304">
        <f>IF(OR(L39="",L40=""),"",L39+L40)</f>
        <v>6</v>
      </c>
      <c r="N41" s="1309" t="s">
        <v>753</v>
      </c>
      <c r="O41" s="1293" t="s">
        <v>662</v>
      </c>
      <c r="P41" s="1309" t="s">
        <v>753</v>
      </c>
      <c r="R41" s="1311" t="s">
        <v>753</v>
      </c>
      <c r="S41" s="1293" t="s">
        <v>662</v>
      </c>
      <c r="T41" s="1311" t="s">
        <v>753</v>
      </c>
      <c r="U41" s="1312" t="s">
        <v>514</v>
      </c>
      <c r="V41" s="1305" t="s">
        <v>753</v>
      </c>
      <c r="W41" s="1292" t="s">
        <v>238</v>
      </c>
      <c r="X41" s="1304">
        <f>IF(OR(X39="",X40=""),"",X39+X40)</f>
        <v>6</v>
      </c>
      <c r="Z41" s="1304" t="str">
        <f t="shared" si="6"/>
        <v>-</v>
      </c>
      <c r="AB41" s="1315" t="s">
        <v>473</v>
      </c>
    </row>
    <row r="42" spans="2:28">
      <c r="B42" s="1297"/>
      <c r="C42" s="1299" t="s">
        <v>740</v>
      </c>
      <c r="D42" s="1302"/>
      <c r="E42" s="1297" t="s">
        <v>834</v>
      </c>
      <c r="F42" s="1305"/>
      <c r="G42" s="1297" t="s">
        <v>662</v>
      </c>
      <c r="H42" s="1305"/>
      <c r="I42" s="1307" t="s">
        <v>514</v>
      </c>
      <c r="J42" s="1305">
        <v>0</v>
      </c>
      <c r="K42" s="1308" t="s">
        <v>238</v>
      </c>
      <c r="L42" s="1304" t="str">
        <f>IF(OR(F42="",H42=""),"",(H42+IF(F42&gt;H42,1,0)-F42-J42)*24)</f>
        <v/>
      </c>
      <c r="N42" s="1309">
        <f>'標準様式１【記載例】'!$BB$13</f>
        <v>0.29166666666666669</v>
      </c>
      <c r="O42" s="1293" t="s">
        <v>662</v>
      </c>
      <c r="P42" s="1309">
        <f>'標準様式１【記載例】'!$BF$13</f>
        <v>0.83333333333333337</v>
      </c>
      <c r="R42" s="1311" t="str">
        <f>IF(F42="","",IF(F42&lt;N42,N42,IF(F42&gt;=P42,"",F42)))</f>
        <v/>
      </c>
      <c r="S42" s="1293" t="s">
        <v>662</v>
      </c>
      <c r="T42" s="1311" t="str">
        <f>IF(H42="","",IF(H42&gt;F42,IF(H42&lt;P42,H42,P42),P42))</f>
        <v/>
      </c>
      <c r="U42" s="1312" t="s">
        <v>514</v>
      </c>
      <c r="V42" s="1305">
        <v>0</v>
      </c>
      <c r="W42" s="1292" t="s">
        <v>238</v>
      </c>
      <c r="X42" s="1304" t="str">
        <f>IF(R42="","",IF((T42+IF(R42&gt;T42,1,0)-R42-V42)*24=0,"",(T42+IF(R42&gt;T42,1,0)-R42-V42)*24))</f>
        <v/>
      </c>
      <c r="Z42" s="1304" t="str">
        <f t="shared" si="6"/>
        <v/>
      </c>
      <c r="AB42" s="1315"/>
    </row>
    <row r="43" spans="2:28">
      <c r="B43" s="1297">
        <v>35</v>
      </c>
      <c r="C43" s="1300" t="s">
        <v>753</v>
      </c>
      <c r="D43" s="1302"/>
      <c r="E43" s="1297" t="s">
        <v>834</v>
      </c>
      <c r="F43" s="1305"/>
      <c r="G43" s="1297" t="s">
        <v>662</v>
      </c>
      <c r="H43" s="1305"/>
      <c r="I43" s="1307" t="s">
        <v>514</v>
      </c>
      <c r="J43" s="1305">
        <v>0</v>
      </c>
      <c r="K43" s="1308" t="s">
        <v>238</v>
      </c>
      <c r="L43" s="1304" t="str">
        <f>IF(OR(F43="",H43=""),"",(H43+IF(F43&gt;H43,1,0)-F43-J43)*24)</f>
        <v/>
      </c>
      <c r="N43" s="1309">
        <f>'標準様式１【記載例】'!$BB$13</f>
        <v>0.29166666666666669</v>
      </c>
      <c r="O43" s="1293" t="s">
        <v>662</v>
      </c>
      <c r="P43" s="1309">
        <f>'標準様式１【記載例】'!$BF$13</f>
        <v>0.83333333333333337</v>
      </c>
      <c r="R43" s="1311" t="str">
        <f>IF(F43="","",IF(F43&lt;N43,N43,IF(F43&gt;=P43,"",F43)))</f>
        <v/>
      </c>
      <c r="S43" s="1293" t="s">
        <v>662</v>
      </c>
      <c r="T43" s="1311" t="str">
        <f>IF(H43="","",IF(H43&gt;F43,IF(H43&lt;P43,H43,P43),P43))</f>
        <v/>
      </c>
      <c r="U43" s="1312" t="s">
        <v>514</v>
      </c>
      <c r="V43" s="1305">
        <v>0</v>
      </c>
      <c r="W43" s="1292" t="s">
        <v>238</v>
      </c>
      <c r="X43" s="1304" t="str">
        <f>IF(R43="","",IF((T43+IF(R43&gt;T43,1,0)-R43-V43)*24=0,"",(T43+IF(R43&gt;T43,1,0)-R43-V43)*24))</f>
        <v/>
      </c>
      <c r="Z43" s="1304" t="str">
        <f t="shared" si="6"/>
        <v/>
      </c>
      <c r="AB43" s="1315"/>
    </row>
    <row r="44" spans="2:28">
      <c r="B44" s="1297"/>
      <c r="C44" s="1301" t="s">
        <v>753</v>
      </c>
      <c r="D44" s="1302" t="str">
        <f>C42</f>
        <v>ah</v>
      </c>
      <c r="E44" s="1297" t="s">
        <v>834</v>
      </c>
      <c r="F44" s="1305" t="s">
        <v>753</v>
      </c>
      <c r="G44" s="1297" t="s">
        <v>662</v>
      </c>
      <c r="H44" s="1305" t="s">
        <v>753</v>
      </c>
      <c r="I44" s="1307" t="s">
        <v>514</v>
      </c>
      <c r="J44" s="1305" t="s">
        <v>753</v>
      </c>
      <c r="K44" s="1308" t="s">
        <v>238</v>
      </c>
      <c r="L44" s="1304" t="str">
        <f>IF(OR(L42="",L43=""),"",L42+L43)</f>
        <v/>
      </c>
      <c r="N44" s="1309" t="s">
        <v>753</v>
      </c>
      <c r="O44" s="1293" t="s">
        <v>662</v>
      </c>
      <c r="P44" s="1309" t="s">
        <v>753</v>
      </c>
      <c r="R44" s="1311" t="s">
        <v>753</v>
      </c>
      <c r="S44" s="1293" t="s">
        <v>662</v>
      </c>
      <c r="T44" s="1311" t="s">
        <v>753</v>
      </c>
      <c r="U44" s="1312" t="s">
        <v>514</v>
      </c>
      <c r="V44" s="1305" t="s">
        <v>753</v>
      </c>
      <c r="W44" s="1292" t="s">
        <v>238</v>
      </c>
      <c r="X44" s="1304" t="str">
        <f>IF(OR(X42="",X43=""),"",X42+X43)</f>
        <v/>
      </c>
      <c r="Z44" s="1304" t="str">
        <f t="shared" si="6"/>
        <v/>
      </c>
      <c r="AB44" s="1315" t="s">
        <v>195</v>
      </c>
    </row>
    <row r="45" spans="2:28">
      <c r="B45" s="1297"/>
      <c r="C45" s="1299" t="s">
        <v>855</v>
      </c>
      <c r="D45" s="1302"/>
      <c r="E45" s="1297" t="s">
        <v>834</v>
      </c>
      <c r="F45" s="1305"/>
      <c r="G45" s="1297" t="s">
        <v>662</v>
      </c>
      <c r="H45" s="1305"/>
      <c r="I45" s="1307" t="s">
        <v>514</v>
      </c>
      <c r="J45" s="1305">
        <v>0</v>
      </c>
      <c r="K45" s="1308" t="s">
        <v>238</v>
      </c>
      <c r="L45" s="1304" t="str">
        <f>IF(OR(F45="",H45=""),"",(H45+IF(F45&gt;H45,1,0)-F45-J45)*24)</f>
        <v/>
      </c>
      <c r="N45" s="1309">
        <f>'標準様式１【記載例】'!$BB$13</f>
        <v>0.29166666666666669</v>
      </c>
      <c r="O45" s="1293" t="s">
        <v>662</v>
      </c>
      <c r="P45" s="1309">
        <f>'標準様式１【記載例】'!$BF$13</f>
        <v>0.83333333333333337</v>
      </c>
      <c r="R45" s="1311" t="str">
        <f>IF(F45="","",IF(F45&lt;N45,N45,IF(F45&gt;=P45,"",F45)))</f>
        <v/>
      </c>
      <c r="S45" s="1293" t="s">
        <v>662</v>
      </c>
      <c r="T45" s="1311" t="str">
        <f>IF(H45="","",IF(H45&gt;F45,IF(H45&lt;P45,H45,P45),P45))</f>
        <v/>
      </c>
      <c r="U45" s="1312" t="s">
        <v>514</v>
      </c>
      <c r="V45" s="1305">
        <v>0</v>
      </c>
      <c r="W45" s="1292" t="s">
        <v>238</v>
      </c>
      <c r="X45" s="1304" t="str">
        <f>IF(R45="","",IF((T45+IF(R45&gt;T45,1,0)-R45-V45)*24=0,"",(T45+IF(R45&gt;T45,1,0)-R45-V45)*24))</f>
        <v/>
      </c>
      <c r="Z45" s="1304" t="str">
        <f t="shared" si="6"/>
        <v/>
      </c>
      <c r="AB45" s="1315"/>
    </row>
    <row r="46" spans="2:28">
      <c r="B46" s="1297">
        <v>36</v>
      </c>
      <c r="C46" s="1300" t="s">
        <v>753</v>
      </c>
      <c r="D46" s="1302"/>
      <c r="E46" s="1297" t="s">
        <v>834</v>
      </c>
      <c r="F46" s="1305"/>
      <c r="G46" s="1297" t="s">
        <v>662</v>
      </c>
      <c r="H46" s="1305"/>
      <c r="I46" s="1307" t="s">
        <v>514</v>
      </c>
      <c r="J46" s="1305">
        <v>0</v>
      </c>
      <c r="K46" s="1308" t="s">
        <v>238</v>
      </c>
      <c r="L46" s="1304" t="str">
        <f>IF(OR(F46="",H46=""),"",(H46+IF(F46&gt;H46,1,0)-F46-J46)*24)</f>
        <v/>
      </c>
      <c r="N46" s="1309">
        <f>'標準様式１【記載例】'!$BB$13</f>
        <v>0.29166666666666669</v>
      </c>
      <c r="O46" s="1293" t="s">
        <v>662</v>
      </c>
      <c r="P46" s="1309">
        <f>'標準様式１【記載例】'!$BF$13</f>
        <v>0.83333333333333337</v>
      </c>
      <c r="R46" s="1311" t="str">
        <f>IF(F46="","",IF(F46&lt;N46,N46,IF(F46&gt;=P46,"",F46)))</f>
        <v/>
      </c>
      <c r="S46" s="1293" t="s">
        <v>662</v>
      </c>
      <c r="T46" s="1311" t="str">
        <f>IF(H46="","",IF(H46&gt;F46,IF(H46&lt;P46,H46,P46),P46))</f>
        <v/>
      </c>
      <c r="U46" s="1312" t="s">
        <v>514</v>
      </c>
      <c r="V46" s="1305">
        <v>0</v>
      </c>
      <c r="W46" s="1292" t="s">
        <v>238</v>
      </c>
      <c r="X46" s="1304" t="str">
        <f>IF(R46="","",IF((T46+IF(R46&gt;T46,1,0)-R46-V46)*24=0,"",(T46+IF(R46&gt;T46,1,0)-R46-V46)*24))</f>
        <v/>
      </c>
      <c r="Z46" s="1304" t="str">
        <f t="shared" si="6"/>
        <v/>
      </c>
      <c r="AB46" s="1315"/>
    </row>
    <row r="47" spans="2:28">
      <c r="B47" s="1297"/>
      <c r="C47" s="1301" t="s">
        <v>753</v>
      </c>
      <c r="D47" s="1302" t="str">
        <f>C45</f>
        <v>ai</v>
      </c>
      <c r="E47" s="1297" t="s">
        <v>834</v>
      </c>
      <c r="F47" s="1305" t="s">
        <v>753</v>
      </c>
      <c r="G47" s="1297" t="s">
        <v>662</v>
      </c>
      <c r="H47" s="1305" t="s">
        <v>753</v>
      </c>
      <c r="I47" s="1307" t="s">
        <v>514</v>
      </c>
      <c r="J47" s="1305" t="s">
        <v>753</v>
      </c>
      <c r="K47" s="1308" t="s">
        <v>238</v>
      </c>
      <c r="L47" s="1304" t="str">
        <f>IF(OR(L45="",L46=""),"",L45+L46)</f>
        <v/>
      </c>
      <c r="N47" s="1309" t="s">
        <v>753</v>
      </c>
      <c r="O47" s="1293" t="s">
        <v>662</v>
      </c>
      <c r="P47" s="1309" t="s">
        <v>753</v>
      </c>
      <c r="R47" s="1311" t="s">
        <v>753</v>
      </c>
      <c r="S47" s="1293" t="s">
        <v>662</v>
      </c>
      <c r="T47" s="1311" t="s">
        <v>753</v>
      </c>
      <c r="U47" s="1312" t="s">
        <v>514</v>
      </c>
      <c r="V47" s="1305" t="s">
        <v>753</v>
      </c>
      <c r="W47" s="1292" t="s">
        <v>238</v>
      </c>
      <c r="X47" s="1304" t="str">
        <f>IF(OR(X45="",X46=""),"",X45+X46)</f>
        <v/>
      </c>
      <c r="Z47" s="1304" t="str">
        <f t="shared" si="6"/>
        <v/>
      </c>
      <c r="AB47" s="1315" t="s">
        <v>195</v>
      </c>
    </row>
    <row r="49" spans="3:4">
      <c r="C49" s="1295" t="s">
        <v>856</v>
      </c>
      <c r="D49" s="1295"/>
    </row>
    <row r="50" spans="3:4">
      <c r="C50" s="1295" t="s">
        <v>858</v>
      </c>
      <c r="D50" s="1295"/>
    </row>
    <row r="51" spans="3:4">
      <c r="C51" s="1295" t="s">
        <v>859</v>
      </c>
      <c r="D51" s="1295"/>
    </row>
    <row r="52" spans="3:4">
      <c r="C52" s="1295" t="s">
        <v>543</v>
      </c>
      <c r="D52" s="1295"/>
    </row>
  </sheetData>
  <sheetProtection algorithmName="SHA-512" hashValue="3yp4pAXAHB14B1MMVKSPpdsR1LBOOEw2fc+Rrxo3n7oHGT75esvI81ASzqu3BY9WySG7RPkaqtBZ07G0nZSydw==" saltValue="bUPva1xWalKe4gRFYSIyqQ==" spinCount="100000" sheet="1" selectLockedCells="1" selectUnlockedCells="1"/>
  <mergeCells count="4">
    <mergeCell ref="F4:L4"/>
    <mergeCell ref="N4:P4"/>
    <mergeCell ref="R4:X4"/>
    <mergeCell ref="AB4:AB5"/>
  </mergeCells>
  <phoneticPr fontId="21"/>
  <printOptions horizontalCentered="1"/>
  <pageMargins left="0.39370078740157483" right="0.39370078740157483" top="0.59055118110236227" bottom="0.39370078740157483" header="0.27559055118110237" footer="0.43307086614173229"/>
  <pageSetup paperSize="9" scale="44" fitToWidth="1" fitToHeight="0" orientation="landscape" usePrinterDefaults="1"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2:AG83"/>
  <sheetViews>
    <sheetView view="pageBreakPreview" topLeftCell="A4" zoomScaleNormal="64" zoomScaleSheetLayoutView="100" workbookViewId="0">
      <selection activeCell="A4" sqref="A4"/>
    </sheetView>
  </sheetViews>
  <sheetFormatPr defaultColWidth="9" defaultRowHeight="13.5"/>
  <cols>
    <col min="1" max="2" width="4.25" style="220" customWidth="1"/>
    <col min="3" max="3" width="25" style="221" customWidth="1"/>
    <col min="4" max="4" width="4.875" style="221" customWidth="1"/>
    <col min="5" max="5" width="41.625" style="221" customWidth="1"/>
    <col min="6" max="6" width="4.875" style="221" customWidth="1"/>
    <col min="7" max="7" width="19.625" style="222" customWidth="1"/>
    <col min="8" max="8" width="33.875" style="221" customWidth="1"/>
    <col min="9" max="23" width="4.875" style="221" customWidth="1"/>
    <col min="24" max="24" width="5" style="221" customWidth="1"/>
    <col min="25" max="32" width="4.875" style="221" customWidth="1"/>
    <col min="33" max="16384" width="9" style="221"/>
  </cols>
  <sheetData>
    <row r="2" spans="1:33" ht="20.25" customHeight="1">
      <c r="A2" s="225"/>
      <c r="B2" s="225"/>
    </row>
    <row r="3" spans="1:33" ht="20.25" customHeight="1">
      <c r="A3" s="226" t="s">
        <v>511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3" ht="20.25" customHeight="1"/>
    <row r="5" spans="1:33" ht="30" customHeight="1">
      <c r="J5" s="220"/>
      <c r="K5" s="220"/>
      <c r="L5" s="220"/>
      <c r="M5" s="220"/>
      <c r="N5" s="220"/>
      <c r="O5" s="220"/>
      <c r="P5" s="220"/>
      <c r="Q5" s="220"/>
      <c r="R5" s="220"/>
      <c r="S5" s="227" t="s">
        <v>52</v>
      </c>
      <c r="T5" s="239"/>
      <c r="U5" s="239"/>
      <c r="V5" s="247"/>
      <c r="W5" s="227"/>
      <c r="X5" s="370"/>
      <c r="Y5" s="370"/>
      <c r="Z5" s="370"/>
      <c r="AA5" s="370"/>
      <c r="AB5" s="370"/>
      <c r="AC5" s="370"/>
      <c r="AD5" s="370"/>
      <c r="AE5" s="370"/>
      <c r="AF5" s="401"/>
    </row>
    <row r="6" spans="1:33" ht="20.25" customHeight="1"/>
    <row r="7" spans="1:33" ht="18" customHeight="1">
      <c r="A7" s="227" t="s">
        <v>55</v>
      </c>
      <c r="B7" s="239"/>
      <c r="C7" s="247"/>
      <c r="D7" s="227" t="s">
        <v>59</v>
      </c>
      <c r="E7" s="247"/>
      <c r="F7" s="227" t="s">
        <v>60</v>
      </c>
      <c r="G7" s="247"/>
      <c r="H7" s="227" t="s">
        <v>66</v>
      </c>
      <c r="I7" s="239"/>
      <c r="J7" s="239"/>
      <c r="K7" s="239"/>
      <c r="L7" s="239"/>
      <c r="M7" s="239"/>
      <c r="N7" s="239"/>
      <c r="O7" s="239"/>
      <c r="P7" s="239"/>
      <c r="Q7" s="239"/>
      <c r="R7" s="239"/>
      <c r="S7" s="239"/>
      <c r="T7" s="239"/>
      <c r="U7" s="239"/>
      <c r="V7" s="239"/>
      <c r="W7" s="239"/>
      <c r="X7" s="247"/>
      <c r="Y7" s="227" t="s">
        <v>67</v>
      </c>
      <c r="Z7" s="239"/>
      <c r="AA7" s="239"/>
      <c r="AB7" s="247"/>
      <c r="AC7" s="227" t="s">
        <v>73</v>
      </c>
      <c r="AD7" s="239"/>
      <c r="AE7" s="239"/>
      <c r="AF7" s="247"/>
    </row>
    <row r="8" spans="1:33" ht="18.75" customHeight="1">
      <c r="A8" s="228" t="s">
        <v>14</v>
      </c>
      <c r="B8" s="240"/>
      <c r="C8" s="241"/>
      <c r="D8" s="228"/>
      <c r="E8" s="265"/>
      <c r="F8" s="271"/>
      <c r="G8" s="276"/>
      <c r="H8" s="285" t="s">
        <v>37</v>
      </c>
      <c r="I8" s="306" t="s">
        <v>78</v>
      </c>
      <c r="J8" s="323" t="s">
        <v>82</v>
      </c>
      <c r="K8" s="335"/>
      <c r="L8" s="335"/>
      <c r="M8" s="306" t="s">
        <v>78</v>
      </c>
      <c r="N8" s="323" t="s">
        <v>83</v>
      </c>
      <c r="O8" s="335"/>
      <c r="P8" s="335"/>
      <c r="Q8" s="306" t="s">
        <v>78</v>
      </c>
      <c r="R8" s="323" t="s">
        <v>86</v>
      </c>
      <c r="S8" s="335"/>
      <c r="T8" s="335"/>
      <c r="U8" s="306" t="s">
        <v>78</v>
      </c>
      <c r="V8" s="323" t="s">
        <v>89</v>
      </c>
      <c r="W8" s="335"/>
      <c r="X8" s="267"/>
      <c r="Y8" s="384"/>
      <c r="Z8" s="390"/>
      <c r="AA8" s="390"/>
      <c r="AB8" s="394"/>
      <c r="AC8" s="384"/>
      <c r="AD8" s="390"/>
      <c r="AE8" s="390"/>
      <c r="AF8" s="394"/>
    </row>
    <row r="9" spans="1:33" ht="18.75" customHeight="1">
      <c r="A9" s="229"/>
      <c r="B9" s="236"/>
      <c r="C9" s="244"/>
      <c r="D9" s="229"/>
      <c r="E9" s="266"/>
      <c r="F9" s="262"/>
      <c r="G9" s="277"/>
      <c r="H9" s="286"/>
      <c r="I9" s="305" t="s">
        <v>78</v>
      </c>
      <c r="J9" s="324" t="s">
        <v>61</v>
      </c>
      <c r="K9" s="336"/>
      <c r="L9" s="336"/>
      <c r="M9" s="351" t="s">
        <v>78</v>
      </c>
      <c r="N9" s="324" t="s">
        <v>91</v>
      </c>
      <c r="O9" s="336"/>
      <c r="P9" s="336"/>
      <c r="Q9" s="351" t="s">
        <v>78</v>
      </c>
      <c r="R9" s="324" t="s">
        <v>56</v>
      </c>
      <c r="S9" s="336"/>
      <c r="T9" s="336"/>
      <c r="U9" s="351" t="s">
        <v>78</v>
      </c>
      <c r="V9" s="324" t="s">
        <v>35</v>
      </c>
      <c r="W9" s="336"/>
      <c r="X9" s="270"/>
      <c r="Y9" s="385"/>
      <c r="Z9" s="391"/>
      <c r="AA9" s="391"/>
      <c r="AB9" s="395"/>
      <c r="AC9" s="385"/>
      <c r="AD9" s="391"/>
      <c r="AE9" s="391"/>
      <c r="AF9" s="395"/>
    </row>
    <row r="10" spans="1:33" s="19" customFormat="1" ht="18.75" customHeight="1">
      <c r="A10" s="230"/>
      <c r="B10" s="241"/>
      <c r="C10" s="248"/>
      <c r="D10" s="259"/>
      <c r="E10" s="267"/>
      <c r="F10" s="259"/>
      <c r="G10" s="278"/>
      <c r="H10" s="287" t="s">
        <v>95</v>
      </c>
      <c r="I10" s="307" t="s">
        <v>78</v>
      </c>
      <c r="J10" s="325" t="s">
        <v>97</v>
      </c>
      <c r="K10" s="325"/>
      <c r="L10" s="341"/>
      <c r="M10" s="352" t="s">
        <v>78</v>
      </c>
      <c r="N10" s="325" t="s">
        <v>51</v>
      </c>
      <c r="O10" s="325"/>
      <c r="P10" s="341"/>
      <c r="Q10" s="352" t="s">
        <v>78</v>
      </c>
      <c r="R10" s="367" t="s">
        <v>100</v>
      </c>
      <c r="S10" s="367"/>
      <c r="T10" s="367"/>
      <c r="U10" s="367"/>
      <c r="V10" s="367"/>
      <c r="W10" s="367"/>
      <c r="X10" s="371"/>
      <c r="Y10" s="317" t="s">
        <v>78</v>
      </c>
      <c r="Z10" s="323" t="s">
        <v>105</v>
      </c>
      <c r="AA10" s="323"/>
      <c r="AB10" s="396"/>
      <c r="AC10" s="317" t="s">
        <v>78</v>
      </c>
      <c r="AD10" s="323" t="s">
        <v>105</v>
      </c>
      <c r="AE10" s="323"/>
      <c r="AF10" s="396"/>
      <c r="AG10" s="407"/>
    </row>
    <row r="11" spans="1:33" s="223" customFormat="1" ht="19.5" customHeight="1">
      <c r="A11" s="231"/>
      <c r="B11" s="242"/>
      <c r="C11" s="249"/>
      <c r="D11" s="260"/>
      <c r="E11" s="268"/>
      <c r="F11" s="272"/>
      <c r="G11" s="279"/>
      <c r="H11" s="288" t="s">
        <v>43</v>
      </c>
      <c r="I11" s="308" t="s">
        <v>78</v>
      </c>
      <c r="J11" s="326" t="s">
        <v>8</v>
      </c>
      <c r="K11" s="337"/>
      <c r="L11" s="342"/>
      <c r="M11" s="353" t="s">
        <v>78</v>
      </c>
      <c r="N11" s="326" t="s">
        <v>106</v>
      </c>
      <c r="O11" s="353"/>
      <c r="P11" s="326"/>
      <c r="Q11" s="361"/>
      <c r="R11" s="361"/>
      <c r="S11" s="361"/>
      <c r="T11" s="361"/>
      <c r="U11" s="361"/>
      <c r="V11" s="361"/>
      <c r="W11" s="361"/>
      <c r="X11" s="372"/>
      <c r="Y11" s="386" t="s">
        <v>78</v>
      </c>
      <c r="Z11" s="392" t="s">
        <v>116</v>
      </c>
      <c r="AA11" s="393"/>
      <c r="AB11" s="397"/>
      <c r="AC11" s="386" t="s">
        <v>78</v>
      </c>
      <c r="AD11" s="392" t="s">
        <v>116</v>
      </c>
      <c r="AE11" s="393"/>
      <c r="AF11" s="397"/>
    </row>
    <row r="12" spans="1:33" s="223" customFormat="1" ht="19.5" customHeight="1">
      <c r="A12" s="231"/>
      <c r="B12" s="242"/>
      <c r="C12" s="249"/>
      <c r="D12" s="260"/>
      <c r="E12" s="268"/>
      <c r="F12" s="272"/>
      <c r="G12" s="279"/>
      <c r="H12" s="288" t="s">
        <v>42</v>
      </c>
      <c r="I12" s="308" t="s">
        <v>78</v>
      </c>
      <c r="J12" s="326" t="s">
        <v>8</v>
      </c>
      <c r="K12" s="337"/>
      <c r="L12" s="342"/>
      <c r="M12" s="353" t="s">
        <v>78</v>
      </c>
      <c r="N12" s="326" t="s">
        <v>106</v>
      </c>
      <c r="O12" s="353"/>
      <c r="P12" s="326"/>
      <c r="Q12" s="361"/>
      <c r="R12" s="361"/>
      <c r="S12" s="361"/>
      <c r="T12" s="361"/>
      <c r="U12" s="361"/>
      <c r="V12" s="361"/>
      <c r="W12" s="361"/>
      <c r="X12" s="372"/>
      <c r="Y12" s="386"/>
      <c r="Z12" s="392"/>
      <c r="AA12" s="393"/>
      <c r="AB12" s="397"/>
      <c r="AC12" s="386"/>
      <c r="AD12" s="392"/>
      <c r="AE12" s="393"/>
      <c r="AF12" s="397"/>
    </row>
    <row r="13" spans="1:33" s="19" customFormat="1" ht="18.75" customHeight="1">
      <c r="A13" s="232"/>
      <c r="B13" s="243"/>
      <c r="C13" s="250"/>
      <c r="D13" s="261"/>
      <c r="E13" s="269"/>
      <c r="F13" s="261"/>
      <c r="G13" s="280"/>
      <c r="H13" s="289" t="s">
        <v>92</v>
      </c>
      <c r="I13" s="309" t="s">
        <v>78</v>
      </c>
      <c r="J13" s="327" t="s">
        <v>97</v>
      </c>
      <c r="K13" s="338"/>
      <c r="L13" s="343" t="s">
        <v>78</v>
      </c>
      <c r="M13" s="327" t="s">
        <v>119</v>
      </c>
      <c r="N13" s="349"/>
      <c r="O13" s="349"/>
      <c r="P13" s="349"/>
      <c r="Q13" s="349"/>
      <c r="R13" s="349"/>
      <c r="S13" s="349"/>
      <c r="T13" s="349"/>
      <c r="U13" s="349"/>
      <c r="V13" s="349"/>
      <c r="W13" s="349"/>
      <c r="X13" s="373"/>
      <c r="Y13" s="387"/>
      <c r="Z13" s="388"/>
      <c r="AA13" s="388"/>
      <c r="AB13" s="398"/>
      <c r="AC13" s="387"/>
      <c r="AD13" s="388"/>
      <c r="AE13" s="388"/>
      <c r="AF13" s="398"/>
      <c r="AG13" s="19"/>
    </row>
    <row r="14" spans="1:33" s="19" customFormat="1" ht="18.75" customHeight="1">
      <c r="A14" s="232"/>
      <c r="B14" s="243"/>
      <c r="C14" s="250"/>
      <c r="D14" s="261"/>
      <c r="E14" s="269"/>
      <c r="F14" s="261"/>
      <c r="G14" s="280"/>
      <c r="H14" s="289" t="s">
        <v>109</v>
      </c>
      <c r="I14" s="309" t="s">
        <v>78</v>
      </c>
      <c r="J14" s="327" t="s">
        <v>120</v>
      </c>
      <c r="K14" s="338"/>
      <c r="L14" s="344"/>
      <c r="M14" s="343" t="s">
        <v>78</v>
      </c>
      <c r="N14" s="327" t="s">
        <v>126</v>
      </c>
      <c r="O14" s="358"/>
      <c r="P14" s="358"/>
      <c r="Q14" s="358"/>
      <c r="R14" s="358"/>
      <c r="S14" s="358"/>
      <c r="T14" s="358"/>
      <c r="U14" s="358"/>
      <c r="V14" s="358"/>
      <c r="W14" s="358"/>
      <c r="X14" s="374"/>
      <c r="Y14" s="387"/>
      <c r="Z14" s="388"/>
      <c r="AA14" s="388"/>
      <c r="AB14" s="398"/>
      <c r="AC14" s="387"/>
      <c r="AD14" s="388"/>
      <c r="AE14" s="388"/>
      <c r="AF14" s="398"/>
      <c r="AG14" s="19"/>
    </row>
    <row r="15" spans="1:33" s="19" customFormat="1" ht="18.75" customHeight="1">
      <c r="A15" s="232"/>
      <c r="B15" s="243"/>
      <c r="C15" s="250"/>
      <c r="D15" s="261"/>
      <c r="E15" s="269"/>
      <c r="F15" s="261"/>
      <c r="G15" s="280"/>
      <c r="H15" s="290" t="s">
        <v>72</v>
      </c>
      <c r="I15" s="309" t="s">
        <v>78</v>
      </c>
      <c r="J15" s="327" t="s">
        <v>97</v>
      </c>
      <c r="K15" s="338"/>
      <c r="L15" s="343" t="s">
        <v>78</v>
      </c>
      <c r="M15" s="327" t="s">
        <v>119</v>
      </c>
      <c r="N15" s="349"/>
      <c r="O15" s="349"/>
      <c r="P15" s="349"/>
      <c r="Q15" s="349"/>
      <c r="R15" s="349"/>
      <c r="S15" s="349"/>
      <c r="T15" s="349"/>
      <c r="U15" s="349"/>
      <c r="V15" s="349"/>
      <c r="W15" s="349"/>
      <c r="X15" s="373"/>
      <c r="Y15" s="387"/>
      <c r="Z15" s="388"/>
      <c r="AA15" s="388"/>
      <c r="AB15" s="398"/>
      <c r="AC15" s="387"/>
      <c r="AD15" s="388"/>
      <c r="AE15" s="388"/>
      <c r="AF15" s="398"/>
      <c r="AG15" s="19"/>
    </row>
    <row r="16" spans="1:33" s="19" customFormat="1" ht="18.75" customHeight="1">
      <c r="A16" s="232"/>
      <c r="B16" s="243"/>
      <c r="C16" s="250"/>
      <c r="D16" s="261"/>
      <c r="E16" s="269"/>
      <c r="F16" s="261"/>
      <c r="G16" s="280"/>
      <c r="H16" s="291" t="s">
        <v>69</v>
      </c>
      <c r="I16" s="310" t="s">
        <v>78</v>
      </c>
      <c r="J16" s="328" t="s">
        <v>127</v>
      </c>
      <c r="K16" s="328"/>
      <c r="L16" s="328"/>
      <c r="M16" s="310" t="s">
        <v>78</v>
      </c>
      <c r="N16" s="328" t="s">
        <v>77</v>
      </c>
      <c r="O16" s="328"/>
      <c r="P16" s="328"/>
      <c r="Q16" s="362"/>
      <c r="R16" s="362"/>
      <c r="S16" s="362"/>
      <c r="T16" s="362"/>
      <c r="U16" s="362"/>
      <c r="V16" s="362"/>
      <c r="W16" s="362"/>
      <c r="X16" s="375"/>
      <c r="Y16" s="387"/>
      <c r="Z16" s="388"/>
      <c r="AA16" s="388"/>
      <c r="AB16" s="398"/>
      <c r="AC16" s="387"/>
      <c r="AD16" s="388"/>
      <c r="AE16" s="388"/>
      <c r="AF16" s="398"/>
      <c r="AG16" s="19"/>
    </row>
    <row r="17" spans="1:32" s="19" customFormat="1" ht="18.75" customHeight="1">
      <c r="A17" s="232"/>
      <c r="B17" s="243"/>
      <c r="C17" s="250"/>
      <c r="D17" s="261"/>
      <c r="E17" s="269"/>
      <c r="F17" s="261"/>
      <c r="G17" s="280"/>
      <c r="H17" s="292"/>
      <c r="I17" s="311"/>
      <c r="J17" s="329"/>
      <c r="K17" s="329"/>
      <c r="L17" s="329"/>
      <c r="M17" s="311"/>
      <c r="N17" s="329"/>
      <c r="O17" s="329"/>
      <c r="P17" s="329"/>
      <c r="Q17" s="363"/>
      <c r="R17" s="363"/>
      <c r="S17" s="363"/>
      <c r="T17" s="363"/>
      <c r="U17" s="363"/>
      <c r="V17" s="363"/>
      <c r="W17" s="363"/>
      <c r="X17" s="376"/>
      <c r="Y17" s="387"/>
      <c r="Z17" s="388"/>
      <c r="AA17" s="388"/>
      <c r="AB17" s="398"/>
      <c r="AC17" s="387"/>
      <c r="AD17" s="388"/>
      <c r="AE17" s="388"/>
      <c r="AF17" s="398"/>
    </row>
    <row r="18" spans="1:32" s="19" customFormat="1" ht="18.75" customHeight="1">
      <c r="A18" s="232"/>
      <c r="B18" s="243"/>
      <c r="C18" s="250"/>
      <c r="D18" s="261"/>
      <c r="E18" s="269"/>
      <c r="F18" s="261"/>
      <c r="G18" s="280"/>
      <c r="H18" s="292" t="s">
        <v>128</v>
      </c>
      <c r="I18" s="312" t="s">
        <v>78</v>
      </c>
      <c r="J18" s="327" t="s">
        <v>97</v>
      </c>
      <c r="K18" s="327"/>
      <c r="L18" s="343" t="s">
        <v>78</v>
      </c>
      <c r="M18" s="327" t="s">
        <v>114</v>
      </c>
      <c r="N18" s="327"/>
      <c r="O18" s="359" t="s">
        <v>78</v>
      </c>
      <c r="P18" s="327" t="s">
        <v>131</v>
      </c>
      <c r="Q18" s="349"/>
      <c r="R18" s="359"/>
      <c r="S18" s="327"/>
      <c r="T18" s="349"/>
      <c r="U18" s="359"/>
      <c r="V18" s="327"/>
      <c r="W18" s="349"/>
      <c r="X18" s="376"/>
      <c r="Y18" s="387"/>
      <c r="Z18" s="388"/>
      <c r="AA18" s="388"/>
      <c r="AB18" s="398"/>
      <c r="AC18" s="387"/>
      <c r="AD18" s="388"/>
      <c r="AE18" s="388"/>
      <c r="AF18" s="398"/>
    </row>
    <row r="19" spans="1:32" s="19" customFormat="1" ht="18.75" customHeight="1">
      <c r="A19" s="232"/>
      <c r="B19" s="243"/>
      <c r="C19" s="250"/>
      <c r="D19" s="261"/>
      <c r="E19" s="269"/>
      <c r="F19" s="261"/>
      <c r="G19" s="280"/>
      <c r="H19" s="289" t="s">
        <v>138</v>
      </c>
      <c r="I19" s="309" t="s">
        <v>78</v>
      </c>
      <c r="J19" s="327" t="s">
        <v>97</v>
      </c>
      <c r="K19" s="338"/>
      <c r="L19" s="343" t="s">
        <v>78</v>
      </c>
      <c r="M19" s="327" t="s">
        <v>119</v>
      </c>
      <c r="N19" s="349"/>
      <c r="O19" s="349"/>
      <c r="P19" s="349"/>
      <c r="Q19" s="349"/>
      <c r="R19" s="349"/>
      <c r="S19" s="349"/>
      <c r="T19" s="349"/>
      <c r="U19" s="349"/>
      <c r="V19" s="349"/>
      <c r="W19" s="349"/>
      <c r="X19" s="373"/>
      <c r="Y19" s="387"/>
      <c r="Z19" s="388"/>
      <c r="AA19" s="388"/>
      <c r="AB19" s="398"/>
      <c r="AC19" s="387"/>
      <c r="AD19" s="388"/>
      <c r="AE19" s="388"/>
      <c r="AF19" s="398"/>
    </row>
    <row r="20" spans="1:32" s="19" customFormat="1" ht="18.75" customHeight="1">
      <c r="A20" s="232"/>
      <c r="B20" s="243"/>
      <c r="C20" s="250"/>
      <c r="D20" s="261"/>
      <c r="E20" s="269"/>
      <c r="F20" s="261"/>
      <c r="G20" s="280"/>
      <c r="H20" s="258" t="s">
        <v>140</v>
      </c>
      <c r="I20" s="309" t="s">
        <v>78</v>
      </c>
      <c r="J20" s="327" t="s">
        <v>97</v>
      </c>
      <c r="K20" s="338"/>
      <c r="L20" s="343" t="s">
        <v>78</v>
      </c>
      <c r="M20" s="327" t="s">
        <v>119</v>
      </c>
      <c r="N20" s="349"/>
      <c r="O20" s="349"/>
      <c r="P20" s="349"/>
      <c r="Q20" s="349"/>
      <c r="R20" s="349"/>
      <c r="S20" s="349"/>
      <c r="T20" s="349"/>
      <c r="U20" s="349"/>
      <c r="V20" s="349"/>
      <c r="W20" s="349"/>
      <c r="X20" s="373"/>
      <c r="Y20" s="387"/>
      <c r="Z20" s="388"/>
      <c r="AA20" s="388"/>
      <c r="AB20" s="398"/>
      <c r="AC20" s="387"/>
      <c r="AD20" s="388"/>
      <c r="AE20" s="388"/>
      <c r="AF20" s="398"/>
    </row>
    <row r="21" spans="1:32" s="19" customFormat="1" ht="18.75" customHeight="1">
      <c r="A21" s="232"/>
      <c r="B21" s="243"/>
      <c r="C21" s="250"/>
      <c r="D21" s="261"/>
      <c r="E21" s="269"/>
      <c r="F21" s="261"/>
      <c r="G21" s="280"/>
      <c r="H21" s="290" t="s">
        <v>25</v>
      </c>
      <c r="I21" s="309" t="s">
        <v>78</v>
      </c>
      <c r="J21" s="327" t="s">
        <v>97</v>
      </c>
      <c r="K21" s="338"/>
      <c r="L21" s="343" t="s">
        <v>78</v>
      </c>
      <c r="M21" s="327" t="s">
        <v>119</v>
      </c>
      <c r="N21" s="349"/>
      <c r="O21" s="349"/>
      <c r="P21" s="349"/>
      <c r="Q21" s="349"/>
      <c r="R21" s="349"/>
      <c r="S21" s="349"/>
      <c r="T21" s="349"/>
      <c r="U21" s="349"/>
      <c r="V21" s="349"/>
      <c r="W21" s="349"/>
      <c r="X21" s="373"/>
      <c r="Y21" s="387"/>
      <c r="Z21" s="388"/>
      <c r="AA21" s="388"/>
      <c r="AB21" s="398"/>
      <c r="AC21" s="387"/>
      <c r="AD21" s="388"/>
      <c r="AE21" s="388"/>
      <c r="AF21" s="398"/>
    </row>
    <row r="22" spans="1:32" s="19" customFormat="1" ht="18.75" customHeight="1">
      <c r="A22" s="232"/>
      <c r="B22" s="243"/>
      <c r="C22" s="250"/>
      <c r="D22" s="261"/>
      <c r="E22" s="269"/>
      <c r="F22" s="261"/>
      <c r="G22" s="280"/>
      <c r="H22" s="289" t="s">
        <v>144</v>
      </c>
      <c r="I22" s="309" t="s">
        <v>78</v>
      </c>
      <c r="J22" s="327" t="s">
        <v>97</v>
      </c>
      <c r="K22" s="338"/>
      <c r="L22" s="343" t="s">
        <v>78</v>
      </c>
      <c r="M22" s="327" t="s">
        <v>119</v>
      </c>
      <c r="N22" s="349"/>
      <c r="O22" s="349"/>
      <c r="P22" s="349"/>
      <c r="Q22" s="349"/>
      <c r="R22" s="349"/>
      <c r="S22" s="349"/>
      <c r="T22" s="349"/>
      <c r="U22" s="349"/>
      <c r="V22" s="349"/>
      <c r="W22" s="349"/>
      <c r="X22" s="373"/>
      <c r="Y22" s="387"/>
      <c r="Z22" s="388"/>
      <c r="AA22" s="388"/>
      <c r="AB22" s="398"/>
      <c r="AC22" s="387"/>
      <c r="AD22" s="388"/>
      <c r="AE22" s="388"/>
      <c r="AF22" s="398"/>
    </row>
    <row r="23" spans="1:32" s="19" customFormat="1" ht="18.75" customHeight="1">
      <c r="A23" s="232"/>
      <c r="B23" s="243"/>
      <c r="C23" s="250"/>
      <c r="D23" s="261"/>
      <c r="E23" s="269"/>
      <c r="F23" s="261"/>
      <c r="G23" s="280"/>
      <c r="H23" s="289" t="s">
        <v>146</v>
      </c>
      <c r="I23" s="309" t="s">
        <v>78</v>
      </c>
      <c r="J23" s="327" t="s">
        <v>136</v>
      </c>
      <c r="K23" s="338"/>
      <c r="L23" s="344"/>
      <c r="M23" s="343" t="s">
        <v>78</v>
      </c>
      <c r="N23" s="327" t="s">
        <v>0</v>
      </c>
      <c r="O23" s="358"/>
      <c r="P23" s="358"/>
      <c r="Q23" s="358"/>
      <c r="R23" s="358"/>
      <c r="S23" s="358"/>
      <c r="T23" s="358"/>
      <c r="U23" s="358"/>
      <c r="V23" s="358"/>
      <c r="W23" s="358"/>
      <c r="X23" s="374"/>
      <c r="Y23" s="387"/>
      <c r="Z23" s="388"/>
      <c r="AA23" s="388"/>
      <c r="AB23" s="398"/>
      <c r="AC23" s="387"/>
      <c r="AD23" s="388"/>
      <c r="AE23" s="388"/>
      <c r="AF23" s="398"/>
    </row>
    <row r="24" spans="1:32" s="19" customFormat="1" ht="18.75" customHeight="1">
      <c r="A24" s="232"/>
      <c r="B24" s="243"/>
      <c r="C24" s="250" t="s">
        <v>23</v>
      </c>
      <c r="D24" s="233" t="s">
        <v>78</v>
      </c>
      <c r="E24" s="269" t="s">
        <v>142</v>
      </c>
      <c r="F24" s="261"/>
      <c r="G24" s="255"/>
      <c r="H24" s="290" t="s">
        <v>108</v>
      </c>
      <c r="I24" s="312" t="s">
        <v>78</v>
      </c>
      <c r="J24" s="327" t="s">
        <v>97</v>
      </c>
      <c r="K24" s="338"/>
      <c r="L24" s="343" t="s">
        <v>78</v>
      </c>
      <c r="M24" s="327" t="s">
        <v>119</v>
      </c>
      <c r="N24" s="327"/>
      <c r="O24" s="349"/>
      <c r="P24" s="349"/>
      <c r="Q24" s="349"/>
      <c r="R24" s="349"/>
      <c r="S24" s="349"/>
      <c r="T24" s="349"/>
      <c r="U24" s="349"/>
      <c r="V24" s="349"/>
      <c r="W24" s="349"/>
      <c r="X24" s="373"/>
      <c r="Y24" s="387"/>
      <c r="Z24" s="388"/>
      <c r="AA24" s="388"/>
      <c r="AB24" s="398"/>
      <c r="AC24" s="387"/>
      <c r="AD24" s="388"/>
      <c r="AE24" s="388"/>
      <c r="AF24" s="398"/>
    </row>
    <row r="25" spans="1:32" s="19" customFormat="1" ht="18.75" customHeight="1">
      <c r="A25" s="233" t="s">
        <v>78</v>
      </c>
      <c r="B25" s="243">
        <v>77</v>
      </c>
      <c r="C25" s="250" t="s">
        <v>17</v>
      </c>
      <c r="D25" s="233" t="s">
        <v>78</v>
      </c>
      <c r="E25" s="269" t="s">
        <v>87</v>
      </c>
      <c r="F25" s="261"/>
      <c r="G25" s="280"/>
      <c r="H25" s="289" t="s">
        <v>149</v>
      </c>
      <c r="I25" s="309" t="s">
        <v>78</v>
      </c>
      <c r="J25" s="327" t="s">
        <v>97</v>
      </c>
      <c r="K25" s="338"/>
      <c r="L25" s="343" t="s">
        <v>78</v>
      </c>
      <c r="M25" s="327" t="s">
        <v>119</v>
      </c>
      <c r="N25" s="349"/>
      <c r="O25" s="349"/>
      <c r="P25" s="349"/>
      <c r="Q25" s="349"/>
      <c r="R25" s="349"/>
      <c r="S25" s="349"/>
      <c r="T25" s="349"/>
      <c r="U25" s="349"/>
      <c r="V25" s="349"/>
      <c r="W25" s="349"/>
      <c r="X25" s="373"/>
      <c r="Y25" s="387"/>
      <c r="Z25" s="388"/>
      <c r="AA25" s="388"/>
      <c r="AB25" s="398"/>
      <c r="AC25" s="387"/>
      <c r="AD25" s="388"/>
      <c r="AE25" s="388"/>
      <c r="AF25" s="398"/>
    </row>
    <row r="26" spans="1:32" s="19" customFormat="1" ht="18.75" customHeight="1">
      <c r="A26" s="232"/>
      <c r="B26" s="243"/>
      <c r="C26" s="250" t="s">
        <v>117</v>
      </c>
      <c r="D26" s="261"/>
      <c r="E26" s="269" t="s">
        <v>150</v>
      </c>
      <c r="F26" s="261"/>
      <c r="G26" s="255"/>
      <c r="H26" s="290" t="s">
        <v>153</v>
      </c>
      <c r="I26" s="312" t="s">
        <v>78</v>
      </c>
      <c r="J26" s="327" t="s">
        <v>97</v>
      </c>
      <c r="K26" s="338"/>
      <c r="L26" s="343" t="s">
        <v>78</v>
      </c>
      <c r="M26" s="327" t="s">
        <v>119</v>
      </c>
      <c r="N26" s="327"/>
      <c r="O26" s="349"/>
      <c r="P26" s="349"/>
      <c r="Q26" s="349"/>
      <c r="R26" s="349"/>
      <c r="S26" s="349"/>
      <c r="T26" s="349"/>
      <c r="U26" s="349"/>
      <c r="V26" s="349"/>
      <c r="W26" s="349"/>
      <c r="X26" s="373"/>
      <c r="Y26" s="387"/>
      <c r="Z26" s="388"/>
      <c r="AA26" s="388"/>
      <c r="AB26" s="398"/>
      <c r="AC26" s="387"/>
      <c r="AD26" s="388"/>
      <c r="AE26" s="388"/>
      <c r="AF26" s="398"/>
    </row>
    <row r="27" spans="1:32" s="19" customFormat="1" ht="18.75" customHeight="1">
      <c r="A27" s="232"/>
      <c r="B27" s="243"/>
      <c r="C27" s="250"/>
      <c r="D27" s="261"/>
      <c r="E27" s="269"/>
      <c r="F27" s="261"/>
      <c r="G27" s="280"/>
      <c r="H27" s="289" t="s">
        <v>110</v>
      </c>
      <c r="I27" s="309" t="s">
        <v>78</v>
      </c>
      <c r="J27" s="327" t="s">
        <v>97</v>
      </c>
      <c r="K27" s="327"/>
      <c r="L27" s="343" t="s">
        <v>78</v>
      </c>
      <c r="M27" s="327" t="s">
        <v>154</v>
      </c>
      <c r="N27" s="327"/>
      <c r="O27" s="343" t="s">
        <v>78</v>
      </c>
      <c r="P27" s="327" t="s">
        <v>157</v>
      </c>
      <c r="Q27" s="349"/>
      <c r="R27" s="349"/>
      <c r="S27" s="349"/>
      <c r="T27" s="349"/>
      <c r="U27" s="349"/>
      <c r="V27" s="349"/>
      <c r="W27" s="349"/>
      <c r="X27" s="373"/>
      <c r="Y27" s="387"/>
      <c r="Z27" s="388"/>
      <c r="AA27" s="388"/>
      <c r="AB27" s="398"/>
      <c r="AC27" s="387"/>
      <c r="AD27" s="388"/>
      <c r="AE27" s="388"/>
      <c r="AF27" s="398"/>
    </row>
    <row r="28" spans="1:32" s="19" customFormat="1" ht="18.75" customHeight="1">
      <c r="A28" s="232"/>
      <c r="B28" s="243"/>
      <c r="C28" s="250"/>
      <c r="D28" s="261"/>
      <c r="E28" s="269"/>
      <c r="F28" s="261"/>
      <c r="G28" s="280"/>
      <c r="H28" s="289" t="s">
        <v>161</v>
      </c>
      <c r="I28" s="309" t="s">
        <v>78</v>
      </c>
      <c r="J28" s="327" t="s">
        <v>97</v>
      </c>
      <c r="K28" s="338"/>
      <c r="L28" s="343" t="s">
        <v>78</v>
      </c>
      <c r="M28" s="327" t="s">
        <v>119</v>
      </c>
      <c r="N28" s="349"/>
      <c r="O28" s="349"/>
      <c r="P28" s="349"/>
      <c r="Q28" s="349"/>
      <c r="R28" s="349"/>
      <c r="S28" s="349"/>
      <c r="T28" s="349"/>
      <c r="U28" s="349"/>
      <c r="V28" s="349"/>
      <c r="W28" s="349"/>
      <c r="X28" s="373"/>
      <c r="Y28" s="387"/>
      <c r="Z28" s="388"/>
      <c r="AA28" s="388"/>
      <c r="AB28" s="398"/>
      <c r="AC28" s="387"/>
      <c r="AD28" s="388"/>
      <c r="AE28" s="388"/>
      <c r="AF28" s="398"/>
    </row>
    <row r="29" spans="1:32" s="19" customFormat="1" ht="18.75" customHeight="1">
      <c r="A29" s="232"/>
      <c r="B29" s="243"/>
      <c r="C29" s="250"/>
      <c r="D29" s="261"/>
      <c r="E29" s="269"/>
      <c r="F29" s="261"/>
      <c r="G29" s="280"/>
      <c r="H29" s="289" t="s">
        <v>162</v>
      </c>
      <c r="I29" s="309" t="s">
        <v>78</v>
      </c>
      <c r="J29" s="327" t="s">
        <v>97</v>
      </c>
      <c r="K29" s="338"/>
      <c r="L29" s="343" t="s">
        <v>78</v>
      </c>
      <c r="M29" s="327" t="s">
        <v>154</v>
      </c>
      <c r="N29" s="327"/>
      <c r="O29" s="359" t="s">
        <v>78</v>
      </c>
      <c r="P29" s="360" t="s">
        <v>157</v>
      </c>
      <c r="Q29" s="327"/>
      <c r="R29" s="327"/>
      <c r="S29" s="338"/>
      <c r="T29" s="327"/>
      <c r="U29" s="338"/>
      <c r="V29" s="338"/>
      <c r="W29" s="338"/>
      <c r="X29" s="377"/>
      <c r="Y29" s="387"/>
      <c r="Z29" s="388"/>
      <c r="AA29" s="388"/>
      <c r="AB29" s="398"/>
      <c r="AC29" s="387"/>
      <c r="AD29" s="388"/>
      <c r="AE29" s="388"/>
      <c r="AF29" s="398"/>
    </row>
    <row r="30" spans="1:32" s="19" customFormat="1" ht="18.75" customHeight="1">
      <c r="A30" s="232"/>
      <c r="B30" s="243"/>
      <c r="C30" s="250"/>
      <c r="D30" s="261"/>
      <c r="E30" s="269"/>
      <c r="F30" s="261"/>
      <c r="G30" s="280"/>
      <c r="H30" s="293" t="s">
        <v>163</v>
      </c>
      <c r="I30" s="309" t="s">
        <v>78</v>
      </c>
      <c r="J30" s="327" t="s">
        <v>97</v>
      </c>
      <c r="K30" s="338"/>
      <c r="L30" s="343" t="s">
        <v>78</v>
      </c>
      <c r="M30" s="327" t="s">
        <v>119</v>
      </c>
      <c r="N30" s="349"/>
      <c r="O30" s="349"/>
      <c r="P30" s="349"/>
      <c r="Q30" s="349"/>
      <c r="R30" s="349"/>
      <c r="S30" s="349"/>
      <c r="T30" s="349"/>
      <c r="U30" s="349"/>
      <c r="V30" s="349"/>
      <c r="W30" s="349"/>
      <c r="X30" s="373"/>
      <c r="Y30" s="387"/>
      <c r="Z30" s="388"/>
      <c r="AA30" s="388"/>
      <c r="AB30" s="398"/>
      <c r="AC30" s="387"/>
      <c r="AD30" s="388"/>
      <c r="AE30" s="388"/>
      <c r="AF30" s="398"/>
    </row>
    <row r="31" spans="1:32" s="19" customFormat="1" ht="18.75" customHeight="1">
      <c r="A31" s="232"/>
      <c r="B31" s="243"/>
      <c r="C31" s="250"/>
      <c r="D31" s="261"/>
      <c r="E31" s="269"/>
      <c r="F31" s="261"/>
      <c r="G31" s="280"/>
      <c r="H31" s="294" t="s">
        <v>166</v>
      </c>
      <c r="I31" s="309" t="s">
        <v>78</v>
      </c>
      <c r="J31" s="327" t="s">
        <v>97</v>
      </c>
      <c r="K31" s="338"/>
      <c r="L31" s="343" t="s">
        <v>78</v>
      </c>
      <c r="M31" s="327" t="s">
        <v>119</v>
      </c>
      <c r="N31" s="349"/>
      <c r="O31" s="349"/>
      <c r="P31" s="349"/>
      <c r="Q31" s="349"/>
      <c r="R31" s="349"/>
      <c r="S31" s="349"/>
      <c r="T31" s="349"/>
      <c r="U31" s="349"/>
      <c r="V31" s="349"/>
      <c r="W31" s="349"/>
      <c r="X31" s="373"/>
      <c r="Y31" s="387"/>
      <c r="Z31" s="388"/>
      <c r="AA31" s="388"/>
      <c r="AB31" s="398"/>
      <c r="AC31" s="387"/>
      <c r="AD31" s="388"/>
      <c r="AE31" s="388"/>
      <c r="AF31" s="398"/>
    </row>
    <row r="32" spans="1:32" s="19" customFormat="1" ht="18.75" customHeight="1">
      <c r="A32" s="232"/>
      <c r="B32" s="243"/>
      <c r="C32" s="250"/>
      <c r="D32" s="261"/>
      <c r="E32" s="269"/>
      <c r="F32" s="261"/>
      <c r="G32" s="280"/>
      <c r="H32" s="290" t="s">
        <v>90</v>
      </c>
      <c r="I32" s="309" t="s">
        <v>78</v>
      </c>
      <c r="J32" s="327" t="s">
        <v>97</v>
      </c>
      <c r="K32" s="338"/>
      <c r="L32" s="343" t="s">
        <v>78</v>
      </c>
      <c r="M32" s="327" t="s">
        <v>119</v>
      </c>
      <c r="N32" s="349"/>
      <c r="O32" s="349"/>
      <c r="P32" s="349"/>
      <c r="Q32" s="349"/>
      <c r="R32" s="349"/>
      <c r="S32" s="349"/>
      <c r="T32" s="349"/>
      <c r="U32" s="349"/>
      <c r="V32" s="349"/>
      <c r="W32" s="349"/>
      <c r="X32" s="373"/>
      <c r="Y32" s="387"/>
      <c r="Z32" s="388"/>
      <c r="AA32" s="388"/>
      <c r="AB32" s="398"/>
      <c r="AC32" s="387"/>
      <c r="AD32" s="388"/>
      <c r="AE32" s="388"/>
      <c r="AF32" s="398"/>
    </row>
    <row r="33" spans="1:33" s="19" customFormat="1" ht="18.75" customHeight="1">
      <c r="A33" s="232"/>
      <c r="B33" s="243"/>
      <c r="C33" s="250"/>
      <c r="D33" s="261"/>
      <c r="E33" s="269"/>
      <c r="F33" s="261"/>
      <c r="G33" s="280"/>
      <c r="H33" s="295" t="s">
        <v>160</v>
      </c>
      <c r="I33" s="309" t="s">
        <v>78</v>
      </c>
      <c r="J33" s="327" t="s">
        <v>97</v>
      </c>
      <c r="K33" s="327"/>
      <c r="L33" s="343" t="s">
        <v>78</v>
      </c>
      <c r="M33" s="327" t="s">
        <v>114</v>
      </c>
      <c r="N33" s="327"/>
      <c r="O33" s="343" t="s">
        <v>78</v>
      </c>
      <c r="P33" s="327" t="s">
        <v>131</v>
      </c>
      <c r="Q33" s="358"/>
      <c r="R33" s="358"/>
      <c r="S33" s="358"/>
      <c r="T33" s="358"/>
      <c r="U33" s="366"/>
      <c r="V33" s="366"/>
      <c r="W33" s="366"/>
      <c r="X33" s="378"/>
      <c r="Y33" s="387"/>
      <c r="Z33" s="388"/>
      <c r="AA33" s="388"/>
      <c r="AB33" s="398"/>
      <c r="AC33" s="387"/>
      <c r="AD33" s="388"/>
      <c r="AE33" s="388"/>
      <c r="AF33" s="398"/>
      <c r="AG33" s="19"/>
    </row>
    <row r="34" spans="1:33" s="19" customFormat="1" ht="18.75" customHeight="1">
      <c r="A34" s="232"/>
      <c r="B34" s="243"/>
      <c r="C34" s="250"/>
      <c r="D34" s="261"/>
      <c r="E34" s="269"/>
      <c r="F34" s="261"/>
      <c r="G34" s="280"/>
      <c r="H34" s="289" t="s">
        <v>63</v>
      </c>
      <c r="I34" s="309" t="s">
        <v>78</v>
      </c>
      <c r="J34" s="327" t="s">
        <v>97</v>
      </c>
      <c r="K34" s="327"/>
      <c r="L34" s="343" t="s">
        <v>78</v>
      </c>
      <c r="M34" s="327" t="s">
        <v>169</v>
      </c>
      <c r="N34" s="327"/>
      <c r="O34" s="343" t="s">
        <v>78</v>
      </c>
      <c r="P34" s="327" t="s">
        <v>170</v>
      </c>
      <c r="Q34" s="349"/>
      <c r="R34" s="343" t="s">
        <v>78</v>
      </c>
      <c r="S34" s="327" t="s">
        <v>171</v>
      </c>
      <c r="T34" s="349"/>
      <c r="U34" s="349"/>
      <c r="V34" s="349"/>
      <c r="W34" s="349"/>
      <c r="X34" s="373"/>
      <c r="Y34" s="387"/>
      <c r="Z34" s="388"/>
      <c r="AA34" s="388"/>
      <c r="AB34" s="398"/>
      <c r="AC34" s="387"/>
      <c r="AD34" s="388"/>
      <c r="AE34" s="388"/>
      <c r="AF34" s="398"/>
      <c r="AG34" s="19"/>
    </row>
    <row r="35" spans="1:33" s="19" customFormat="1" ht="18.75" customHeight="1">
      <c r="A35" s="232"/>
      <c r="B35" s="243"/>
      <c r="C35" s="251"/>
      <c r="D35" s="235"/>
      <c r="E35" s="269"/>
      <c r="F35" s="261"/>
      <c r="G35" s="255"/>
      <c r="H35" s="296" t="s">
        <v>173</v>
      </c>
      <c r="I35" s="313" t="s">
        <v>78</v>
      </c>
      <c r="J35" s="330" t="s">
        <v>97</v>
      </c>
      <c r="K35" s="330"/>
      <c r="L35" s="345" t="s">
        <v>78</v>
      </c>
      <c r="M35" s="330" t="s">
        <v>169</v>
      </c>
      <c r="N35" s="330"/>
      <c r="O35" s="345" t="s">
        <v>78</v>
      </c>
      <c r="P35" s="330" t="s">
        <v>170</v>
      </c>
      <c r="Q35" s="330"/>
      <c r="R35" s="345" t="s">
        <v>78</v>
      </c>
      <c r="S35" s="330" t="s">
        <v>175</v>
      </c>
      <c r="T35" s="330"/>
      <c r="U35" s="368"/>
      <c r="V35" s="368"/>
      <c r="W35" s="368"/>
      <c r="X35" s="374"/>
      <c r="Y35" s="388"/>
      <c r="Z35" s="388"/>
      <c r="AA35" s="388"/>
      <c r="AB35" s="398"/>
      <c r="AC35" s="387"/>
      <c r="AD35" s="388"/>
      <c r="AE35" s="388"/>
      <c r="AF35" s="398"/>
      <c r="AG35" s="19"/>
    </row>
    <row r="36" spans="1:33" s="19" customFormat="1" ht="18.75" customHeight="1">
      <c r="A36" s="232"/>
      <c r="B36" s="243"/>
      <c r="C36" s="251"/>
      <c r="D36" s="235"/>
      <c r="E36" s="269"/>
      <c r="F36" s="261"/>
      <c r="G36" s="255"/>
      <c r="H36" s="297" t="s">
        <v>21</v>
      </c>
      <c r="I36" s="314" t="s">
        <v>78</v>
      </c>
      <c r="J36" s="331" t="s">
        <v>97</v>
      </c>
      <c r="K36" s="331"/>
      <c r="L36" s="346" t="s">
        <v>78</v>
      </c>
      <c r="M36" s="331" t="s">
        <v>114</v>
      </c>
      <c r="N36" s="331"/>
      <c r="O36" s="346" t="s">
        <v>78</v>
      </c>
      <c r="P36" s="331" t="s">
        <v>131</v>
      </c>
      <c r="Q36" s="331"/>
      <c r="R36" s="346"/>
      <c r="S36" s="331"/>
      <c r="T36" s="331"/>
      <c r="U36" s="369"/>
      <c r="V36" s="369"/>
      <c r="W36" s="369"/>
      <c r="X36" s="378"/>
      <c r="Y36" s="388"/>
      <c r="Z36" s="388"/>
      <c r="AA36" s="388"/>
      <c r="AB36" s="398"/>
      <c r="AC36" s="387"/>
      <c r="AD36" s="388"/>
      <c r="AE36" s="388"/>
      <c r="AF36" s="398"/>
      <c r="AG36" s="19"/>
    </row>
    <row r="37" spans="1:33" s="19" customFormat="1" ht="19.5" customHeight="1">
      <c r="A37" s="234"/>
      <c r="B37" s="244"/>
      <c r="C37" s="252"/>
      <c r="D37" s="262"/>
      <c r="E37" s="270"/>
      <c r="F37" s="273"/>
      <c r="G37" s="281"/>
      <c r="H37" s="298" t="s">
        <v>180</v>
      </c>
      <c r="I37" s="315" t="s">
        <v>78</v>
      </c>
      <c r="J37" s="332" t="s">
        <v>97</v>
      </c>
      <c r="K37" s="332"/>
      <c r="L37" s="347" t="s">
        <v>78</v>
      </c>
      <c r="M37" s="332" t="s">
        <v>119</v>
      </c>
      <c r="N37" s="332"/>
      <c r="O37" s="332"/>
      <c r="P37" s="332"/>
      <c r="Q37" s="364"/>
      <c r="R37" s="364"/>
      <c r="S37" s="364"/>
      <c r="T37" s="364"/>
      <c r="U37" s="364"/>
      <c r="V37" s="364"/>
      <c r="W37" s="364"/>
      <c r="X37" s="379"/>
      <c r="Y37" s="389"/>
      <c r="Z37" s="389"/>
      <c r="AA37" s="389"/>
      <c r="AB37" s="399"/>
      <c r="AC37" s="400"/>
      <c r="AD37" s="389"/>
      <c r="AE37" s="389"/>
      <c r="AF37" s="399"/>
      <c r="AG37" s="19"/>
    </row>
    <row r="38" spans="1:33" s="19" customFormat="1" ht="18.75" customHeight="1">
      <c r="A38" s="230"/>
      <c r="B38" s="241"/>
      <c r="C38" s="248"/>
      <c r="D38" s="259"/>
      <c r="E38" s="267"/>
      <c r="F38" s="259"/>
      <c r="G38" s="278"/>
      <c r="H38" s="287" t="s">
        <v>182</v>
      </c>
      <c r="I38" s="307" t="s">
        <v>78</v>
      </c>
      <c r="J38" s="325" t="s">
        <v>97</v>
      </c>
      <c r="K38" s="325"/>
      <c r="L38" s="341"/>
      <c r="M38" s="352" t="s">
        <v>78</v>
      </c>
      <c r="N38" s="325" t="s">
        <v>51</v>
      </c>
      <c r="O38" s="325"/>
      <c r="P38" s="341"/>
      <c r="Q38" s="352" t="s">
        <v>78</v>
      </c>
      <c r="R38" s="367" t="s">
        <v>100</v>
      </c>
      <c r="S38" s="367"/>
      <c r="T38" s="367"/>
      <c r="U38" s="367"/>
      <c r="V38" s="367"/>
      <c r="W38" s="367"/>
      <c r="X38" s="371"/>
      <c r="Y38" s="317" t="s">
        <v>78</v>
      </c>
      <c r="Z38" s="323" t="s">
        <v>105</v>
      </c>
      <c r="AA38" s="323"/>
      <c r="AB38" s="396"/>
      <c r="AC38" s="317" t="s">
        <v>78</v>
      </c>
      <c r="AD38" s="323" t="s">
        <v>105</v>
      </c>
      <c r="AE38" s="323"/>
      <c r="AF38" s="396"/>
      <c r="AG38" s="407"/>
    </row>
    <row r="39" spans="1:33" s="19" customFormat="1" ht="19.5" customHeight="1">
      <c r="A39" s="232"/>
      <c r="B39" s="243"/>
      <c r="C39" s="251"/>
      <c r="D39" s="235"/>
      <c r="E39" s="269"/>
      <c r="F39" s="261"/>
      <c r="G39" s="255"/>
      <c r="H39" s="299" t="s">
        <v>43</v>
      </c>
      <c r="I39" s="316" t="s">
        <v>78</v>
      </c>
      <c r="J39" s="333" t="s">
        <v>8</v>
      </c>
      <c r="K39" s="339"/>
      <c r="L39" s="348"/>
      <c r="M39" s="354" t="s">
        <v>78</v>
      </c>
      <c r="N39" s="333" t="s">
        <v>106</v>
      </c>
      <c r="O39" s="354"/>
      <c r="P39" s="333"/>
      <c r="Q39" s="365"/>
      <c r="R39" s="365"/>
      <c r="S39" s="365"/>
      <c r="T39" s="365"/>
      <c r="U39" s="365"/>
      <c r="V39" s="365"/>
      <c r="W39" s="365"/>
      <c r="X39" s="380"/>
      <c r="Y39" s="233" t="s">
        <v>78</v>
      </c>
      <c r="Z39" s="258" t="s">
        <v>116</v>
      </c>
      <c r="AA39" s="388"/>
      <c r="AB39" s="398"/>
      <c r="AC39" s="233" t="s">
        <v>78</v>
      </c>
      <c r="AD39" s="258" t="s">
        <v>116</v>
      </c>
      <c r="AE39" s="388"/>
      <c r="AF39" s="398"/>
      <c r="AG39" s="19"/>
    </row>
    <row r="40" spans="1:33" s="19" customFormat="1" ht="19.5" customHeight="1">
      <c r="A40" s="232"/>
      <c r="B40" s="243"/>
      <c r="C40" s="250" t="s">
        <v>23</v>
      </c>
      <c r="D40" s="233" t="s">
        <v>78</v>
      </c>
      <c r="E40" s="269" t="s">
        <v>142</v>
      </c>
      <c r="F40" s="261"/>
      <c r="G40" s="255"/>
      <c r="H40" s="299" t="s">
        <v>42</v>
      </c>
      <c r="I40" s="316" t="s">
        <v>78</v>
      </c>
      <c r="J40" s="333" t="s">
        <v>8</v>
      </c>
      <c r="K40" s="339"/>
      <c r="L40" s="348"/>
      <c r="M40" s="354" t="s">
        <v>78</v>
      </c>
      <c r="N40" s="333" t="s">
        <v>106</v>
      </c>
      <c r="O40" s="354"/>
      <c r="P40" s="333"/>
      <c r="Q40" s="365"/>
      <c r="R40" s="365"/>
      <c r="S40" s="365"/>
      <c r="T40" s="365"/>
      <c r="U40" s="365"/>
      <c r="V40" s="365"/>
      <c r="W40" s="365"/>
      <c r="X40" s="380"/>
      <c r="Y40" s="233"/>
      <c r="Z40" s="258"/>
      <c r="AA40" s="388"/>
      <c r="AB40" s="398"/>
      <c r="AC40" s="233"/>
      <c r="AD40" s="258"/>
      <c r="AE40" s="388"/>
      <c r="AF40" s="398"/>
      <c r="AG40" s="19"/>
    </row>
    <row r="41" spans="1:33" s="19" customFormat="1" ht="18.75" customHeight="1">
      <c r="A41" s="233" t="s">
        <v>78</v>
      </c>
      <c r="B41" s="243">
        <v>79</v>
      </c>
      <c r="C41" s="250" t="s">
        <v>17</v>
      </c>
      <c r="D41" s="233" t="s">
        <v>78</v>
      </c>
      <c r="E41" s="269" t="s">
        <v>87</v>
      </c>
      <c r="F41" s="261"/>
      <c r="G41" s="280"/>
      <c r="H41" s="291" t="s">
        <v>69</v>
      </c>
      <c r="I41" s="310" t="s">
        <v>78</v>
      </c>
      <c r="J41" s="328" t="s">
        <v>127</v>
      </c>
      <c r="K41" s="328"/>
      <c r="L41" s="328"/>
      <c r="M41" s="310" t="s">
        <v>78</v>
      </c>
      <c r="N41" s="328" t="s">
        <v>77</v>
      </c>
      <c r="O41" s="328"/>
      <c r="P41" s="328"/>
      <c r="Q41" s="362"/>
      <c r="R41" s="362"/>
      <c r="S41" s="362"/>
      <c r="T41" s="362"/>
      <c r="U41" s="362"/>
      <c r="V41" s="362"/>
      <c r="W41" s="362"/>
      <c r="X41" s="375"/>
      <c r="Y41" s="387"/>
      <c r="Z41" s="388"/>
      <c r="AA41" s="388"/>
      <c r="AB41" s="398"/>
      <c r="AC41" s="387"/>
      <c r="AD41" s="388"/>
      <c r="AE41" s="388"/>
      <c r="AF41" s="398"/>
      <c r="AG41" s="407"/>
    </row>
    <row r="42" spans="1:33" s="19" customFormat="1" ht="18.75" customHeight="1">
      <c r="A42" s="232"/>
      <c r="B42" s="243"/>
      <c r="C42" s="250" t="s">
        <v>184</v>
      </c>
      <c r="D42" s="261"/>
      <c r="E42" s="269" t="s">
        <v>150</v>
      </c>
      <c r="F42" s="261"/>
      <c r="G42" s="280"/>
      <c r="H42" s="292"/>
      <c r="I42" s="311"/>
      <c r="J42" s="329"/>
      <c r="K42" s="329"/>
      <c r="L42" s="329"/>
      <c r="M42" s="311"/>
      <c r="N42" s="329"/>
      <c r="O42" s="329"/>
      <c r="P42" s="329"/>
      <c r="Q42" s="363"/>
      <c r="R42" s="363"/>
      <c r="S42" s="363"/>
      <c r="T42" s="363"/>
      <c r="U42" s="363"/>
      <c r="V42" s="363"/>
      <c r="W42" s="363"/>
      <c r="X42" s="376"/>
      <c r="Y42" s="387"/>
      <c r="Z42" s="388"/>
      <c r="AA42" s="388"/>
      <c r="AB42" s="398"/>
      <c r="AC42" s="387"/>
      <c r="AD42" s="388"/>
      <c r="AE42" s="388"/>
      <c r="AF42" s="398"/>
      <c r="AG42" s="407"/>
    </row>
    <row r="43" spans="1:33" s="19" customFormat="1" ht="18.75" customHeight="1">
      <c r="A43" s="235"/>
      <c r="B43" s="221"/>
      <c r="C43" s="253"/>
      <c r="D43" s="221"/>
      <c r="E43" s="221"/>
      <c r="F43" s="261"/>
      <c r="G43" s="280"/>
      <c r="H43" s="295" t="s">
        <v>160</v>
      </c>
      <c r="I43" s="309" t="s">
        <v>78</v>
      </c>
      <c r="J43" s="327" t="s">
        <v>97</v>
      </c>
      <c r="K43" s="327"/>
      <c r="L43" s="343" t="s">
        <v>78</v>
      </c>
      <c r="M43" s="327" t="s">
        <v>114</v>
      </c>
      <c r="N43" s="327"/>
      <c r="O43" s="343" t="s">
        <v>78</v>
      </c>
      <c r="P43" s="327" t="s">
        <v>131</v>
      </c>
      <c r="Q43" s="358"/>
      <c r="R43" s="358"/>
      <c r="S43" s="358"/>
      <c r="T43" s="358"/>
      <c r="U43" s="366"/>
      <c r="V43" s="366"/>
      <c r="W43" s="366"/>
      <c r="X43" s="378"/>
      <c r="Y43" s="387"/>
      <c r="Z43" s="388"/>
      <c r="AA43" s="388"/>
      <c r="AB43" s="398"/>
      <c r="AC43" s="387"/>
      <c r="AD43" s="388"/>
      <c r="AE43" s="388"/>
      <c r="AF43" s="398"/>
      <c r="AG43" s="19"/>
    </row>
    <row r="44" spans="1:33" s="19" customFormat="1" ht="18.75" customHeight="1">
      <c r="A44" s="232"/>
      <c r="B44" s="243"/>
      <c r="C44" s="253"/>
      <c r="D44" s="221"/>
      <c r="E44" s="221"/>
      <c r="F44" s="261"/>
      <c r="G44" s="280"/>
      <c r="H44" s="289" t="s">
        <v>63</v>
      </c>
      <c r="I44" s="309" t="s">
        <v>78</v>
      </c>
      <c r="J44" s="327" t="s">
        <v>97</v>
      </c>
      <c r="K44" s="327"/>
      <c r="L44" s="343" t="s">
        <v>78</v>
      </c>
      <c r="M44" s="327" t="s">
        <v>169</v>
      </c>
      <c r="N44" s="327"/>
      <c r="O44" s="343" t="s">
        <v>78</v>
      </c>
      <c r="P44" s="327" t="s">
        <v>170</v>
      </c>
      <c r="Q44" s="349"/>
      <c r="R44" s="343" t="s">
        <v>78</v>
      </c>
      <c r="S44" s="327" t="s">
        <v>171</v>
      </c>
      <c r="T44" s="349"/>
      <c r="U44" s="349"/>
      <c r="V44" s="349"/>
      <c r="W44" s="349"/>
      <c r="X44" s="373"/>
      <c r="Y44" s="387"/>
      <c r="Z44" s="388"/>
      <c r="AA44" s="388"/>
      <c r="AB44" s="398"/>
      <c r="AC44" s="387"/>
      <c r="AD44" s="388"/>
      <c r="AE44" s="388"/>
      <c r="AF44" s="398"/>
      <c r="AG44" s="19"/>
    </row>
    <row r="45" spans="1:33" s="19" customFormat="1" ht="18.75" customHeight="1">
      <c r="A45" s="232"/>
      <c r="B45" s="243"/>
      <c r="C45" s="251"/>
      <c r="D45" s="235"/>
      <c r="E45" s="269"/>
      <c r="F45" s="261"/>
      <c r="G45" s="255"/>
      <c r="H45" s="296" t="s">
        <v>173</v>
      </c>
      <c r="I45" s="313" t="s">
        <v>78</v>
      </c>
      <c r="J45" s="330" t="s">
        <v>97</v>
      </c>
      <c r="K45" s="330"/>
      <c r="L45" s="345" t="s">
        <v>78</v>
      </c>
      <c r="M45" s="330" t="s">
        <v>169</v>
      </c>
      <c r="N45" s="330"/>
      <c r="O45" s="345" t="s">
        <v>78</v>
      </c>
      <c r="P45" s="330" t="s">
        <v>170</v>
      </c>
      <c r="Q45" s="330"/>
      <c r="R45" s="345" t="s">
        <v>78</v>
      </c>
      <c r="S45" s="330" t="s">
        <v>175</v>
      </c>
      <c r="T45" s="330"/>
      <c r="U45" s="368"/>
      <c r="V45" s="368"/>
      <c r="W45" s="368"/>
      <c r="X45" s="381"/>
      <c r="Y45" s="388"/>
      <c r="Z45" s="388"/>
      <c r="AA45" s="388"/>
      <c r="AB45" s="398"/>
      <c r="AC45" s="387"/>
      <c r="AD45" s="388"/>
      <c r="AE45" s="388"/>
      <c r="AF45" s="398"/>
      <c r="AG45" s="19"/>
    </row>
    <row r="46" spans="1:33" s="19" customFormat="1" ht="18.75" customHeight="1">
      <c r="A46" s="232"/>
      <c r="B46" s="243"/>
      <c r="C46" s="251"/>
      <c r="D46" s="235"/>
      <c r="E46" s="269"/>
      <c r="F46" s="261"/>
      <c r="G46" s="255"/>
      <c r="H46" s="297" t="s">
        <v>21</v>
      </c>
      <c r="I46" s="314" t="s">
        <v>78</v>
      </c>
      <c r="J46" s="331" t="s">
        <v>97</v>
      </c>
      <c r="K46" s="331"/>
      <c r="L46" s="346" t="s">
        <v>78</v>
      </c>
      <c r="M46" s="331" t="s">
        <v>114</v>
      </c>
      <c r="N46" s="331"/>
      <c r="O46" s="346" t="s">
        <v>78</v>
      </c>
      <c r="P46" s="331" t="s">
        <v>131</v>
      </c>
      <c r="Q46" s="331"/>
      <c r="R46" s="346"/>
      <c r="S46" s="331"/>
      <c r="T46" s="331"/>
      <c r="U46" s="369"/>
      <c r="V46" s="369"/>
      <c r="W46" s="369"/>
      <c r="X46" s="382"/>
      <c r="Y46" s="388"/>
      <c r="Z46" s="388"/>
      <c r="AA46" s="388"/>
      <c r="AB46" s="398"/>
      <c r="AC46" s="387"/>
      <c r="AD46" s="388"/>
      <c r="AE46" s="388"/>
      <c r="AF46" s="398"/>
      <c r="AG46" s="19"/>
    </row>
    <row r="47" spans="1:33" s="19" customFormat="1" ht="19.5" customHeight="1">
      <c r="A47" s="234"/>
      <c r="B47" s="244"/>
      <c r="C47" s="252"/>
      <c r="D47" s="262"/>
      <c r="E47" s="270"/>
      <c r="F47" s="273"/>
      <c r="G47" s="281"/>
      <c r="H47" s="298" t="s">
        <v>180</v>
      </c>
      <c r="I47" s="315" t="s">
        <v>78</v>
      </c>
      <c r="J47" s="332" t="s">
        <v>97</v>
      </c>
      <c r="K47" s="332"/>
      <c r="L47" s="347" t="s">
        <v>78</v>
      </c>
      <c r="M47" s="332" t="s">
        <v>119</v>
      </c>
      <c r="N47" s="332"/>
      <c r="O47" s="332"/>
      <c r="P47" s="332"/>
      <c r="Q47" s="364"/>
      <c r="R47" s="364"/>
      <c r="S47" s="364"/>
      <c r="T47" s="364"/>
      <c r="U47" s="364"/>
      <c r="V47" s="364"/>
      <c r="W47" s="364"/>
      <c r="X47" s="383"/>
      <c r="Y47" s="389"/>
      <c r="Z47" s="389"/>
      <c r="AA47" s="389"/>
      <c r="AB47" s="399"/>
      <c r="AC47" s="400"/>
      <c r="AD47" s="389"/>
      <c r="AE47" s="389"/>
      <c r="AF47" s="399"/>
      <c r="AG47" s="19"/>
    </row>
    <row r="48" spans="1:33" ht="20.25" customHeight="1"/>
    <row r="49" spans="1:32" ht="20.25" customHeight="1">
      <c r="A49" s="226" t="s">
        <v>188</v>
      </c>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row>
    <row r="50" spans="1:32" ht="20.25" customHeight="1"/>
    <row r="51" spans="1:32" ht="30" customHeight="1">
      <c r="S51" s="227" t="s">
        <v>52</v>
      </c>
      <c r="T51" s="239"/>
      <c r="U51" s="239"/>
      <c r="V51" s="247"/>
      <c r="W51" s="227"/>
      <c r="X51" s="370"/>
      <c r="Y51" s="370"/>
      <c r="Z51" s="370"/>
      <c r="AA51" s="370"/>
      <c r="AB51" s="370"/>
      <c r="AC51" s="370"/>
      <c r="AD51" s="370"/>
      <c r="AE51" s="370"/>
      <c r="AF51" s="401"/>
    </row>
    <row r="52" spans="1:32" ht="20.25" customHeight="1">
      <c r="A52" s="236"/>
      <c r="B52" s="236"/>
      <c r="C52" s="254"/>
      <c r="D52" s="254"/>
      <c r="E52" s="254"/>
      <c r="F52" s="254"/>
      <c r="G52" s="282"/>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row>
    <row r="53" spans="1:32" ht="18" customHeight="1">
      <c r="A53" s="227" t="s">
        <v>55</v>
      </c>
      <c r="B53" s="239"/>
      <c r="C53" s="247"/>
      <c r="D53" s="227" t="s">
        <v>59</v>
      </c>
      <c r="E53" s="247"/>
      <c r="F53" s="274" t="s">
        <v>60</v>
      </c>
      <c r="G53" s="283"/>
      <c r="H53" s="227" t="s">
        <v>66</v>
      </c>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47"/>
    </row>
    <row r="54" spans="1:32" ht="18.75" customHeight="1">
      <c r="A54" s="228" t="s">
        <v>14</v>
      </c>
      <c r="B54" s="240"/>
      <c r="C54" s="241"/>
      <c r="D54" s="228"/>
      <c r="E54" s="265"/>
      <c r="F54" s="271"/>
      <c r="G54" s="276"/>
      <c r="H54" s="285" t="s">
        <v>37</v>
      </c>
      <c r="I54" s="317" t="s">
        <v>78</v>
      </c>
      <c r="J54" s="323" t="s">
        <v>82</v>
      </c>
      <c r="K54" s="323"/>
      <c r="L54" s="323"/>
      <c r="M54" s="355" t="s">
        <v>78</v>
      </c>
      <c r="N54" s="323" t="s">
        <v>83</v>
      </c>
      <c r="O54" s="323"/>
      <c r="P54" s="323"/>
      <c r="Q54" s="355" t="s">
        <v>78</v>
      </c>
      <c r="R54" s="323" t="s">
        <v>86</v>
      </c>
      <c r="S54" s="323"/>
      <c r="T54" s="323"/>
      <c r="U54" s="355" t="s">
        <v>78</v>
      </c>
      <c r="V54" s="323" t="s">
        <v>89</v>
      </c>
      <c r="W54" s="323"/>
      <c r="X54" s="323"/>
      <c r="Y54" s="323"/>
      <c r="Z54" s="323"/>
      <c r="AA54" s="323"/>
      <c r="AB54" s="323"/>
      <c r="AC54" s="323"/>
      <c r="AD54" s="323"/>
      <c r="AE54" s="323"/>
      <c r="AF54" s="402"/>
    </row>
    <row r="55" spans="1:32" ht="18.75" customHeight="1">
      <c r="A55" s="229"/>
      <c r="B55" s="236"/>
      <c r="C55" s="244"/>
      <c r="D55" s="229"/>
      <c r="E55" s="266"/>
      <c r="F55" s="262"/>
      <c r="G55" s="277"/>
      <c r="H55" s="286"/>
      <c r="I55" s="305" t="s">
        <v>78</v>
      </c>
      <c r="J55" s="324" t="s">
        <v>61</v>
      </c>
      <c r="K55" s="324"/>
      <c r="L55" s="324"/>
      <c r="M55" s="351" t="s">
        <v>78</v>
      </c>
      <c r="N55" s="324" t="s">
        <v>91</v>
      </c>
      <c r="O55" s="324"/>
      <c r="P55" s="324"/>
      <c r="Q55" s="351" t="s">
        <v>78</v>
      </c>
      <c r="R55" s="324" t="s">
        <v>56</v>
      </c>
      <c r="S55" s="324"/>
      <c r="T55" s="324"/>
      <c r="U55" s="351" t="s">
        <v>78</v>
      </c>
      <c r="V55" s="324" t="s">
        <v>35</v>
      </c>
      <c r="W55" s="324"/>
      <c r="X55" s="324"/>
      <c r="Y55" s="254"/>
      <c r="Z55" s="254"/>
      <c r="AA55" s="254"/>
      <c r="AB55" s="254"/>
      <c r="AC55" s="254"/>
      <c r="AD55" s="254"/>
      <c r="AE55" s="254"/>
      <c r="AF55" s="266"/>
    </row>
    <row r="56" spans="1:32" ht="18.75" customHeight="1">
      <c r="A56" s="230"/>
      <c r="B56" s="241"/>
      <c r="C56" s="248"/>
      <c r="D56" s="259"/>
      <c r="E56" s="267"/>
      <c r="F56" s="259"/>
      <c r="G56" s="278"/>
      <c r="H56" s="300" t="s">
        <v>95</v>
      </c>
      <c r="I56" s="307" t="s">
        <v>78</v>
      </c>
      <c r="J56" s="325" t="s">
        <v>97</v>
      </c>
      <c r="K56" s="325"/>
      <c r="L56" s="341"/>
      <c r="M56" s="352" t="s">
        <v>78</v>
      </c>
      <c r="N56" s="325" t="s">
        <v>51</v>
      </c>
      <c r="O56" s="325"/>
      <c r="P56" s="341"/>
      <c r="Q56" s="352" t="s">
        <v>78</v>
      </c>
      <c r="R56" s="367" t="s">
        <v>100</v>
      </c>
      <c r="S56" s="367"/>
      <c r="T56" s="367"/>
      <c r="U56" s="367"/>
      <c r="V56" s="325"/>
      <c r="W56" s="325"/>
      <c r="X56" s="325"/>
      <c r="Y56" s="325"/>
      <c r="Z56" s="325"/>
      <c r="AA56" s="325"/>
      <c r="AB56" s="325"/>
      <c r="AC56" s="325"/>
      <c r="AD56" s="325"/>
      <c r="AE56" s="325"/>
      <c r="AF56" s="403"/>
    </row>
    <row r="57" spans="1:32" ht="19.5" customHeight="1">
      <c r="A57" s="232"/>
      <c r="B57" s="243"/>
      <c r="C57" s="251"/>
      <c r="D57" s="235"/>
      <c r="E57" s="269"/>
      <c r="F57" s="261"/>
      <c r="G57" s="255"/>
      <c r="H57" s="299" t="s">
        <v>43</v>
      </c>
      <c r="I57" s="316" t="s">
        <v>78</v>
      </c>
      <c r="J57" s="333" t="s">
        <v>8</v>
      </c>
      <c r="K57" s="339"/>
      <c r="L57" s="348"/>
      <c r="M57" s="354" t="s">
        <v>78</v>
      </c>
      <c r="N57" s="333" t="s">
        <v>106</v>
      </c>
      <c r="O57" s="354"/>
      <c r="P57" s="333"/>
      <c r="Q57" s="365"/>
      <c r="R57" s="365"/>
      <c r="S57" s="365"/>
      <c r="T57" s="365"/>
      <c r="U57" s="365"/>
      <c r="V57" s="365"/>
      <c r="W57" s="365"/>
      <c r="X57" s="365"/>
      <c r="Y57" s="365"/>
      <c r="Z57" s="365"/>
      <c r="AA57" s="365"/>
      <c r="AB57" s="365"/>
      <c r="AC57" s="365"/>
      <c r="AD57" s="365"/>
      <c r="AE57" s="365"/>
      <c r="AF57" s="404"/>
    </row>
    <row r="58" spans="1:32" ht="19.5" customHeight="1">
      <c r="A58" s="232"/>
      <c r="B58" s="243"/>
      <c r="C58" s="251"/>
      <c r="D58" s="235"/>
      <c r="E58" s="269"/>
      <c r="F58" s="261"/>
      <c r="G58" s="255"/>
      <c r="H58" s="299" t="s">
        <v>42</v>
      </c>
      <c r="I58" s="316" t="s">
        <v>78</v>
      </c>
      <c r="J58" s="333" t="s">
        <v>8</v>
      </c>
      <c r="K58" s="339"/>
      <c r="L58" s="348"/>
      <c r="M58" s="354" t="s">
        <v>78</v>
      </c>
      <c r="N58" s="333" t="s">
        <v>106</v>
      </c>
      <c r="O58" s="354"/>
      <c r="P58" s="333"/>
      <c r="Q58" s="365"/>
      <c r="R58" s="365"/>
      <c r="S58" s="365"/>
      <c r="T58" s="365"/>
      <c r="U58" s="365"/>
      <c r="V58" s="365"/>
      <c r="W58" s="365"/>
      <c r="X58" s="365"/>
      <c r="Y58" s="365"/>
      <c r="Z58" s="365"/>
      <c r="AA58" s="365"/>
      <c r="AB58" s="365"/>
      <c r="AC58" s="365"/>
      <c r="AD58" s="365"/>
      <c r="AE58" s="365"/>
      <c r="AF58" s="404"/>
    </row>
    <row r="59" spans="1:32" ht="18.75" customHeight="1">
      <c r="A59" s="232"/>
      <c r="B59" s="243"/>
      <c r="C59" s="250"/>
      <c r="D59" s="261"/>
      <c r="E59" s="269"/>
      <c r="F59" s="261"/>
      <c r="G59" s="280"/>
      <c r="H59" s="301" t="s">
        <v>92</v>
      </c>
      <c r="I59" s="309" t="s">
        <v>78</v>
      </c>
      <c r="J59" s="327" t="s">
        <v>97</v>
      </c>
      <c r="K59" s="338"/>
      <c r="L59" s="343" t="s">
        <v>78</v>
      </c>
      <c r="M59" s="327" t="s">
        <v>119</v>
      </c>
      <c r="N59" s="349"/>
      <c r="O59" s="327"/>
      <c r="P59" s="327"/>
      <c r="Q59" s="327"/>
      <c r="R59" s="327"/>
      <c r="S59" s="327"/>
      <c r="T59" s="327"/>
      <c r="U59" s="327"/>
      <c r="V59" s="327"/>
      <c r="W59" s="327"/>
      <c r="X59" s="327"/>
      <c r="Y59" s="327"/>
      <c r="Z59" s="327"/>
      <c r="AA59" s="327"/>
      <c r="AB59" s="327"/>
      <c r="AC59" s="327"/>
      <c r="AD59" s="327"/>
      <c r="AE59" s="327"/>
      <c r="AF59" s="405"/>
    </row>
    <row r="60" spans="1:32" ht="18.75" customHeight="1">
      <c r="A60" s="232"/>
      <c r="B60" s="243"/>
      <c r="C60" s="250"/>
      <c r="D60" s="261"/>
      <c r="E60" s="269"/>
      <c r="F60" s="261"/>
      <c r="G60" s="280"/>
      <c r="H60" s="301" t="s">
        <v>109</v>
      </c>
      <c r="I60" s="309" t="s">
        <v>78</v>
      </c>
      <c r="J60" s="327" t="s">
        <v>120</v>
      </c>
      <c r="K60" s="338"/>
      <c r="L60" s="344"/>
      <c r="M60" s="343" t="s">
        <v>78</v>
      </c>
      <c r="N60" s="327" t="s">
        <v>126</v>
      </c>
      <c r="O60" s="358"/>
      <c r="P60" s="358"/>
      <c r="Q60" s="358"/>
      <c r="R60" s="327"/>
      <c r="S60" s="327"/>
      <c r="T60" s="327"/>
      <c r="U60" s="327"/>
      <c r="V60" s="327"/>
      <c r="W60" s="327"/>
      <c r="X60" s="327"/>
      <c r="Y60" s="327"/>
      <c r="Z60" s="327"/>
      <c r="AA60" s="327"/>
      <c r="AB60" s="327"/>
      <c r="AC60" s="327"/>
      <c r="AD60" s="327"/>
      <c r="AE60" s="327"/>
      <c r="AF60" s="405"/>
    </row>
    <row r="61" spans="1:32" ht="18.75" customHeight="1">
      <c r="A61" s="235"/>
      <c r="B61" s="221"/>
      <c r="C61" s="235"/>
      <c r="D61" s="235"/>
      <c r="F61" s="261"/>
      <c r="G61" s="280"/>
      <c r="H61" s="294" t="s">
        <v>72</v>
      </c>
      <c r="I61" s="309" t="s">
        <v>78</v>
      </c>
      <c r="J61" s="327" t="s">
        <v>97</v>
      </c>
      <c r="K61" s="338"/>
      <c r="L61" s="343" t="s">
        <v>78</v>
      </c>
      <c r="M61" s="327" t="s">
        <v>119</v>
      </c>
      <c r="N61" s="349"/>
      <c r="O61" s="327"/>
      <c r="P61" s="327"/>
      <c r="Q61" s="327"/>
      <c r="R61" s="327"/>
      <c r="S61" s="327"/>
      <c r="T61" s="327"/>
      <c r="U61" s="327"/>
      <c r="V61" s="327"/>
      <c r="W61" s="327"/>
      <c r="X61" s="327"/>
      <c r="Y61" s="327"/>
      <c r="Z61" s="327"/>
      <c r="AA61" s="327"/>
      <c r="AB61" s="327"/>
      <c r="AC61" s="327"/>
      <c r="AD61" s="327"/>
      <c r="AE61" s="327"/>
      <c r="AF61" s="405"/>
    </row>
    <row r="62" spans="1:32" ht="18.75" customHeight="1">
      <c r="A62" s="232"/>
      <c r="B62" s="243"/>
      <c r="C62" s="250" t="s">
        <v>23</v>
      </c>
      <c r="D62" s="233" t="s">
        <v>78</v>
      </c>
      <c r="E62" s="269" t="s">
        <v>142</v>
      </c>
      <c r="F62" s="261"/>
      <c r="G62" s="280"/>
      <c r="H62" s="302" t="s">
        <v>190</v>
      </c>
      <c r="I62" s="318" t="s">
        <v>78</v>
      </c>
      <c r="J62" s="328" t="s">
        <v>127</v>
      </c>
      <c r="K62" s="328"/>
      <c r="L62" s="328"/>
      <c r="M62" s="318" t="s">
        <v>78</v>
      </c>
      <c r="N62" s="328" t="s">
        <v>77</v>
      </c>
      <c r="O62" s="328"/>
      <c r="P62" s="328"/>
      <c r="Q62" s="366"/>
      <c r="R62" s="366"/>
      <c r="S62" s="366"/>
      <c r="T62" s="366"/>
      <c r="U62" s="366"/>
      <c r="V62" s="366"/>
      <c r="W62" s="366"/>
      <c r="X62" s="366"/>
      <c r="Y62" s="366"/>
      <c r="Z62" s="366"/>
      <c r="AA62" s="366"/>
      <c r="AB62" s="366"/>
      <c r="AC62" s="366"/>
      <c r="AD62" s="366"/>
      <c r="AE62" s="366"/>
      <c r="AF62" s="378"/>
    </row>
    <row r="63" spans="1:32" ht="18.75" customHeight="1">
      <c r="A63" s="233" t="s">
        <v>78</v>
      </c>
      <c r="B63" s="243">
        <v>77</v>
      </c>
      <c r="C63" s="250" t="s">
        <v>17</v>
      </c>
      <c r="D63" s="233" t="s">
        <v>78</v>
      </c>
      <c r="E63" s="269" t="s">
        <v>87</v>
      </c>
      <c r="F63" s="261"/>
      <c r="G63" s="280"/>
      <c r="H63" s="303"/>
      <c r="I63" s="319"/>
      <c r="J63" s="329"/>
      <c r="K63" s="329"/>
      <c r="L63" s="329"/>
      <c r="M63" s="319"/>
      <c r="N63" s="329"/>
      <c r="O63" s="329"/>
      <c r="P63" s="329"/>
      <c r="Q63" s="363"/>
      <c r="R63" s="363"/>
      <c r="S63" s="363"/>
      <c r="T63" s="363"/>
      <c r="U63" s="363"/>
      <c r="V63" s="363"/>
      <c r="W63" s="363"/>
      <c r="X63" s="363"/>
      <c r="Y63" s="363"/>
      <c r="Z63" s="363"/>
      <c r="AA63" s="363"/>
      <c r="AB63" s="363"/>
      <c r="AC63" s="363"/>
      <c r="AD63" s="363"/>
      <c r="AE63" s="363"/>
      <c r="AF63" s="376"/>
    </row>
    <row r="64" spans="1:32" ht="18.75" customHeight="1">
      <c r="A64" s="232"/>
      <c r="B64" s="243"/>
      <c r="C64" s="250" t="s">
        <v>117</v>
      </c>
      <c r="D64" s="261"/>
      <c r="E64" s="269" t="s">
        <v>150</v>
      </c>
      <c r="F64" s="261"/>
      <c r="G64" s="280"/>
      <c r="H64" s="292" t="s">
        <v>128</v>
      </c>
      <c r="I64" s="312" t="s">
        <v>78</v>
      </c>
      <c r="J64" s="327" t="s">
        <v>97</v>
      </c>
      <c r="K64" s="327"/>
      <c r="L64" s="343" t="s">
        <v>78</v>
      </c>
      <c r="M64" s="327" t="s">
        <v>114</v>
      </c>
      <c r="N64" s="327"/>
      <c r="O64" s="359" t="s">
        <v>78</v>
      </c>
      <c r="P64" s="327" t="s">
        <v>131</v>
      </c>
      <c r="Q64" s="349"/>
      <c r="R64" s="359"/>
      <c r="S64" s="327"/>
      <c r="T64" s="349"/>
      <c r="U64" s="359"/>
      <c r="V64" s="327"/>
      <c r="W64" s="349"/>
      <c r="X64" s="363"/>
      <c r="Y64" s="358"/>
      <c r="Z64" s="358"/>
      <c r="AA64" s="358"/>
      <c r="AB64" s="358"/>
      <c r="AC64" s="358"/>
      <c r="AD64" s="358"/>
      <c r="AE64" s="358"/>
      <c r="AF64" s="374"/>
    </row>
    <row r="65" spans="1:32" ht="18.75" customHeight="1">
      <c r="A65" s="232"/>
      <c r="B65" s="243"/>
      <c r="C65" s="250"/>
      <c r="D65" s="261"/>
      <c r="E65" s="269"/>
      <c r="F65" s="261"/>
      <c r="G65" s="280"/>
      <c r="H65" s="301" t="s">
        <v>138</v>
      </c>
      <c r="I65" s="309" t="s">
        <v>78</v>
      </c>
      <c r="J65" s="327" t="s">
        <v>97</v>
      </c>
      <c r="K65" s="338"/>
      <c r="L65" s="343" t="s">
        <v>78</v>
      </c>
      <c r="M65" s="327" t="s">
        <v>119</v>
      </c>
      <c r="N65" s="349"/>
      <c r="O65" s="327"/>
      <c r="P65" s="327"/>
      <c r="Q65" s="327"/>
      <c r="R65" s="327"/>
      <c r="S65" s="327"/>
      <c r="T65" s="327"/>
      <c r="U65" s="327"/>
      <c r="V65" s="327"/>
      <c r="W65" s="327"/>
      <c r="X65" s="327"/>
      <c r="Y65" s="327"/>
      <c r="Z65" s="327"/>
      <c r="AA65" s="327"/>
      <c r="AB65" s="327"/>
      <c r="AC65" s="327"/>
      <c r="AD65" s="327"/>
      <c r="AE65" s="327"/>
      <c r="AF65" s="405"/>
    </row>
    <row r="66" spans="1:32" ht="18.75" customHeight="1">
      <c r="A66" s="235"/>
      <c r="B66" s="245"/>
      <c r="C66" s="253"/>
      <c r="F66" s="261"/>
      <c r="G66" s="280"/>
      <c r="H66" s="258" t="s">
        <v>140</v>
      </c>
      <c r="I66" s="309" t="s">
        <v>78</v>
      </c>
      <c r="J66" s="327" t="s">
        <v>97</v>
      </c>
      <c r="K66" s="338"/>
      <c r="L66" s="343" t="s">
        <v>78</v>
      </c>
      <c r="M66" s="327" t="s">
        <v>119</v>
      </c>
      <c r="N66" s="349"/>
      <c r="O66" s="327"/>
      <c r="P66" s="327"/>
      <c r="Q66" s="327"/>
      <c r="R66" s="327"/>
      <c r="S66" s="327"/>
      <c r="T66" s="327"/>
      <c r="U66" s="327"/>
      <c r="V66" s="327"/>
      <c r="W66" s="327"/>
      <c r="X66" s="327"/>
      <c r="Y66" s="327"/>
      <c r="Z66" s="327"/>
      <c r="AA66" s="327"/>
      <c r="AB66" s="327"/>
      <c r="AC66" s="327"/>
      <c r="AD66" s="327"/>
      <c r="AE66" s="327"/>
      <c r="AF66" s="405"/>
    </row>
    <row r="67" spans="1:32" ht="18.75" customHeight="1">
      <c r="A67" s="235"/>
      <c r="B67" s="245"/>
      <c r="C67" s="253"/>
      <c r="F67" s="261"/>
      <c r="G67" s="280"/>
      <c r="H67" s="289" t="s">
        <v>147</v>
      </c>
      <c r="I67" s="309" t="s">
        <v>78</v>
      </c>
      <c r="J67" s="327" t="s">
        <v>97</v>
      </c>
      <c r="K67" s="338"/>
      <c r="L67" s="343" t="s">
        <v>78</v>
      </c>
      <c r="M67" s="327" t="s">
        <v>119</v>
      </c>
      <c r="N67" s="349"/>
      <c r="O67" s="327"/>
      <c r="P67" s="327"/>
      <c r="Q67" s="327"/>
      <c r="R67" s="327"/>
      <c r="S67" s="327"/>
      <c r="T67" s="327"/>
      <c r="U67" s="327"/>
      <c r="V67" s="327"/>
      <c r="W67" s="327"/>
      <c r="X67" s="327"/>
      <c r="Y67" s="327"/>
      <c r="Z67" s="327"/>
      <c r="AA67" s="327"/>
      <c r="AB67" s="327"/>
      <c r="AC67" s="327"/>
      <c r="AD67" s="327"/>
      <c r="AE67" s="327"/>
      <c r="AF67" s="405"/>
    </row>
    <row r="68" spans="1:32" ht="18.75" customHeight="1">
      <c r="A68" s="235"/>
      <c r="B68" s="245"/>
      <c r="C68" s="253"/>
      <c r="F68" s="261"/>
      <c r="G68" s="280"/>
      <c r="H68" s="301" t="s">
        <v>146</v>
      </c>
      <c r="I68" s="309" t="s">
        <v>78</v>
      </c>
      <c r="J68" s="327" t="s">
        <v>136</v>
      </c>
      <c r="K68" s="338"/>
      <c r="L68" s="349"/>
      <c r="M68" s="343" t="s">
        <v>78</v>
      </c>
      <c r="N68" s="327" t="s">
        <v>0</v>
      </c>
      <c r="O68" s="358"/>
      <c r="P68" s="358"/>
      <c r="Q68" s="358"/>
      <c r="R68" s="327"/>
      <c r="S68" s="327"/>
      <c r="T68" s="327"/>
      <c r="U68" s="327"/>
      <c r="V68" s="327"/>
      <c r="W68" s="327"/>
      <c r="X68" s="327"/>
      <c r="Y68" s="327"/>
      <c r="Z68" s="327"/>
      <c r="AA68" s="327"/>
      <c r="AB68" s="327"/>
      <c r="AC68" s="327"/>
      <c r="AD68" s="327"/>
      <c r="AE68" s="327"/>
      <c r="AF68" s="405"/>
    </row>
    <row r="69" spans="1:32" ht="18.75" customHeight="1">
      <c r="A69" s="232"/>
      <c r="B69" s="243"/>
      <c r="C69" s="255"/>
      <c r="D69" s="235"/>
      <c r="E69" s="269"/>
      <c r="F69" s="261"/>
      <c r="G69" s="255"/>
      <c r="H69" s="290" t="s">
        <v>108</v>
      </c>
      <c r="I69" s="312" t="s">
        <v>78</v>
      </c>
      <c r="J69" s="327" t="s">
        <v>97</v>
      </c>
      <c r="K69" s="338"/>
      <c r="L69" s="343" t="s">
        <v>78</v>
      </c>
      <c r="M69" s="327" t="s">
        <v>119</v>
      </c>
      <c r="N69" s="327"/>
      <c r="O69" s="349"/>
      <c r="P69" s="349"/>
      <c r="Q69" s="349"/>
      <c r="R69" s="349"/>
      <c r="S69" s="349"/>
      <c r="T69" s="349"/>
      <c r="U69" s="349"/>
      <c r="V69" s="349"/>
      <c r="W69" s="349"/>
      <c r="X69" s="349"/>
      <c r="Y69" s="349"/>
      <c r="Z69" s="349"/>
      <c r="AA69" s="349"/>
      <c r="AB69" s="349"/>
      <c r="AC69" s="327"/>
      <c r="AD69" s="327"/>
      <c r="AE69" s="327"/>
      <c r="AF69" s="405"/>
    </row>
    <row r="70" spans="1:32" ht="18.75" customHeight="1">
      <c r="A70" s="232"/>
      <c r="B70" s="243"/>
      <c r="C70" s="250"/>
      <c r="D70" s="261"/>
      <c r="E70" s="269"/>
      <c r="F70" s="261"/>
      <c r="G70" s="280"/>
      <c r="H70" s="301" t="s">
        <v>149</v>
      </c>
      <c r="I70" s="309" t="s">
        <v>78</v>
      </c>
      <c r="J70" s="327" t="s">
        <v>97</v>
      </c>
      <c r="K70" s="338"/>
      <c r="L70" s="343" t="s">
        <v>78</v>
      </c>
      <c r="M70" s="327" t="s">
        <v>119</v>
      </c>
      <c r="N70" s="349"/>
      <c r="O70" s="327"/>
      <c r="P70" s="327"/>
      <c r="Q70" s="327"/>
      <c r="R70" s="327"/>
      <c r="S70" s="327"/>
      <c r="T70" s="327"/>
      <c r="U70" s="327"/>
      <c r="V70" s="327"/>
      <c r="W70" s="327"/>
      <c r="X70" s="327"/>
      <c r="Y70" s="327"/>
      <c r="Z70" s="327"/>
      <c r="AA70" s="327"/>
      <c r="AB70" s="327"/>
      <c r="AC70" s="327"/>
      <c r="AD70" s="327"/>
      <c r="AE70" s="327"/>
      <c r="AF70" s="405"/>
    </row>
    <row r="71" spans="1:32" ht="18.75" customHeight="1">
      <c r="A71" s="232"/>
      <c r="B71" s="243"/>
      <c r="C71" s="251"/>
      <c r="D71" s="235"/>
      <c r="E71" s="269"/>
      <c r="F71" s="261"/>
      <c r="G71" s="255"/>
      <c r="H71" s="290" t="s">
        <v>153</v>
      </c>
      <c r="I71" s="312" t="s">
        <v>78</v>
      </c>
      <c r="J71" s="327" t="s">
        <v>97</v>
      </c>
      <c r="K71" s="338"/>
      <c r="L71" s="343" t="s">
        <v>78</v>
      </c>
      <c r="M71" s="327" t="s">
        <v>119</v>
      </c>
      <c r="N71" s="327"/>
      <c r="O71" s="349"/>
      <c r="P71" s="349"/>
      <c r="Q71" s="349"/>
      <c r="R71" s="349"/>
      <c r="S71" s="349"/>
      <c r="T71" s="349"/>
      <c r="U71" s="349"/>
      <c r="V71" s="349"/>
      <c r="W71" s="349"/>
      <c r="X71" s="349"/>
      <c r="Y71" s="349"/>
      <c r="Z71" s="349"/>
      <c r="AA71" s="349"/>
      <c r="AB71" s="349"/>
      <c r="AC71" s="327"/>
      <c r="AD71" s="327"/>
      <c r="AE71" s="327"/>
      <c r="AF71" s="405"/>
    </row>
    <row r="72" spans="1:32" ht="18.75" customHeight="1">
      <c r="A72" s="232"/>
      <c r="B72" s="243"/>
      <c r="C72" s="250"/>
      <c r="D72" s="261"/>
      <c r="E72" s="269"/>
      <c r="F72" s="261"/>
      <c r="G72" s="280"/>
      <c r="H72" s="301" t="s">
        <v>110</v>
      </c>
      <c r="I72" s="309" t="s">
        <v>78</v>
      </c>
      <c r="J72" s="327" t="s">
        <v>97</v>
      </c>
      <c r="K72" s="327"/>
      <c r="L72" s="343" t="s">
        <v>78</v>
      </c>
      <c r="M72" s="327" t="s">
        <v>154</v>
      </c>
      <c r="N72" s="327"/>
      <c r="O72" s="343" t="s">
        <v>78</v>
      </c>
      <c r="P72" s="327" t="s">
        <v>157</v>
      </c>
      <c r="Q72" s="349"/>
      <c r="R72" s="349"/>
      <c r="S72" s="349"/>
      <c r="T72" s="327"/>
      <c r="U72" s="327"/>
      <c r="V72" s="327"/>
      <c r="W72" s="327"/>
      <c r="X72" s="327"/>
      <c r="Y72" s="327"/>
      <c r="Z72" s="327"/>
      <c r="AA72" s="327"/>
      <c r="AB72" s="327"/>
      <c r="AC72" s="327"/>
      <c r="AD72" s="327"/>
      <c r="AE72" s="327"/>
      <c r="AF72" s="405"/>
    </row>
    <row r="73" spans="1:32" ht="18.75" customHeight="1">
      <c r="A73" s="232"/>
      <c r="B73" s="243"/>
      <c r="C73" s="250"/>
      <c r="D73" s="261"/>
      <c r="E73" s="269"/>
      <c r="F73" s="261"/>
      <c r="G73" s="280"/>
      <c r="H73" s="301" t="s">
        <v>161</v>
      </c>
      <c r="I73" s="309" t="s">
        <v>78</v>
      </c>
      <c r="J73" s="327" t="s">
        <v>97</v>
      </c>
      <c r="K73" s="338"/>
      <c r="L73" s="343" t="s">
        <v>78</v>
      </c>
      <c r="M73" s="327" t="s">
        <v>119</v>
      </c>
      <c r="N73" s="349"/>
      <c r="O73" s="327"/>
      <c r="P73" s="327"/>
      <c r="Q73" s="327"/>
      <c r="R73" s="327"/>
      <c r="S73" s="327"/>
      <c r="T73" s="327"/>
      <c r="U73" s="327"/>
      <c r="V73" s="327"/>
      <c r="W73" s="327"/>
      <c r="X73" s="327"/>
      <c r="Y73" s="327"/>
      <c r="Z73" s="327"/>
      <c r="AA73" s="327"/>
      <c r="AB73" s="327"/>
      <c r="AC73" s="327"/>
      <c r="AD73" s="327"/>
      <c r="AE73" s="327"/>
      <c r="AF73" s="405"/>
    </row>
    <row r="74" spans="1:32" ht="18.75" customHeight="1">
      <c r="A74" s="232"/>
      <c r="B74" s="243"/>
      <c r="C74" s="250"/>
      <c r="D74" s="261"/>
      <c r="E74" s="269"/>
      <c r="F74" s="261"/>
      <c r="G74" s="280"/>
      <c r="H74" s="289" t="s">
        <v>162</v>
      </c>
      <c r="I74" s="309" t="s">
        <v>78</v>
      </c>
      <c r="J74" s="327" t="s">
        <v>97</v>
      </c>
      <c r="K74" s="338"/>
      <c r="L74" s="343" t="s">
        <v>78</v>
      </c>
      <c r="M74" s="327" t="s">
        <v>154</v>
      </c>
      <c r="N74" s="327"/>
      <c r="O74" s="359" t="s">
        <v>78</v>
      </c>
      <c r="P74" s="360" t="s">
        <v>157</v>
      </c>
      <c r="Q74" s="327"/>
      <c r="R74" s="327"/>
      <c r="S74" s="338"/>
      <c r="T74" s="327"/>
      <c r="U74" s="338"/>
      <c r="V74" s="338"/>
      <c r="W74" s="338"/>
      <c r="X74" s="338"/>
      <c r="Y74" s="327"/>
      <c r="Z74" s="327"/>
      <c r="AA74" s="327"/>
      <c r="AB74" s="327"/>
      <c r="AC74" s="327"/>
      <c r="AD74" s="327"/>
      <c r="AE74" s="327"/>
      <c r="AF74" s="405"/>
    </row>
    <row r="75" spans="1:32" ht="18.75" customHeight="1">
      <c r="A75" s="232"/>
      <c r="B75" s="243"/>
      <c r="C75" s="250"/>
      <c r="D75" s="261"/>
      <c r="E75" s="269"/>
      <c r="F75" s="261"/>
      <c r="G75" s="280"/>
      <c r="H75" s="301" t="s">
        <v>194</v>
      </c>
      <c r="I75" s="309" t="s">
        <v>78</v>
      </c>
      <c r="J75" s="327" t="s">
        <v>97</v>
      </c>
      <c r="K75" s="338"/>
      <c r="L75" s="343" t="s">
        <v>78</v>
      </c>
      <c r="M75" s="327" t="s">
        <v>119</v>
      </c>
      <c r="N75" s="349"/>
      <c r="O75" s="327"/>
      <c r="P75" s="327"/>
      <c r="Q75" s="327"/>
      <c r="R75" s="327"/>
      <c r="S75" s="327"/>
      <c r="T75" s="327"/>
      <c r="U75" s="327"/>
      <c r="V75" s="327"/>
      <c r="W75" s="327"/>
      <c r="X75" s="327"/>
      <c r="Y75" s="327"/>
      <c r="Z75" s="327"/>
      <c r="AA75" s="327"/>
      <c r="AB75" s="327"/>
      <c r="AC75" s="327"/>
      <c r="AD75" s="327"/>
      <c r="AE75" s="327"/>
      <c r="AF75" s="405"/>
    </row>
    <row r="76" spans="1:32" ht="18.75" customHeight="1">
      <c r="A76" s="234"/>
      <c r="B76" s="244"/>
      <c r="C76" s="256"/>
      <c r="D76" s="263"/>
      <c r="E76" s="270"/>
      <c r="F76" s="263"/>
      <c r="G76" s="284"/>
      <c r="H76" s="304" t="s">
        <v>90</v>
      </c>
      <c r="I76" s="320" t="s">
        <v>78</v>
      </c>
      <c r="J76" s="334" t="s">
        <v>97</v>
      </c>
      <c r="K76" s="340"/>
      <c r="L76" s="350" t="s">
        <v>78</v>
      </c>
      <c r="M76" s="334" t="s">
        <v>119</v>
      </c>
      <c r="N76" s="357"/>
      <c r="O76" s="334"/>
      <c r="P76" s="334"/>
      <c r="Q76" s="334"/>
      <c r="R76" s="334"/>
      <c r="S76" s="334"/>
      <c r="T76" s="334"/>
      <c r="U76" s="334"/>
      <c r="V76" s="334"/>
      <c r="W76" s="334"/>
      <c r="X76" s="334"/>
      <c r="Y76" s="334"/>
      <c r="Z76" s="334"/>
      <c r="AA76" s="334"/>
      <c r="AB76" s="334"/>
      <c r="AC76" s="334"/>
      <c r="AD76" s="334"/>
      <c r="AE76" s="334"/>
      <c r="AF76" s="406"/>
    </row>
    <row r="77" spans="1:32" ht="18.75" customHeight="1">
      <c r="A77" s="230"/>
      <c r="B77" s="241"/>
      <c r="C77" s="248"/>
      <c r="D77" s="264"/>
      <c r="E77" s="265"/>
      <c r="F77" s="275"/>
      <c r="G77" s="278"/>
      <c r="H77" s="300" t="s">
        <v>182</v>
      </c>
      <c r="I77" s="307" t="s">
        <v>78</v>
      </c>
      <c r="J77" s="325" t="s">
        <v>97</v>
      </c>
      <c r="K77" s="325"/>
      <c r="L77" s="341"/>
      <c r="M77" s="352" t="s">
        <v>78</v>
      </c>
      <c r="N77" s="325" t="s">
        <v>51</v>
      </c>
      <c r="O77" s="325"/>
      <c r="P77" s="341"/>
      <c r="Q77" s="352" t="s">
        <v>78</v>
      </c>
      <c r="R77" s="367" t="s">
        <v>100</v>
      </c>
      <c r="S77" s="367"/>
      <c r="T77" s="367"/>
      <c r="U77" s="367"/>
      <c r="V77" s="325"/>
      <c r="W77" s="325"/>
      <c r="X77" s="325"/>
      <c r="Y77" s="325"/>
      <c r="Z77" s="325"/>
      <c r="AA77" s="325"/>
      <c r="AB77" s="325"/>
      <c r="AC77" s="325"/>
      <c r="AD77" s="325"/>
      <c r="AE77" s="325"/>
      <c r="AF77" s="403"/>
    </row>
    <row r="78" spans="1:32" s="224" customFormat="1" ht="19.5" customHeight="1">
      <c r="A78" s="237"/>
      <c r="B78" s="246"/>
      <c r="C78" s="257" t="s">
        <v>23</v>
      </c>
      <c r="D78" s="233" t="s">
        <v>78</v>
      </c>
      <c r="E78" s="269" t="s">
        <v>142</v>
      </c>
      <c r="H78" s="299" t="s">
        <v>43</v>
      </c>
      <c r="I78" s="316" t="s">
        <v>78</v>
      </c>
      <c r="J78" s="333" t="s">
        <v>8</v>
      </c>
      <c r="K78" s="339"/>
      <c r="L78" s="348"/>
      <c r="M78" s="354" t="s">
        <v>78</v>
      </c>
      <c r="N78" s="333" t="s">
        <v>106</v>
      </c>
      <c r="O78" s="354"/>
      <c r="P78" s="333"/>
      <c r="Q78" s="365"/>
      <c r="R78" s="365"/>
      <c r="S78" s="365"/>
      <c r="T78" s="365"/>
      <c r="U78" s="365"/>
      <c r="V78" s="365"/>
      <c r="W78" s="365"/>
      <c r="X78" s="365"/>
      <c r="Y78" s="365"/>
      <c r="Z78" s="365"/>
      <c r="AA78" s="365"/>
      <c r="AB78" s="365"/>
      <c r="AC78" s="365"/>
      <c r="AD78" s="365"/>
      <c r="AE78" s="365"/>
      <c r="AF78" s="404"/>
    </row>
    <row r="79" spans="1:32" ht="18.75" customHeight="1">
      <c r="A79" s="233" t="s">
        <v>78</v>
      </c>
      <c r="B79" s="243">
        <v>79</v>
      </c>
      <c r="C79" s="250" t="s">
        <v>17</v>
      </c>
      <c r="D79" s="233" t="s">
        <v>78</v>
      </c>
      <c r="E79" s="269" t="s">
        <v>87</v>
      </c>
      <c r="F79" s="261"/>
      <c r="G79" s="280"/>
      <c r="H79" s="299" t="s">
        <v>42</v>
      </c>
      <c r="I79" s="316" t="s">
        <v>78</v>
      </c>
      <c r="J79" s="333" t="s">
        <v>8</v>
      </c>
      <c r="K79" s="339"/>
      <c r="L79" s="348"/>
      <c r="M79" s="354" t="s">
        <v>78</v>
      </c>
      <c r="N79" s="333" t="s">
        <v>106</v>
      </c>
      <c r="O79" s="354"/>
      <c r="P79" s="333"/>
      <c r="Q79" s="365"/>
      <c r="R79" s="365"/>
      <c r="S79" s="365"/>
      <c r="T79" s="365"/>
      <c r="U79" s="365"/>
      <c r="V79" s="365"/>
      <c r="W79" s="365"/>
      <c r="X79" s="365"/>
      <c r="Y79" s="365"/>
      <c r="Z79" s="365"/>
      <c r="AA79" s="365"/>
      <c r="AB79" s="365"/>
      <c r="AC79" s="365"/>
      <c r="AD79" s="365"/>
      <c r="AE79" s="365"/>
      <c r="AF79" s="404"/>
    </row>
    <row r="80" spans="1:32" ht="18.75" customHeight="1">
      <c r="A80" s="233"/>
      <c r="B80" s="243"/>
      <c r="C80" s="250" t="s">
        <v>184</v>
      </c>
      <c r="E80" s="245" t="s">
        <v>150</v>
      </c>
      <c r="F80" s="261"/>
      <c r="G80" s="280"/>
      <c r="H80" s="302" t="s">
        <v>196</v>
      </c>
      <c r="I80" s="321" t="s">
        <v>78</v>
      </c>
      <c r="J80" s="328" t="s">
        <v>127</v>
      </c>
      <c r="K80" s="328"/>
      <c r="L80" s="328"/>
      <c r="M80" s="318" t="s">
        <v>78</v>
      </c>
      <c r="N80" s="328" t="s">
        <v>77</v>
      </c>
      <c r="O80" s="328"/>
      <c r="P80" s="328"/>
      <c r="Q80" s="366"/>
      <c r="R80" s="366"/>
      <c r="S80" s="366"/>
      <c r="T80" s="366"/>
      <c r="U80" s="366"/>
      <c r="V80" s="366"/>
      <c r="W80" s="366"/>
      <c r="X80" s="366"/>
      <c r="Y80" s="366"/>
      <c r="Z80" s="366"/>
      <c r="AA80" s="366"/>
      <c r="AB80" s="366"/>
      <c r="AC80" s="366"/>
      <c r="AD80" s="366"/>
      <c r="AE80" s="366"/>
      <c r="AF80" s="378"/>
    </row>
    <row r="81" spans="1:32" ht="18.75" customHeight="1">
      <c r="A81" s="234"/>
      <c r="B81" s="244"/>
      <c r="C81" s="254"/>
      <c r="D81" s="262"/>
      <c r="E81" s="254"/>
      <c r="F81" s="273"/>
      <c r="G81" s="284"/>
      <c r="H81" s="256"/>
      <c r="I81" s="322"/>
      <c r="J81" s="254"/>
      <c r="K81" s="254"/>
      <c r="L81" s="254"/>
      <c r="M81" s="356"/>
      <c r="N81" s="254"/>
      <c r="O81" s="254"/>
      <c r="P81" s="254"/>
      <c r="Q81" s="282"/>
      <c r="R81" s="282"/>
      <c r="S81" s="282"/>
      <c r="T81" s="282"/>
      <c r="U81" s="282"/>
      <c r="V81" s="282"/>
      <c r="W81" s="282"/>
      <c r="X81" s="282"/>
      <c r="Y81" s="282"/>
      <c r="Z81" s="282"/>
      <c r="AA81" s="282"/>
      <c r="AB81" s="282"/>
      <c r="AC81" s="282"/>
      <c r="AD81" s="282"/>
      <c r="AE81" s="282"/>
      <c r="AF81" s="277"/>
    </row>
    <row r="82" spans="1:32" ht="8.25" customHeight="1">
      <c r="C82" s="258"/>
      <c r="D82" s="258"/>
      <c r="AF82" s="245"/>
    </row>
    <row r="83" spans="1:32" ht="20.25" customHeight="1">
      <c r="A83" s="238"/>
      <c r="B83" s="238"/>
      <c r="C83" s="258" t="s">
        <v>199</v>
      </c>
      <c r="D83" s="258"/>
      <c r="E83" s="257"/>
      <c r="F83" s="257"/>
      <c r="G83" s="224"/>
      <c r="H83" s="257"/>
      <c r="I83" s="257"/>
      <c r="J83" s="257"/>
      <c r="K83" s="257"/>
      <c r="L83" s="257"/>
      <c r="M83" s="257"/>
      <c r="N83" s="257"/>
      <c r="O83" s="257"/>
      <c r="P83" s="257"/>
      <c r="Q83" s="257"/>
      <c r="R83" s="257"/>
      <c r="S83" s="257"/>
      <c r="T83" s="257"/>
      <c r="U83" s="257"/>
      <c r="V83" s="257"/>
    </row>
    <row r="84" spans="1:32" ht="20.25" customHeight="1"/>
    <row r="85" spans="1:32" ht="20.25" customHeight="1"/>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sheetData>
  <mergeCells count="42">
    <mergeCell ref="A3:AF3"/>
    <mergeCell ref="S5:V5"/>
    <mergeCell ref="W5:AF5"/>
    <mergeCell ref="A7:C7"/>
    <mergeCell ref="D7:E7"/>
    <mergeCell ref="F7:G7"/>
    <mergeCell ref="H7:X7"/>
    <mergeCell ref="Y7:AB7"/>
    <mergeCell ref="AC7:AF7"/>
    <mergeCell ref="A49:AF49"/>
    <mergeCell ref="S51:V51"/>
    <mergeCell ref="W51:AF51"/>
    <mergeCell ref="A53:C53"/>
    <mergeCell ref="D53:E53"/>
    <mergeCell ref="F53:G53"/>
    <mergeCell ref="H53:AF53"/>
    <mergeCell ref="A8:C9"/>
    <mergeCell ref="H8:H9"/>
    <mergeCell ref="Y8:AB9"/>
    <mergeCell ref="AC8:AF9"/>
    <mergeCell ref="H16:H17"/>
    <mergeCell ref="I16:I17"/>
    <mergeCell ref="J16:L17"/>
    <mergeCell ref="M16:M17"/>
    <mergeCell ref="N16:P17"/>
    <mergeCell ref="H41:H42"/>
    <mergeCell ref="I41:I42"/>
    <mergeCell ref="J41:L42"/>
    <mergeCell ref="M41:M42"/>
    <mergeCell ref="N41:P42"/>
    <mergeCell ref="A54:C55"/>
    <mergeCell ref="H54:H55"/>
    <mergeCell ref="H62:H63"/>
    <mergeCell ref="I62:I63"/>
    <mergeCell ref="J62:L63"/>
    <mergeCell ref="M62:M63"/>
    <mergeCell ref="N62:P63"/>
    <mergeCell ref="H80:H81"/>
    <mergeCell ref="I80:I81"/>
    <mergeCell ref="J80:L81"/>
    <mergeCell ref="M80:M81"/>
    <mergeCell ref="N80:P81"/>
  </mergeCells>
  <phoneticPr fontId="21"/>
  <dataValidations count="1">
    <dataValidation type="list" allowBlank="1" showDropDown="0" showInputMessage="1" showErrorMessage="1" sqref="U8:U9 U64 O64 R64 Q77 D78:D79 M77:M81 U54:U55 L59 L61 L64:L67 Q54:Q56 O72 M60 D62:D63 A63 A79:A80 M68 JH43:JH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I54:I81 M54:M58">
      <formula1>"□,■"</formula1>
    </dataValidation>
  </dataValidations>
  <pageMargins left="0.39370078740157483" right="0.39370078740157483" top="0.59055118110236227" bottom="0.39370078740157483" header="0.27559055118110237" footer="0.43307086614173229"/>
  <pageSetup paperSize="9" scale="55" fitToWidth="1" fitToHeight="0" orientation="landscape" usePrinterDefaults="1" r:id="rId1"/>
  <headerFooter alignWithMargins="0">
    <oddHeader>&amp;R&amp;A</oddHeader>
  </headerFooter>
  <rowBreaks count="3" manualBreakCount="3">
    <brk id="47" max="32" man="1"/>
    <brk id="83" max="31" man="1"/>
    <brk id="150" max="31"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dimension ref="B1:BS72"/>
  <sheetViews>
    <sheetView view="pageBreakPreview" zoomScaleSheetLayoutView="100" workbookViewId="0"/>
  </sheetViews>
  <sheetFormatPr defaultColWidth="10" defaultRowHeight="13.5"/>
  <cols>
    <col min="1" max="1" width="1.5" style="1316" customWidth="1"/>
    <col min="2" max="3" width="10" style="1316"/>
    <col min="4" max="4" width="45.125" style="1316" customWidth="1"/>
    <col min="5" max="16384" width="10" style="1316"/>
  </cols>
  <sheetData>
    <row r="1" spans="2:11" ht="14.25">
      <c r="B1" s="1316" t="s">
        <v>873</v>
      </c>
      <c r="D1" s="1322"/>
      <c r="E1" s="1322"/>
      <c r="F1" s="1322"/>
    </row>
    <row r="2" spans="2:11" s="1317" customFormat="1" ht="20.25" customHeight="1">
      <c r="B2" s="1318" t="s">
        <v>65</v>
      </c>
      <c r="C2" s="1318"/>
      <c r="D2" s="1322"/>
      <c r="E2" s="1322"/>
      <c r="F2" s="1322"/>
    </row>
    <row r="3" spans="2:11" s="1317" customFormat="1" ht="20.25" customHeight="1">
      <c r="B3" s="1318"/>
      <c r="C3" s="1318"/>
      <c r="D3" s="1322"/>
      <c r="E3" s="1322"/>
      <c r="F3" s="1322"/>
    </row>
    <row r="4" spans="2:11" s="1317" customFormat="1" ht="20.25" customHeight="1">
      <c r="B4" s="1319"/>
      <c r="C4" s="1322" t="s">
        <v>436</v>
      </c>
      <c r="D4" s="1322"/>
      <c r="F4" s="1330" t="s">
        <v>874</v>
      </c>
      <c r="G4" s="1330"/>
      <c r="H4" s="1330"/>
      <c r="I4" s="1330"/>
      <c r="J4" s="1330"/>
      <c r="K4" s="1330"/>
    </row>
    <row r="5" spans="2:11" s="1317" customFormat="1" ht="20.25" customHeight="1">
      <c r="B5" s="1320"/>
      <c r="C5" s="1322" t="s">
        <v>875</v>
      </c>
      <c r="D5" s="1322"/>
      <c r="F5" s="1330"/>
      <c r="G5" s="1330"/>
      <c r="H5" s="1330"/>
      <c r="I5" s="1330"/>
      <c r="J5" s="1330"/>
      <c r="K5" s="1330"/>
    </row>
    <row r="6" spans="2:11" s="1317" customFormat="1" ht="20.25" customHeight="1">
      <c r="B6" s="1321" t="s">
        <v>876</v>
      </c>
      <c r="C6" s="1322"/>
      <c r="D6" s="1322"/>
      <c r="E6" s="1325"/>
      <c r="F6" s="1322"/>
    </row>
    <row r="7" spans="2:11" s="1317" customFormat="1" ht="20.25" customHeight="1">
      <c r="B7" s="1318"/>
      <c r="C7" s="1318"/>
      <c r="D7" s="1322"/>
      <c r="E7" s="1325"/>
      <c r="F7" s="1322"/>
    </row>
    <row r="8" spans="2:11" s="1317" customFormat="1" ht="20.25" customHeight="1">
      <c r="B8" s="1322" t="s">
        <v>877</v>
      </c>
      <c r="C8" s="1318"/>
      <c r="D8" s="1322"/>
      <c r="E8" s="1325"/>
      <c r="F8" s="1322"/>
    </row>
    <row r="9" spans="2:11" s="1317" customFormat="1" ht="20.25" customHeight="1">
      <c r="B9" s="1318"/>
      <c r="C9" s="1318"/>
      <c r="D9" s="1322"/>
      <c r="E9" s="1322"/>
      <c r="F9" s="1322"/>
    </row>
    <row r="10" spans="2:11" s="1317" customFormat="1" ht="20.25" customHeight="1">
      <c r="B10" s="1322" t="s">
        <v>879</v>
      </c>
      <c r="C10" s="1318"/>
      <c r="D10" s="1322"/>
      <c r="E10" s="1322"/>
      <c r="F10" s="1322"/>
    </row>
    <row r="11" spans="2:11" s="1317" customFormat="1" ht="20.25" customHeight="1">
      <c r="B11" s="1322"/>
      <c r="C11" s="1318"/>
      <c r="D11" s="1322"/>
      <c r="E11" s="1322"/>
      <c r="F11" s="1322"/>
    </row>
    <row r="12" spans="2:11" s="1317" customFormat="1" ht="20.25" customHeight="1">
      <c r="B12" s="1322" t="s">
        <v>871</v>
      </c>
      <c r="C12" s="1318"/>
      <c r="D12" s="1322"/>
    </row>
    <row r="13" spans="2:11" s="1317" customFormat="1" ht="20.25" customHeight="1">
      <c r="B13" s="1322"/>
      <c r="C13" s="1318"/>
      <c r="D13" s="1322"/>
    </row>
    <row r="14" spans="2:11" s="1317" customFormat="1" ht="20.25" customHeight="1">
      <c r="B14" s="1322" t="s">
        <v>206</v>
      </c>
      <c r="C14" s="1318"/>
      <c r="D14" s="1322"/>
    </row>
    <row r="15" spans="2:11" s="1317" customFormat="1" ht="20.25" customHeight="1">
      <c r="B15" s="1322"/>
      <c r="C15" s="1318"/>
      <c r="D15" s="1322"/>
    </row>
    <row r="16" spans="2:11" s="1317" customFormat="1" ht="20.25" customHeight="1">
      <c r="B16" s="1322" t="s">
        <v>881</v>
      </c>
      <c r="C16" s="1318"/>
      <c r="D16" s="1322"/>
    </row>
    <row r="17" spans="2:5" s="1317" customFormat="1" ht="20.25" customHeight="1">
      <c r="B17" s="1322" t="s">
        <v>882</v>
      </c>
      <c r="C17" s="1318"/>
      <c r="D17" s="1322"/>
    </row>
    <row r="18" spans="2:5" s="1317" customFormat="1" ht="20.25" customHeight="1">
      <c r="B18" s="1322"/>
      <c r="C18" s="1318"/>
      <c r="D18" s="1322"/>
    </row>
    <row r="19" spans="2:5" s="1317" customFormat="1" ht="20.25" customHeight="1">
      <c r="B19" s="1322" t="s">
        <v>883</v>
      </c>
      <c r="C19" s="1318"/>
      <c r="D19" s="1322"/>
    </row>
    <row r="20" spans="2:5" s="1317" customFormat="1" ht="20.25" customHeight="1">
      <c r="B20" s="1322"/>
      <c r="C20" s="1318"/>
      <c r="D20" s="1322"/>
    </row>
    <row r="21" spans="2:5" s="1317" customFormat="1" ht="17.25" customHeight="1">
      <c r="B21" s="1322" t="s">
        <v>676</v>
      </c>
      <c r="C21" s="1322"/>
      <c r="D21" s="1322"/>
    </row>
    <row r="22" spans="2:5" s="1317" customFormat="1" ht="17.25" customHeight="1">
      <c r="B22" s="1322" t="s">
        <v>344</v>
      </c>
      <c r="C22" s="1322"/>
      <c r="D22" s="1322"/>
    </row>
    <row r="23" spans="2:5" s="1317" customFormat="1" ht="17.25" customHeight="1">
      <c r="B23" s="1322"/>
      <c r="C23" s="1322"/>
      <c r="D23" s="1322"/>
    </row>
    <row r="24" spans="2:5" s="1317" customFormat="1" ht="17.25" customHeight="1">
      <c r="B24" s="1322"/>
      <c r="C24" s="1324" t="s">
        <v>812</v>
      </c>
      <c r="D24" s="1324" t="s">
        <v>313</v>
      </c>
    </row>
    <row r="25" spans="2:5" s="1317" customFormat="1" ht="17.25" customHeight="1">
      <c r="B25" s="1322"/>
      <c r="C25" s="1324">
        <v>1</v>
      </c>
      <c r="D25" s="1327" t="s">
        <v>860</v>
      </c>
    </row>
    <row r="26" spans="2:5" s="1317" customFormat="1" ht="17.25" customHeight="1">
      <c r="B26" s="1322"/>
      <c r="C26" s="1324">
        <v>2</v>
      </c>
      <c r="D26" s="1327" t="s">
        <v>20</v>
      </c>
      <c r="E26" s="1317" t="s">
        <v>575</v>
      </c>
    </row>
    <row r="27" spans="2:5" s="1317" customFormat="1" ht="17.25" customHeight="1">
      <c r="B27" s="1322"/>
      <c r="C27" s="1324">
        <v>3</v>
      </c>
      <c r="D27" s="1327" t="s">
        <v>178</v>
      </c>
      <c r="E27" s="1317" t="s">
        <v>884</v>
      </c>
    </row>
    <row r="28" spans="2:5" s="1317" customFormat="1" ht="17.25" customHeight="1">
      <c r="B28" s="1322"/>
      <c r="C28" s="1324">
        <v>4</v>
      </c>
      <c r="D28" s="1327" t="s">
        <v>390</v>
      </c>
    </row>
    <row r="29" spans="2:5" s="1317" customFormat="1" ht="17.25" customHeight="1">
      <c r="B29" s="1322"/>
      <c r="C29" s="1324">
        <v>5</v>
      </c>
      <c r="D29" s="1327" t="s">
        <v>885</v>
      </c>
      <c r="E29" s="1317" t="s">
        <v>405</v>
      </c>
    </row>
    <row r="30" spans="2:5" s="1317" customFormat="1" ht="17.25" customHeight="1">
      <c r="B30" s="1322"/>
      <c r="C30" s="1325"/>
      <c r="D30" s="1322"/>
    </row>
    <row r="31" spans="2:5" s="1317" customFormat="1" ht="17.25" customHeight="1">
      <c r="B31" s="1322" t="s">
        <v>888</v>
      </c>
      <c r="C31" s="1322"/>
      <c r="D31" s="1322"/>
    </row>
    <row r="32" spans="2:5" s="1317" customFormat="1" ht="17.25" customHeight="1">
      <c r="B32" s="1322" t="s">
        <v>607</v>
      </c>
      <c r="C32" s="1322"/>
      <c r="D32" s="1322"/>
    </row>
    <row r="33" spans="2:51" s="1317" customFormat="1" ht="17.25" customHeight="1">
      <c r="B33" s="1322"/>
      <c r="C33" s="1322"/>
      <c r="D33" s="1322"/>
      <c r="G33" s="1328"/>
      <c r="H33" s="1328"/>
      <c r="J33" s="1328"/>
      <c r="K33" s="1328"/>
      <c r="L33" s="1328"/>
      <c r="M33" s="1328"/>
      <c r="N33" s="1328"/>
      <c r="O33" s="1328"/>
      <c r="R33" s="1328"/>
      <c r="S33" s="1328"/>
      <c r="T33" s="1328"/>
      <c r="W33" s="1328"/>
      <c r="X33" s="1328"/>
      <c r="Y33" s="1328"/>
    </row>
    <row r="34" spans="2:51" s="1317" customFormat="1" ht="17.25" customHeight="1">
      <c r="B34" s="1322"/>
      <c r="C34" s="1324" t="s">
        <v>332</v>
      </c>
      <c r="D34" s="1324" t="s">
        <v>826</v>
      </c>
      <c r="G34" s="1328"/>
      <c r="H34" s="1328"/>
      <c r="J34" s="1328"/>
      <c r="K34" s="1328"/>
      <c r="L34" s="1328"/>
      <c r="M34" s="1328"/>
      <c r="N34" s="1328"/>
      <c r="O34" s="1328"/>
      <c r="R34" s="1328"/>
      <c r="S34" s="1328"/>
      <c r="T34" s="1328"/>
      <c r="W34" s="1328"/>
      <c r="X34" s="1328"/>
      <c r="Y34" s="1328"/>
    </row>
    <row r="35" spans="2:51" s="1317" customFormat="1" ht="17.25" customHeight="1">
      <c r="B35" s="1322"/>
      <c r="C35" s="1324" t="s">
        <v>698</v>
      </c>
      <c r="D35" s="1327" t="s">
        <v>891</v>
      </c>
      <c r="G35" s="1328"/>
      <c r="H35" s="1328"/>
      <c r="J35" s="1328"/>
      <c r="K35" s="1328"/>
      <c r="L35" s="1328"/>
      <c r="M35" s="1328"/>
      <c r="N35" s="1328"/>
      <c r="O35" s="1328"/>
      <c r="R35" s="1328"/>
      <c r="S35" s="1328"/>
      <c r="T35" s="1328"/>
      <c r="W35" s="1328"/>
      <c r="X35" s="1328"/>
      <c r="Y35" s="1328"/>
    </row>
    <row r="36" spans="2:51" s="1317" customFormat="1" ht="17.25" customHeight="1">
      <c r="B36" s="1322"/>
      <c r="C36" s="1324" t="s">
        <v>580</v>
      </c>
      <c r="D36" s="1327" t="s">
        <v>509</v>
      </c>
      <c r="G36" s="1328"/>
      <c r="H36" s="1328"/>
      <c r="J36" s="1328"/>
      <c r="K36" s="1328"/>
      <c r="L36" s="1328"/>
      <c r="M36" s="1328"/>
      <c r="N36" s="1328"/>
      <c r="O36" s="1328"/>
      <c r="R36" s="1328"/>
      <c r="S36" s="1328"/>
      <c r="T36" s="1328"/>
      <c r="W36" s="1328"/>
      <c r="X36" s="1328"/>
      <c r="Y36" s="1328"/>
    </row>
    <row r="37" spans="2:51" s="1317" customFormat="1" ht="17.25" customHeight="1">
      <c r="B37" s="1322"/>
      <c r="C37" s="1324" t="s">
        <v>867</v>
      </c>
      <c r="D37" s="1327" t="s">
        <v>893</v>
      </c>
      <c r="G37" s="1328"/>
      <c r="H37" s="1328"/>
      <c r="J37" s="1328"/>
      <c r="K37" s="1328"/>
      <c r="L37" s="1328"/>
      <c r="M37" s="1328"/>
      <c r="N37" s="1328"/>
      <c r="O37" s="1328"/>
      <c r="R37" s="1328"/>
      <c r="S37" s="1328"/>
      <c r="T37" s="1328"/>
      <c r="W37" s="1328"/>
      <c r="X37" s="1328"/>
      <c r="Y37" s="1328"/>
    </row>
    <row r="38" spans="2:51" s="1317" customFormat="1" ht="17.25" customHeight="1">
      <c r="B38" s="1322"/>
      <c r="C38" s="1324" t="s">
        <v>895</v>
      </c>
      <c r="D38" s="1327" t="s">
        <v>379</v>
      </c>
      <c r="G38" s="1328"/>
      <c r="H38" s="1328"/>
      <c r="J38" s="1328"/>
      <c r="K38" s="1328"/>
      <c r="L38" s="1328"/>
      <c r="M38" s="1328"/>
      <c r="N38" s="1328"/>
      <c r="O38" s="1328"/>
      <c r="R38" s="1328"/>
      <c r="S38" s="1328"/>
      <c r="T38" s="1328"/>
      <c r="W38" s="1328"/>
      <c r="X38" s="1328"/>
      <c r="Y38" s="1328"/>
    </row>
    <row r="39" spans="2:51" s="1317" customFormat="1" ht="17.25" customHeight="1">
      <c r="B39" s="1322"/>
      <c r="C39" s="1322"/>
      <c r="D39" s="1322"/>
      <c r="G39" s="1328"/>
      <c r="H39" s="1328"/>
      <c r="J39" s="1328"/>
      <c r="K39" s="1328"/>
      <c r="L39" s="1328"/>
      <c r="M39" s="1328"/>
      <c r="N39" s="1328"/>
      <c r="O39" s="1328"/>
      <c r="R39" s="1328"/>
      <c r="S39" s="1328"/>
      <c r="T39" s="1328"/>
      <c r="W39" s="1328"/>
      <c r="X39" s="1328"/>
      <c r="Y39" s="1328"/>
    </row>
    <row r="40" spans="2:51" s="1317" customFormat="1" ht="17.25" customHeight="1">
      <c r="B40" s="1322"/>
      <c r="C40" s="1326" t="s">
        <v>718</v>
      </c>
      <c r="D40" s="1322"/>
      <c r="G40" s="1328"/>
      <c r="H40" s="1328"/>
      <c r="J40" s="1328"/>
      <c r="K40" s="1328"/>
      <c r="L40" s="1328"/>
      <c r="M40" s="1328"/>
      <c r="N40" s="1328"/>
      <c r="O40" s="1328"/>
      <c r="R40" s="1328"/>
      <c r="S40" s="1328"/>
      <c r="T40" s="1328"/>
      <c r="W40" s="1328"/>
      <c r="X40" s="1328"/>
      <c r="Y40" s="1328"/>
    </row>
    <row r="41" spans="2:51" s="1317" customFormat="1" ht="17.25" customHeight="1">
      <c r="C41" s="1322" t="s">
        <v>896</v>
      </c>
      <c r="F41" s="1326"/>
      <c r="G41" s="1328"/>
      <c r="H41" s="1328"/>
      <c r="J41" s="1328"/>
      <c r="K41" s="1328"/>
      <c r="L41" s="1328"/>
      <c r="M41" s="1328"/>
      <c r="N41" s="1328"/>
      <c r="O41" s="1328"/>
      <c r="R41" s="1328"/>
      <c r="S41" s="1328"/>
      <c r="T41" s="1328"/>
      <c r="W41" s="1328"/>
      <c r="X41" s="1328"/>
      <c r="Y41" s="1328"/>
    </row>
    <row r="42" spans="2:51" s="1317" customFormat="1" ht="17.25" customHeight="1">
      <c r="C42" s="1322" t="s">
        <v>880</v>
      </c>
      <c r="F42" s="1322"/>
      <c r="G42" s="1328"/>
      <c r="H42" s="1328"/>
      <c r="J42" s="1328"/>
      <c r="K42" s="1328"/>
      <c r="L42" s="1328"/>
      <c r="M42" s="1328"/>
      <c r="N42" s="1328"/>
      <c r="O42" s="1328"/>
      <c r="R42" s="1328"/>
      <c r="S42" s="1328"/>
      <c r="T42" s="1328"/>
      <c r="W42" s="1328"/>
      <c r="X42" s="1328"/>
      <c r="Y42" s="1328"/>
    </row>
    <row r="43" spans="2:51" s="1317" customFormat="1" ht="17.25" customHeight="1">
      <c r="B43" s="1322"/>
      <c r="C43" s="1322"/>
      <c r="D43" s="1322"/>
      <c r="E43" s="1326"/>
      <c r="F43" s="1328"/>
      <c r="G43" s="1328"/>
      <c r="H43" s="1328"/>
      <c r="J43" s="1328"/>
      <c r="K43" s="1328"/>
      <c r="L43" s="1328"/>
      <c r="M43" s="1328"/>
      <c r="N43" s="1328"/>
      <c r="O43" s="1328"/>
      <c r="R43" s="1328"/>
      <c r="S43" s="1328"/>
      <c r="T43" s="1328"/>
      <c r="W43" s="1328"/>
      <c r="X43" s="1328"/>
      <c r="Y43" s="1328"/>
    </row>
    <row r="44" spans="2:51" s="1317" customFormat="1" ht="17.25" customHeight="1">
      <c r="B44" s="1322" t="s">
        <v>898</v>
      </c>
      <c r="C44" s="1322"/>
      <c r="D44" s="1322"/>
    </row>
    <row r="45" spans="2:51" s="1317" customFormat="1" ht="17.25" customHeight="1">
      <c r="B45" s="1322" t="s">
        <v>897</v>
      </c>
      <c r="C45" s="1322"/>
      <c r="D45" s="1322"/>
    </row>
    <row r="46" spans="2:51" s="1317" customFormat="1" ht="17.25" customHeight="1">
      <c r="B46" s="1323" t="s">
        <v>899</v>
      </c>
      <c r="E46" s="1328"/>
      <c r="F46" s="1328"/>
      <c r="G46" s="1328"/>
      <c r="H46" s="1328"/>
      <c r="I46" s="1328"/>
      <c r="J46" s="1328"/>
      <c r="K46" s="1328"/>
      <c r="L46" s="1328"/>
      <c r="M46" s="1328"/>
      <c r="N46" s="1328"/>
      <c r="O46" s="1328"/>
      <c r="P46" s="1328"/>
      <c r="Q46" s="1328"/>
      <c r="R46" s="1328"/>
      <c r="S46" s="1328"/>
      <c r="T46" s="1328"/>
      <c r="U46" s="1328"/>
      <c r="Y46" s="1328"/>
      <c r="Z46" s="1328"/>
      <c r="AA46" s="1328"/>
      <c r="AB46" s="1328"/>
      <c r="AD46" s="1328"/>
      <c r="AE46" s="1328"/>
      <c r="AF46" s="1328"/>
      <c r="AG46" s="1328"/>
      <c r="AH46" s="1328"/>
      <c r="AI46" s="1332"/>
      <c r="AJ46" s="1328"/>
      <c r="AK46" s="1328"/>
      <c r="AL46" s="1328"/>
      <c r="AM46" s="1328"/>
      <c r="AN46" s="1328"/>
      <c r="AO46" s="1328"/>
      <c r="AP46" s="1328"/>
      <c r="AQ46" s="1328"/>
      <c r="AR46" s="1328"/>
      <c r="AS46" s="1328"/>
      <c r="AT46" s="1328"/>
      <c r="AU46" s="1328"/>
      <c r="AV46" s="1328"/>
      <c r="AW46" s="1328"/>
      <c r="AX46" s="1328"/>
      <c r="AY46" s="1332"/>
    </row>
    <row r="47" spans="2:51" s="1317" customFormat="1" ht="17.25" customHeight="1"/>
    <row r="48" spans="2:51" s="1317" customFormat="1" ht="17.25" customHeight="1">
      <c r="B48" s="1322" t="s">
        <v>900</v>
      </c>
      <c r="C48" s="1322"/>
    </row>
    <row r="49" spans="2:50" s="1317" customFormat="1" ht="17.25" customHeight="1">
      <c r="B49" s="1322"/>
      <c r="C49" s="1322"/>
    </row>
    <row r="50" spans="2:50" s="1317" customFormat="1" ht="17.25" customHeight="1">
      <c r="B50" s="1322" t="s">
        <v>901</v>
      </c>
      <c r="C50" s="1322"/>
    </row>
    <row r="51" spans="2:50" s="1317" customFormat="1" ht="17.25" customHeight="1">
      <c r="B51" s="1322" t="s">
        <v>187</v>
      </c>
      <c r="C51" s="1322"/>
    </row>
    <row r="52" spans="2:50" s="1317" customFormat="1" ht="17.25" customHeight="1">
      <c r="B52" s="1322"/>
      <c r="C52" s="1322"/>
    </row>
    <row r="53" spans="2:50" s="1317" customFormat="1" ht="17.25" customHeight="1">
      <c r="B53" s="1322" t="s">
        <v>857</v>
      </c>
      <c r="C53" s="1322"/>
    </row>
    <row r="54" spans="2:50" s="1317" customFormat="1" ht="17.25" customHeight="1">
      <c r="B54" s="1322" t="s">
        <v>903</v>
      </c>
      <c r="C54" s="1322"/>
    </row>
    <row r="55" spans="2:50" s="1317" customFormat="1" ht="17.25" customHeight="1">
      <c r="B55" s="1322"/>
      <c r="C55" s="1322"/>
    </row>
    <row r="56" spans="2:50" s="1317" customFormat="1" ht="17.25" customHeight="1">
      <c r="B56" s="1322" t="s">
        <v>763</v>
      </c>
      <c r="C56" s="1322"/>
      <c r="D56" s="1322"/>
    </row>
    <row r="57" spans="2:50" s="1317" customFormat="1" ht="17.25" customHeight="1">
      <c r="B57" s="1322"/>
      <c r="C57" s="1322"/>
      <c r="D57" s="1322"/>
    </row>
    <row r="58" spans="2:50" s="1317" customFormat="1" ht="17.25" customHeight="1">
      <c r="B58" s="1317" t="s">
        <v>310</v>
      </c>
      <c r="D58" s="1322"/>
    </row>
    <row r="59" spans="2:50" s="1317" customFormat="1" ht="17.25" customHeight="1">
      <c r="B59" s="1317" t="s">
        <v>172</v>
      </c>
      <c r="D59" s="1322"/>
    </row>
    <row r="60" spans="2:50" s="1317" customFormat="1" ht="17.25" customHeight="1">
      <c r="B60" s="1317" t="s">
        <v>904</v>
      </c>
    </row>
    <row r="61" spans="2:50" s="1317" customFormat="1" ht="17.25" customHeight="1"/>
    <row r="62" spans="2:50" s="1317" customFormat="1" ht="17.25" customHeight="1">
      <c r="B62" s="1317" t="s">
        <v>216</v>
      </c>
      <c r="E62" s="1329"/>
      <c r="F62" s="1329"/>
      <c r="G62" s="1329"/>
      <c r="H62" s="1329"/>
      <c r="I62" s="1329"/>
      <c r="J62" s="1329"/>
      <c r="K62" s="1329"/>
      <c r="L62" s="1331"/>
      <c r="M62" s="1317" t="s">
        <v>906</v>
      </c>
      <c r="N62" s="1329"/>
      <c r="O62" s="1329"/>
      <c r="P62" s="1329"/>
      <c r="Q62" s="1329"/>
      <c r="R62" s="1329"/>
      <c r="S62" s="1329"/>
      <c r="T62" s="1329"/>
      <c r="U62" s="1329"/>
      <c r="V62" s="1329"/>
      <c r="W62" s="1329"/>
      <c r="X62" s="1329"/>
      <c r="Y62" s="1329"/>
      <c r="Z62" s="1329"/>
      <c r="AA62" s="1329"/>
      <c r="AB62" s="1329"/>
      <c r="AC62" s="1329"/>
      <c r="AD62" s="1329"/>
      <c r="AE62" s="1329"/>
      <c r="AF62" s="1329"/>
      <c r="AG62" s="1329"/>
      <c r="AH62" s="1329"/>
      <c r="AI62" s="1329"/>
      <c r="AJ62" s="1329"/>
      <c r="AK62" s="1329"/>
      <c r="AL62" s="1329"/>
      <c r="AM62" s="1329"/>
      <c r="AN62" s="1329"/>
      <c r="AO62" s="1329"/>
      <c r="AP62" s="1329"/>
      <c r="AQ62" s="1329"/>
      <c r="AR62" s="1329"/>
      <c r="AS62" s="1329"/>
      <c r="AT62" s="1329"/>
      <c r="AU62" s="1329"/>
      <c r="AV62" s="1329"/>
      <c r="AW62" s="1329"/>
      <c r="AX62" s="1329"/>
    </row>
    <row r="63" spans="2:50" s="1317" customFormat="1" ht="17.25" customHeight="1">
      <c r="E63" s="1329"/>
      <c r="F63" s="1329"/>
      <c r="G63" s="1329"/>
      <c r="H63" s="1329"/>
      <c r="I63" s="1329"/>
      <c r="J63" s="1329"/>
      <c r="K63" s="1329"/>
      <c r="L63" s="1329"/>
      <c r="M63" s="1329"/>
      <c r="N63" s="1329"/>
      <c r="O63" s="1329"/>
      <c r="P63" s="1329"/>
      <c r="Q63" s="1329"/>
      <c r="R63" s="1329"/>
      <c r="S63" s="1329"/>
      <c r="T63" s="1329"/>
      <c r="U63" s="1329"/>
      <c r="V63" s="1329"/>
      <c r="W63" s="1329"/>
      <c r="X63" s="1329"/>
      <c r="Y63" s="1329"/>
      <c r="Z63" s="1329"/>
      <c r="AA63" s="1329"/>
      <c r="AB63" s="1329"/>
      <c r="AC63" s="1329"/>
      <c r="AD63" s="1329"/>
      <c r="AE63" s="1329"/>
      <c r="AF63" s="1329"/>
      <c r="AG63" s="1329"/>
      <c r="AH63" s="1329"/>
      <c r="AI63" s="1329"/>
      <c r="AJ63" s="1329"/>
      <c r="AK63" s="1329"/>
      <c r="AL63" s="1329"/>
      <c r="AM63" s="1329"/>
      <c r="AN63" s="1329"/>
      <c r="AO63" s="1329"/>
      <c r="AP63" s="1329"/>
      <c r="AQ63" s="1329"/>
      <c r="AR63" s="1329"/>
      <c r="AS63" s="1329"/>
      <c r="AT63" s="1329"/>
      <c r="AU63" s="1329"/>
      <c r="AV63" s="1329"/>
      <c r="AW63" s="1329"/>
      <c r="AX63" s="1329"/>
    </row>
    <row r="64" spans="2:50" s="1317" customFormat="1" ht="17.25" customHeight="1">
      <c r="B64" s="1317" t="s">
        <v>84</v>
      </c>
      <c r="E64" s="1329"/>
      <c r="F64" s="1329"/>
      <c r="G64" s="1329"/>
      <c r="H64" s="1329"/>
      <c r="I64" s="1329"/>
      <c r="J64" s="1329"/>
      <c r="K64" s="1329"/>
      <c r="L64" s="1329"/>
      <c r="M64" s="1329"/>
      <c r="N64" s="1329"/>
      <c r="O64" s="1329"/>
      <c r="P64" s="1329"/>
      <c r="Q64" s="1329"/>
      <c r="R64" s="1329"/>
      <c r="S64" s="1329"/>
      <c r="T64" s="1329"/>
      <c r="U64" s="1329"/>
      <c r="V64" s="1329"/>
      <c r="W64" s="1329"/>
      <c r="X64" s="1329"/>
      <c r="Y64" s="1329"/>
      <c r="Z64" s="1329"/>
      <c r="AA64" s="1329"/>
      <c r="AB64" s="1329"/>
      <c r="AC64" s="1329"/>
      <c r="AD64" s="1329"/>
      <c r="AE64" s="1329"/>
      <c r="AF64" s="1329"/>
      <c r="AG64" s="1329"/>
      <c r="AH64" s="1329"/>
      <c r="AI64" s="1329"/>
      <c r="AJ64" s="1329"/>
      <c r="AK64" s="1329"/>
      <c r="AL64" s="1329"/>
      <c r="AM64" s="1329"/>
      <c r="AN64" s="1329"/>
      <c r="AO64" s="1329"/>
      <c r="AP64" s="1329"/>
      <c r="AQ64" s="1329"/>
      <c r="AR64" s="1329"/>
      <c r="AS64" s="1329"/>
      <c r="AT64" s="1329"/>
      <c r="AU64" s="1329"/>
      <c r="AV64" s="1329"/>
      <c r="AW64" s="1329"/>
      <c r="AX64" s="1329"/>
    </row>
    <row r="65" spans="2:71" s="1317" customFormat="1" ht="17.25" customHeight="1">
      <c r="E65" s="1329"/>
      <c r="F65" s="1329"/>
      <c r="G65" s="1329"/>
      <c r="H65" s="1329"/>
      <c r="I65" s="1329"/>
      <c r="J65" s="1329"/>
      <c r="K65" s="1329"/>
      <c r="L65" s="1329"/>
      <c r="M65" s="1329"/>
      <c r="N65" s="1329"/>
      <c r="O65" s="1329"/>
      <c r="P65" s="1329"/>
      <c r="Q65" s="1329"/>
      <c r="R65" s="1329"/>
      <c r="S65" s="1329"/>
      <c r="T65" s="1329"/>
      <c r="U65" s="1329"/>
      <c r="V65" s="1329"/>
      <c r="W65" s="1329"/>
      <c r="X65" s="1329"/>
      <c r="Y65" s="1329"/>
      <c r="Z65" s="1329"/>
      <c r="AA65" s="1329"/>
      <c r="AB65" s="1329"/>
      <c r="AC65" s="1329"/>
      <c r="AD65" s="1329"/>
      <c r="AE65" s="1329"/>
      <c r="AF65" s="1329"/>
      <c r="AG65" s="1329"/>
      <c r="AH65" s="1329"/>
      <c r="AI65" s="1329"/>
      <c r="AJ65" s="1329"/>
      <c r="AK65" s="1329"/>
      <c r="AL65" s="1329"/>
      <c r="AM65" s="1329"/>
      <c r="AN65" s="1329"/>
      <c r="AO65" s="1329"/>
      <c r="AP65" s="1329"/>
      <c r="AQ65" s="1329"/>
      <c r="AR65" s="1329"/>
      <c r="AS65" s="1329"/>
      <c r="AT65" s="1329"/>
      <c r="AU65" s="1329"/>
      <c r="AV65" s="1329"/>
      <c r="AW65" s="1329"/>
      <c r="AX65" s="1329"/>
      <c r="AY65" s="1329"/>
      <c r="AZ65" s="1329"/>
      <c r="BA65" s="1329"/>
      <c r="BB65" s="1329"/>
    </row>
    <row r="66" spans="2:71" s="1317" customFormat="1" ht="17.25" customHeight="1">
      <c r="B66" s="1317" t="s">
        <v>907</v>
      </c>
      <c r="E66" s="1329"/>
      <c r="F66" s="1329"/>
      <c r="G66" s="1329"/>
      <c r="H66" s="1329"/>
      <c r="I66" s="1329"/>
      <c r="J66" s="1329"/>
      <c r="K66" s="1329"/>
      <c r="L66" s="1329"/>
      <c r="M66" s="1329"/>
      <c r="N66" s="1329"/>
      <c r="O66" s="1329"/>
      <c r="P66" s="1329"/>
      <c r="Q66" s="1329"/>
      <c r="R66" s="1329"/>
      <c r="S66" s="1329"/>
      <c r="T66" s="1329"/>
      <c r="U66" s="1329"/>
      <c r="V66" s="1329"/>
      <c r="W66" s="1329"/>
      <c r="X66" s="1329"/>
      <c r="Y66" s="1329"/>
      <c r="Z66" s="1329"/>
      <c r="AA66" s="1329"/>
      <c r="AB66" s="1329"/>
      <c r="AC66" s="1329"/>
      <c r="AD66" s="1329"/>
      <c r="AE66" s="1329"/>
      <c r="AF66" s="1329"/>
      <c r="AG66" s="1329"/>
      <c r="AH66" s="1329"/>
      <c r="AI66" s="1329"/>
      <c r="AJ66" s="1329"/>
      <c r="AK66" s="1329"/>
      <c r="AL66" s="1329"/>
      <c r="AM66" s="1329"/>
      <c r="AN66" s="1329"/>
      <c r="AO66" s="1329"/>
      <c r="AP66" s="1329"/>
      <c r="AQ66" s="1329"/>
      <c r="AR66" s="1329"/>
      <c r="AS66" s="1329"/>
      <c r="AT66" s="1329"/>
      <c r="AU66" s="1329"/>
      <c r="AV66" s="1329"/>
      <c r="AW66" s="1329"/>
      <c r="AX66" s="1329"/>
      <c r="AY66" s="1329"/>
      <c r="AZ66" s="1329"/>
      <c r="BA66" s="1329"/>
      <c r="BB66" s="1329"/>
    </row>
    <row r="67" spans="2:71" s="1317" customFormat="1" ht="17.25" customHeight="1">
      <c r="E67" s="1329"/>
      <c r="F67" s="1329"/>
      <c r="G67" s="1329"/>
      <c r="H67" s="1329"/>
      <c r="I67" s="1329"/>
      <c r="J67" s="1329"/>
      <c r="K67" s="1329"/>
      <c r="L67" s="1329"/>
      <c r="M67" s="1329"/>
      <c r="N67" s="1329"/>
      <c r="O67" s="1329"/>
      <c r="P67" s="1329"/>
      <c r="Q67" s="1329"/>
      <c r="R67" s="1329"/>
      <c r="S67" s="1329"/>
      <c r="T67" s="1329"/>
      <c r="U67" s="1329"/>
      <c r="V67" s="1329"/>
      <c r="W67" s="1329"/>
      <c r="X67" s="1329"/>
      <c r="Y67" s="1329"/>
      <c r="Z67" s="1329"/>
      <c r="AA67" s="1329"/>
      <c r="AB67" s="1329"/>
      <c r="AC67" s="1329"/>
      <c r="AD67" s="1329"/>
      <c r="AE67" s="1329"/>
      <c r="AF67" s="1329"/>
      <c r="AG67" s="1329"/>
      <c r="AH67" s="1329"/>
      <c r="AI67" s="1329"/>
      <c r="AJ67" s="1329"/>
      <c r="AK67" s="1329"/>
      <c r="AL67" s="1329"/>
      <c r="AM67" s="1329"/>
      <c r="AN67" s="1329"/>
      <c r="AO67" s="1329"/>
      <c r="AP67" s="1329"/>
      <c r="AQ67" s="1329"/>
      <c r="AR67" s="1329"/>
      <c r="AS67" s="1329"/>
      <c r="AT67" s="1329"/>
      <c r="AU67" s="1329"/>
      <c r="AV67" s="1329"/>
      <c r="AW67" s="1329"/>
      <c r="AX67" s="1329"/>
      <c r="AY67" s="1329"/>
      <c r="AZ67" s="1329"/>
      <c r="BA67" s="1329"/>
      <c r="BB67" s="1329"/>
    </row>
    <row r="68" spans="2:71" s="1317" customFormat="1" ht="17.25" customHeight="1">
      <c r="B68" s="1317" t="s">
        <v>908</v>
      </c>
      <c r="BL68" s="1333"/>
      <c r="BM68" s="1334"/>
      <c r="BN68" s="1333"/>
      <c r="BO68" s="1333"/>
      <c r="BP68" s="1333"/>
      <c r="BQ68" s="1335"/>
      <c r="BR68" s="1336"/>
      <c r="BS68" s="1336"/>
    </row>
    <row r="69" spans="2:71" s="1317" customFormat="1" ht="17.25" customHeight="1">
      <c r="E69" s="1329"/>
      <c r="F69" s="1329"/>
      <c r="G69" s="1329"/>
      <c r="H69" s="1329"/>
      <c r="I69" s="1329"/>
      <c r="J69" s="1329"/>
      <c r="K69" s="1329"/>
      <c r="L69" s="1329"/>
      <c r="M69" s="1329"/>
      <c r="N69" s="1329"/>
      <c r="O69" s="1329"/>
      <c r="P69" s="1329"/>
      <c r="Q69" s="1329"/>
      <c r="R69" s="1329"/>
      <c r="S69" s="1329"/>
      <c r="T69" s="1329"/>
      <c r="U69" s="1329"/>
      <c r="V69" s="1329"/>
      <c r="W69" s="1329"/>
      <c r="X69" s="1329"/>
      <c r="Y69" s="1329"/>
      <c r="Z69" s="1329"/>
      <c r="AA69" s="1329"/>
      <c r="AB69" s="1329"/>
      <c r="AC69" s="1329"/>
      <c r="AD69" s="1329"/>
      <c r="AE69" s="1329"/>
      <c r="AF69" s="1329"/>
      <c r="AG69" s="1329"/>
      <c r="AH69" s="1329"/>
      <c r="AI69" s="1329"/>
      <c r="AJ69" s="1329"/>
      <c r="AK69" s="1329"/>
      <c r="AL69" s="1329"/>
      <c r="AM69" s="1329"/>
      <c r="AN69" s="1329"/>
      <c r="AO69" s="1329"/>
      <c r="AP69" s="1329"/>
      <c r="AQ69" s="1329"/>
      <c r="AR69" s="1329"/>
      <c r="AS69" s="1329"/>
      <c r="AT69" s="1329"/>
      <c r="AU69" s="1329"/>
      <c r="AV69" s="1329"/>
      <c r="AW69" s="1329"/>
      <c r="AX69" s="1329"/>
    </row>
    <row r="70" spans="2:71" ht="17.25" customHeight="1">
      <c r="B70" s="1317" t="s">
        <v>624</v>
      </c>
    </row>
    <row r="71" spans="2:71" ht="17.25" customHeight="1">
      <c r="B71" s="1317"/>
    </row>
    <row r="72" spans="2:71" ht="17.25" customHeight="1">
      <c r="B72" s="1317" t="s">
        <v>909</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sheet="1" selectLockedCells="1" selectUnlockedCells="1"/>
  <mergeCells count="1">
    <mergeCell ref="F4:K5"/>
  </mergeCells>
  <phoneticPr fontId="21"/>
  <pageMargins left="0.39370078740157483" right="0.39370078740157483" top="0.59055118110236227" bottom="0.39370078740157483" header="0.27559055118110237" footer="0.43307086614173229"/>
  <pageSetup paperSize="9" scale="48" fitToWidth="1" fitToHeight="1" orientation="portrait" usePrinterDefaults="1" r:id="rId1"/>
  <headerFooter alignWithMargins="0">
    <oddHeader>&amp;R&amp;A</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dimension ref="B1:L45"/>
  <sheetViews>
    <sheetView view="pageBreakPreview" zoomScaleSheetLayoutView="100" workbookViewId="0">
      <selection activeCell="F38" sqref="F38"/>
    </sheetView>
  </sheetViews>
  <sheetFormatPr defaultColWidth="10" defaultRowHeight="18.75"/>
  <cols>
    <col min="1" max="1" width="2.125" style="1292" customWidth="1"/>
    <col min="2" max="2" width="12.75" style="1292" customWidth="1"/>
    <col min="3" max="12" width="45.125" style="1292" customWidth="1"/>
    <col min="13" max="16384" width="10" style="1292"/>
  </cols>
  <sheetData>
    <row r="1" spans="2:12">
      <c r="B1" s="1048" t="s">
        <v>910</v>
      </c>
      <c r="C1" s="1048"/>
      <c r="D1" s="1048"/>
    </row>
    <row r="2" spans="2:12">
      <c r="B2" s="1048"/>
      <c r="C2" s="1048"/>
      <c r="D2" s="1048"/>
    </row>
    <row r="3" spans="2:12">
      <c r="B3" s="1337" t="s">
        <v>812</v>
      </c>
      <c r="C3" s="1337" t="s">
        <v>911</v>
      </c>
      <c r="D3" s="1048"/>
    </row>
    <row r="4" spans="2:12">
      <c r="B4" s="1338">
        <v>1</v>
      </c>
      <c r="C4" s="1343" t="s">
        <v>581</v>
      </c>
      <c r="D4" s="1048"/>
    </row>
    <row r="5" spans="2:12">
      <c r="B5" s="1338">
        <v>2</v>
      </c>
      <c r="C5" s="1343" t="s">
        <v>599</v>
      </c>
    </row>
    <row r="6" spans="2:12">
      <c r="B6" s="1338">
        <v>3</v>
      </c>
      <c r="C6" s="1343" t="s">
        <v>869</v>
      </c>
      <c r="D6" s="1048"/>
    </row>
    <row r="7" spans="2:12">
      <c r="B7" s="1338">
        <v>4</v>
      </c>
      <c r="C7" s="1343" t="s">
        <v>869</v>
      </c>
      <c r="D7" s="1048"/>
    </row>
    <row r="8" spans="2:12">
      <c r="B8" s="1338">
        <v>5</v>
      </c>
      <c r="C8" s="1343" t="s">
        <v>869</v>
      </c>
      <c r="D8" s="1048"/>
    </row>
    <row r="9" spans="2:12">
      <c r="B9" s="1338">
        <v>6</v>
      </c>
      <c r="C9" s="1343" t="s">
        <v>869</v>
      </c>
      <c r="D9" s="1048"/>
    </row>
    <row r="10" spans="2:12">
      <c r="B10" s="1338">
        <v>7</v>
      </c>
      <c r="C10" s="1343" t="s">
        <v>869</v>
      </c>
      <c r="D10" s="1048"/>
    </row>
    <row r="12" spans="2:12">
      <c r="B12" s="1048" t="s">
        <v>912</v>
      </c>
    </row>
    <row r="13" spans="2:12" ht="19.5"/>
    <row r="14" spans="2:12" ht="19.5">
      <c r="B14" s="1339" t="s">
        <v>313</v>
      </c>
      <c r="C14" s="1344" t="s">
        <v>860</v>
      </c>
      <c r="D14" s="1348" t="s">
        <v>20</v>
      </c>
      <c r="E14" s="1348" t="s">
        <v>178</v>
      </c>
      <c r="F14" s="1348" t="s">
        <v>390</v>
      </c>
      <c r="G14" s="1348" t="s">
        <v>885</v>
      </c>
      <c r="H14" s="1348" t="s">
        <v>869</v>
      </c>
      <c r="I14" s="1348" t="s">
        <v>869</v>
      </c>
      <c r="J14" s="1348" t="s">
        <v>869</v>
      </c>
      <c r="K14" s="1348" t="s">
        <v>869</v>
      </c>
      <c r="L14" s="1352" t="s">
        <v>869</v>
      </c>
    </row>
    <row r="15" spans="2:12">
      <c r="B15" s="1340" t="s">
        <v>913</v>
      </c>
      <c r="C15" s="1345" t="s">
        <v>862</v>
      </c>
      <c r="D15" s="1349" t="s">
        <v>716</v>
      </c>
      <c r="E15" s="1349" t="s">
        <v>905</v>
      </c>
      <c r="F15" s="1349" t="s">
        <v>390</v>
      </c>
      <c r="G15" s="1350" t="s">
        <v>914</v>
      </c>
      <c r="H15" s="1350" t="s">
        <v>869</v>
      </c>
      <c r="I15" s="1350" t="s">
        <v>869</v>
      </c>
      <c r="J15" s="1350" t="s">
        <v>869</v>
      </c>
      <c r="K15" s="1350" t="s">
        <v>869</v>
      </c>
      <c r="L15" s="1353" t="s">
        <v>869</v>
      </c>
    </row>
    <row r="16" spans="2:12">
      <c r="B16" s="1341"/>
      <c r="C16" s="1346" t="s">
        <v>282</v>
      </c>
      <c r="D16" s="1350" t="s">
        <v>869</v>
      </c>
      <c r="E16" s="1350" t="s">
        <v>471</v>
      </c>
      <c r="F16" s="1350" t="s">
        <v>915</v>
      </c>
      <c r="G16" s="1350" t="s">
        <v>869</v>
      </c>
      <c r="H16" s="1350" t="s">
        <v>869</v>
      </c>
      <c r="I16" s="1350" t="s">
        <v>869</v>
      </c>
      <c r="J16" s="1350" t="s">
        <v>869</v>
      </c>
      <c r="K16" s="1350" t="s">
        <v>869</v>
      </c>
      <c r="L16" s="1353" t="s">
        <v>869</v>
      </c>
    </row>
    <row r="17" spans="2:12">
      <c r="B17" s="1341"/>
      <c r="C17" s="1346" t="s">
        <v>905</v>
      </c>
      <c r="D17" s="1350" t="s">
        <v>869</v>
      </c>
      <c r="E17" s="1350" t="s">
        <v>916</v>
      </c>
      <c r="F17" s="1350" t="s">
        <v>869</v>
      </c>
      <c r="G17" s="1350" t="s">
        <v>869</v>
      </c>
      <c r="H17" s="1350" t="s">
        <v>869</v>
      </c>
      <c r="I17" s="1350" t="s">
        <v>869</v>
      </c>
      <c r="J17" s="1350" t="s">
        <v>869</v>
      </c>
      <c r="K17" s="1350" t="s">
        <v>869</v>
      </c>
      <c r="L17" s="1353" t="s">
        <v>869</v>
      </c>
    </row>
    <row r="18" spans="2:12">
      <c r="B18" s="1341"/>
      <c r="C18" s="1346" t="s">
        <v>471</v>
      </c>
      <c r="D18" s="1350" t="s">
        <v>869</v>
      </c>
      <c r="E18" s="1350" t="s">
        <v>869</v>
      </c>
      <c r="F18" s="1350" t="s">
        <v>869</v>
      </c>
      <c r="G18" s="1350" t="s">
        <v>869</v>
      </c>
      <c r="H18" s="1350" t="s">
        <v>869</v>
      </c>
      <c r="I18" s="1350" t="s">
        <v>869</v>
      </c>
      <c r="J18" s="1350" t="s">
        <v>869</v>
      </c>
      <c r="K18" s="1350" t="s">
        <v>869</v>
      </c>
      <c r="L18" s="1353" t="s">
        <v>869</v>
      </c>
    </row>
    <row r="19" spans="2:12">
      <c r="B19" s="1341"/>
      <c r="C19" s="1346" t="s">
        <v>869</v>
      </c>
      <c r="D19" s="1350" t="s">
        <v>869</v>
      </c>
      <c r="E19" s="1350" t="s">
        <v>869</v>
      </c>
      <c r="F19" s="1350" t="s">
        <v>869</v>
      </c>
      <c r="G19" s="1350" t="s">
        <v>869</v>
      </c>
      <c r="H19" s="1350" t="s">
        <v>869</v>
      </c>
      <c r="I19" s="1350" t="s">
        <v>869</v>
      </c>
      <c r="J19" s="1350" t="s">
        <v>869</v>
      </c>
      <c r="K19" s="1350" t="s">
        <v>869</v>
      </c>
      <c r="L19" s="1353" t="s">
        <v>869</v>
      </c>
    </row>
    <row r="20" spans="2:12">
      <c r="B20" s="1341"/>
      <c r="C20" s="1346" t="s">
        <v>869</v>
      </c>
      <c r="D20" s="1350" t="s">
        <v>869</v>
      </c>
      <c r="E20" s="1350" t="s">
        <v>869</v>
      </c>
      <c r="F20" s="1350" t="s">
        <v>869</v>
      </c>
      <c r="G20" s="1350" t="s">
        <v>869</v>
      </c>
      <c r="H20" s="1350" t="s">
        <v>869</v>
      </c>
      <c r="I20" s="1350" t="s">
        <v>869</v>
      </c>
      <c r="J20" s="1350" t="s">
        <v>869</v>
      </c>
      <c r="K20" s="1350" t="s">
        <v>869</v>
      </c>
      <c r="L20" s="1353" t="s">
        <v>869</v>
      </c>
    </row>
    <row r="21" spans="2:12">
      <c r="B21" s="1341"/>
      <c r="C21" s="1346" t="s">
        <v>869</v>
      </c>
      <c r="D21" s="1350" t="s">
        <v>869</v>
      </c>
      <c r="E21" s="1350" t="s">
        <v>869</v>
      </c>
      <c r="F21" s="1350" t="s">
        <v>869</v>
      </c>
      <c r="G21" s="1350" t="s">
        <v>869</v>
      </c>
      <c r="H21" s="1350" t="s">
        <v>869</v>
      </c>
      <c r="I21" s="1350" t="s">
        <v>869</v>
      </c>
      <c r="J21" s="1350" t="s">
        <v>869</v>
      </c>
      <c r="K21" s="1350" t="s">
        <v>869</v>
      </c>
      <c r="L21" s="1353" t="s">
        <v>869</v>
      </c>
    </row>
    <row r="22" spans="2:12">
      <c r="B22" s="1341"/>
      <c r="C22" s="1346" t="s">
        <v>869</v>
      </c>
      <c r="D22" s="1350" t="s">
        <v>869</v>
      </c>
      <c r="E22" s="1350" t="s">
        <v>869</v>
      </c>
      <c r="F22" s="1350" t="s">
        <v>869</v>
      </c>
      <c r="G22" s="1350" t="s">
        <v>869</v>
      </c>
      <c r="H22" s="1350" t="s">
        <v>869</v>
      </c>
      <c r="I22" s="1350" t="s">
        <v>869</v>
      </c>
      <c r="J22" s="1350" t="s">
        <v>869</v>
      </c>
      <c r="K22" s="1350" t="s">
        <v>869</v>
      </c>
      <c r="L22" s="1353" t="s">
        <v>869</v>
      </c>
    </row>
    <row r="23" spans="2:12" ht="19.5">
      <c r="B23" s="1342"/>
      <c r="C23" s="1347" t="s">
        <v>869</v>
      </c>
      <c r="D23" s="1351" t="s">
        <v>869</v>
      </c>
      <c r="E23" s="1351" t="s">
        <v>869</v>
      </c>
      <c r="F23" s="1351" t="s">
        <v>869</v>
      </c>
      <c r="G23" s="1351" t="s">
        <v>869</v>
      </c>
      <c r="H23" s="1351" t="s">
        <v>869</v>
      </c>
      <c r="I23" s="1351" t="s">
        <v>869</v>
      </c>
      <c r="J23" s="1351" t="s">
        <v>869</v>
      </c>
      <c r="K23" s="1351" t="s">
        <v>869</v>
      </c>
      <c r="L23" s="1354" t="s">
        <v>869</v>
      </c>
    </row>
    <row r="25" spans="2:12">
      <c r="C25" s="1292" t="s">
        <v>917</v>
      </c>
    </row>
    <row r="26" spans="2:12">
      <c r="C26" s="1292" t="s">
        <v>918</v>
      </c>
    </row>
    <row r="27" spans="2:12">
      <c r="C27" s="1292" t="s">
        <v>919</v>
      </c>
    </row>
    <row r="29" spans="2:12">
      <c r="C29" s="1292" t="s">
        <v>894</v>
      </c>
    </row>
    <row r="30" spans="2:12">
      <c r="C30" s="1292" t="s">
        <v>920</v>
      </c>
    </row>
    <row r="31" spans="2:12">
      <c r="C31" s="1292" t="s">
        <v>594</v>
      </c>
    </row>
    <row r="32" spans="2:12">
      <c r="C32" s="1292" t="s">
        <v>921</v>
      </c>
    </row>
    <row r="33" spans="3:3">
      <c r="C33" s="1292" t="s">
        <v>164</v>
      </c>
    </row>
    <row r="34" spans="3:3">
      <c r="C34" s="1292" t="s">
        <v>922</v>
      </c>
    </row>
    <row r="35" spans="3:3">
      <c r="C35" s="1292" t="s">
        <v>924</v>
      </c>
    </row>
    <row r="36" spans="3:3">
      <c r="C36" s="1292" t="s">
        <v>925</v>
      </c>
    </row>
    <row r="37" spans="3:3">
      <c r="C37" s="1292" t="s">
        <v>524</v>
      </c>
    </row>
    <row r="38" spans="3:3">
      <c r="C38" s="1292" t="s">
        <v>377</v>
      </c>
    </row>
    <row r="40" spans="3:3">
      <c r="C40" s="1292" t="s">
        <v>926</v>
      </c>
    </row>
    <row r="41" spans="3:3">
      <c r="C41" s="1292" t="s">
        <v>928</v>
      </c>
    </row>
    <row r="42" spans="3:3">
      <c r="C42" s="1292" t="s">
        <v>215</v>
      </c>
    </row>
    <row r="43" spans="3:3">
      <c r="C43" s="1292" t="s">
        <v>783</v>
      </c>
    </row>
    <row r="44" spans="3:3">
      <c r="C44" s="1292" t="s">
        <v>929</v>
      </c>
    </row>
    <row r="45" spans="3:3">
      <c r="C45" s="1292" t="s">
        <v>930</v>
      </c>
    </row>
  </sheetData>
  <sheetProtection algorithmName="SHA-512" hashValue="xeRrEt/Wm/nBQc18Jzn5C2J8z4RaS2kLBYqZGNyqr0G1yyaWZd3Xh6SIwszBxxB7cJX/3H/faprjWg0th3z/5w==" saltValue="lodDeyfX5rE31aAM/nF/LQ==" spinCount="100000" sheet="1"/>
  <mergeCells count="1">
    <mergeCell ref="B15:B23"/>
  </mergeCells>
  <phoneticPr fontId="21"/>
  <pageMargins left="0.39370078740157483" right="0.39370078740157483" top="0.59055118110236227" bottom="0.39370078740157483" header="0.27559055118110237" footer="0.43307086614173229"/>
  <pageSetup paperSize="9" scale="30" fitToWidth="1" fitToHeight="1" orientation="landscape" usePrinterDefaults="1"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4:AF969"/>
  <sheetViews>
    <sheetView view="pageBreakPreview" zoomScaleSheetLayoutView="100" workbookViewId="0">
      <selection activeCell="R14" sqref="R14:V14"/>
    </sheetView>
  </sheetViews>
  <sheetFormatPr defaultColWidth="4" defaultRowHeight="17.25"/>
  <cols>
    <col min="1" max="1" width="1.5" style="408" customWidth="1"/>
    <col min="2" max="12" width="3.25" style="408" customWidth="1"/>
    <col min="13" max="13" width="13" style="408" customWidth="1"/>
    <col min="14" max="14" width="4.125" style="408" bestFit="1" customWidth="1"/>
    <col min="15" max="32" width="3.25" style="408" customWidth="1"/>
    <col min="33" max="33" width="1.5" style="408" customWidth="1"/>
    <col min="34" max="36" width="3.25" style="408" customWidth="1"/>
    <col min="37" max="16384" width="4" style="408"/>
  </cols>
  <sheetData>
    <row r="4" spans="1:32">
      <c r="W4" s="413" t="s">
        <v>414</v>
      </c>
      <c r="X4" s="433"/>
      <c r="Y4" s="433"/>
      <c r="Z4" s="414" t="s">
        <v>3</v>
      </c>
      <c r="AA4" s="433"/>
      <c r="AB4" s="433"/>
      <c r="AC4" s="414" t="s">
        <v>107</v>
      </c>
      <c r="AD4" s="433"/>
      <c r="AE4" s="433"/>
      <c r="AF4" s="414" t="s">
        <v>849</v>
      </c>
    </row>
    <row r="5" spans="1:32">
      <c r="B5" s="413" t="s">
        <v>32</v>
      </c>
      <c r="C5" s="413"/>
      <c r="D5" s="413"/>
      <c r="E5" s="413"/>
      <c r="F5" s="413"/>
      <c r="G5" s="433" t="s">
        <v>151</v>
      </c>
      <c r="H5" s="433"/>
      <c r="I5" s="433"/>
      <c r="J5" s="433"/>
      <c r="K5" s="414"/>
    </row>
    <row r="6" spans="1:32">
      <c r="B6" s="414"/>
      <c r="C6" s="414"/>
      <c r="D6" s="414"/>
      <c r="E6" s="414"/>
      <c r="F6" s="414"/>
      <c r="G6" s="414"/>
      <c r="H6" s="414"/>
      <c r="I6" s="414"/>
      <c r="J6" s="414"/>
      <c r="K6" s="414"/>
    </row>
    <row r="7" spans="1:32">
      <c r="S7" s="413" t="s">
        <v>608</v>
      </c>
      <c r="T7" s="413"/>
      <c r="U7" s="413"/>
      <c r="V7" s="413"/>
      <c r="W7" s="413"/>
      <c r="X7" s="413"/>
      <c r="Y7" s="413"/>
      <c r="Z7" s="413"/>
      <c r="AA7" s="413"/>
      <c r="AB7" s="413"/>
      <c r="AC7" s="413"/>
      <c r="AD7" s="413"/>
      <c r="AE7" s="413"/>
      <c r="AF7" s="413"/>
    </row>
    <row r="9" spans="1:32" ht="20.25" customHeight="1">
      <c r="B9" s="415" t="s">
        <v>71</v>
      </c>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row>
    <row r="10" spans="1:32" ht="20.25" customHeight="1">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row>
    <row r="11" spans="1:32">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row>
    <row r="12" spans="1:32">
      <c r="A12" s="408" t="s">
        <v>319</v>
      </c>
    </row>
    <row r="14" spans="1:32" ht="36" customHeight="1">
      <c r="R14" s="417" t="s">
        <v>141</v>
      </c>
      <c r="S14" s="425"/>
      <c r="T14" s="425"/>
      <c r="U14" s="425"/>
      <c r="V14" s="434"/>
      <c r="W14" s="417"/>
      <c r="X14" s="425"/>
      <c r="Y14" s="425"/>
      <c r="Z14" s="425"/>
      <c r="AA14" s="425"/>
      <c r="AB14" s="425"/>
      <c r="AC14" s="425"/>
      <c r="AD14" s="425"/>
      <c r="AE14" s="425"/>
      <c r="AF14" s="434"/>
    </row>
    <row r="15" spans="1:32" ht="13.5" customHeight="1"/>
    <row r="16" spans="1:32" s="409" customFormat="1" ht="34.5" customHeight="1">
      <c r="A16" s="409"/>
      <c r="B16" s="417" t="s">
        <v>321</v>
      </c>
      <c r="C16" s="425"/>
      <c r="D16" s="425"/>
      <c r="E16" s="425"/>
      <c r="F16" s="425"/>
      <c r="G16" s="425"/>
      <c r="H16" s="425"/>
      <c r="I16" s="425"/>
      <c r="J16" s="425"/>
      <c r="K16" s="425"/>
      <c r="L16" s="434"/>
      <c r="M16" s="425" t="s">
        <v>322</v>
      </c>
      <c r="N16" s="434"/>
      <c r="O16" s="417" t="s">
        <v>283</v>
      </c>
      <c r="P16" s="425"/>
      <c r="Q16" s="425"/>
      <c r="R16" s="425"/>
      <c r="S16" s="425"/>
      <c r="T16" s="425"/>
      <c r="U16" s="425"/>
      <c r="V16" s="425"/>
      <c r="W16" s="425"/>
      <c r="X16" s="425"/>
      <c r="Y16" s="425"/>
      <c r="Z16" s="425"/>
      <c r="AA16" s="425"/>
      <c r="AB16" s="425"/>
      <c r="AC16" s="425"/>
      <c r="AD16" s="425"/>
      <c r="AE16" s="425"/>
      <c r="AF16" s="434"/>
    </row>
    <row r="17" spans="2:32" s="409" customFormat="1" ht="19.5" customHeight="1">
      <c r="B17" s="418" t="s">
        <v>324</v>
      </c>
      <c r="C17" s="426"/>
      <c r="D17" s="426"/>
      <c r="E17" s="426"/>
      <c r="F17" s="426"/>
      <c r="G17" s="426"/>
      <c r="H17" s="426"/>
      <c r="I17" s="426"/>
      <c r="J17" s="426"/>
      <c r="K17" s="426"/>
      <c r="L17" s="435"/>
      <c r="M17" s="443" t="s">
        <v>945</v>
      </c>
      <c r="N17" s="448" t="s">
        <v>327</v>
      </c>
      <c r="O17" s="455" t="s">
        <v>878</v>
      </c>
      <c r="P17" s="451"/>
      <c r="Q17" s="451"/>
      <c r="R17" s="451"/>
      <c r="S17" s="451"/>
      <c r="T17" s="451"/>
      <c r="U17" s="451"/>
      <c r="V17" s="451"/>
      <c r="W17" s="451"/>
      <c r="X17" s="451"/>
      <c r="Y17" s="451"/>
      <c r="Z17" s="451"/>
      <c r="AA17" s="451"/>
      <c r="AB17" s="451"/>
      <c r="AC17" s="451"/>
      <c r="AD17" s="451"/>
      <c r="AE17" s="451"/>
      <c r="AF17" s="448"/>
    </row>
    <row r="18" spans="2:32" s="409" customFormat="1" ht="19.5" customHeight="1">
      <c r="B18" s="419"/>
      <c r="C18" s="428"/>
      <c r="D18" s="428"/>
      <c r="E18" s="428"/>
      <c r="F18" s="428"/>
      <c r="G18" s="428"/>
      <c r="H18" s="428"/>
      <c r="I18" s="428"/>
      <c r="J18" s="428"/>
      <c r="K18" s="428"/>
      <c r="L18" s="436"/>
      <c r="M18" s="417"/>
      <c r="N18" s="449" t="s">
        <v>327</v>
      </c>
      <c r="O18" s="455"/>
      <c r="P18" s="451"/>
      <c r="Q18" s="451"/>
      <c r="R18" s="451"/>
      <c r="S18" s="451"/>
      <c r="T18" s="451"/>
      <c r="U18" s="451"/>
      <c r="V18" s="451"/>
      <c r="W18" s="451"/>
      <c r="X18" s="451"/>
      <c r="Y18" s="451"/>
      <c r="Z18" s="451"/>
      <c r="AA18" s="451"/>
      <c r="AB18" s="451"/>
      <c r="AC18" s="451"/>
      <c r="AD18" s="451"/>
      <c r="AE18" s="451"/>
      <c r="AF18" s="448"/>
    </row>
    <row r="19" spans="2:32" s="409" customFormat="1" ht="19.5" customHeight="1">
      <c r="B19" s="420"/>
      <c r="C19" s="427"/>
      <c r="D19" s="427"/>
      <c r="E19" s="427"/>
      <c r="F19" s="427"/>
      <c r="G19" s="427"/>
      <c r="H19" s="427"/>
      <c r="I19" s="427"/>
      <c r="J19" s="427"/>
      <c r="K19" s="427"/>
      <c r="L19" s="437"/>
      <c r="M19" s="417"/>
      <c r="N19" s="449" t="s">
        <v>327</v>
      </c>
      <c r="O19" s="455"/>
      <c r="P19" s="451"/>
      <c r="Q19" s="451"/>
      <c r="R19" s="451"/>
      <c r="S19" s="451"/>
      <c r="T19" s="451"/>
      <c r="U19" s="451"/>
      <c r="V19" s="451"/>
      <c r="W19" s="451"/>
      <c r="X19" s="451"/>
      <c r="Y19" s="451"/>
      <c r="Z19" s="451"/>
      <c r="AA19" s="451"/>
      <c r="AB19" s="451"/>
      <c r="AC19" s="451"/>
      <c r="AD19" s="451"/>
      <c r="AE19" s="451"/>
      <c r="AF19" s="448"/>
    </row>
    <row r="20" spans="2:32" s="409" customFormat="1" ht="19.5" customHeight="1">
      <c r="B20" s="418" t="s">
        <v>329</v>
      </c>
      <c r="C20" s="426"/>
      <c r="D20" s="426"/>
      <c r="E20" s="426"/>
      <c r="F20" s="426"/>
      <c r="G20" s="426"/>
      <c r="H20" s="426"/>
      <c r="I20" s="426"/>
      <c r="J20" s="426"/>
      <c r="K20" s="426"/>
      <c r="L20" s="435"/>
      <c r="M20" s="417"/>
      <c r="N20" s="450" t="s">
        <v>327</v>
      </c>
      <c r="O20" s="455"/>
      <c r="P20" s="451"/>
      <c r="Q20" s="451"/>
      <c r="R20" s="451"/>
      <c r="S20" s="451"/>
      <c r="T20" s="451"/>
      <c r="U20" s="451"/>
      <c r="V20" s="451"/>
      <c r="W20" s="451"/>
      <c r="X20" s="451"/>
      <c r="Y20" s="451"/>
      <c r="Z20" s="451"/>
      <c r="AA20" s="451"/>
      <c r="AB20" s="451"/>
      <c r="AC20" s="451"/>
      <c r="AD20" s="451"/>
      <c r="AE20" s="451"/>
      <c r="AF20" s="448"/>
    </row>
    <row r="21" spans="2:32" s="409" customFormat="1" ht="19.5" customHeight="1">
      <c r="B21" s="419"/>
      <c r="C21" s="428"/>
      <c r="D21" s="428"/>
      <c r="E21" s="428"/>
      <c r="F21" s="428"/>
      <c r="G21" s="428"/>
      <c r="H21" s="428"/>
      <c r="I21" s="428"/>
      <c r="J21" s="428"/>
      <c r="K21" s="428"/>
      <c r="L21" s="436"/>
      <c r="M21" s="417"/>
      <c r="N21" s="450" t="s">
        <v>327</v>
      </c>
      <c r="O21" s="455"/>
      <c r="P21" s="451"/>
      <c r="Q21" s="451"/>
      <c r="R21" s="451"/>
      <c r="S21" s="451"/>
      <c r="T21" s="451"/>
      <c r="U21" s="451"/>
      <c r="V21" s="451"/>
      <c r="W21" s="451"/>
      <c r="X21" s="451"/>
      <c r="Y21" s="451"/>
      <c r="Z21" s="451"/>
      <c r="AA21" s="451"/>
      <c r="AB21" s="451"/>
      <c r="AC21" s="451"/>
      <c r="AD21" s="451"/>
      <c r="AE21" s="451"/>
      <c r="AF21" s="448"/>
    </row>
    <row r="22" spans="2:32" s="409" customFormat="1" ht="19.5" customHeight="1">
      <c r="B22" s="420"/>
      <c r="C22" s="427"/>
      <c r="D22" s="427"/>
      <c r="E22" s="427"/>
      <c r="F22" s="427"/>
      <c r="G22" s="427"/>
      <c r="H22" s="427"/>
      <c r="I22" s="427"/>
      <c r="J22" s="427"/>
      <c r="K22" s="427"/>
      <c r="L22" s="437"/>
      <c r="M22" s="433"/>
      <c r="N22" s="451" t="s">
        <v>327</v>
      </c>
      <c r="O22" s="455"/>
      <c r="P22" s="451"/>
      <c r="Q22" s="451"/>
      <c r="R22" s="451"/>
      <c r="S22" s="451"/>
      <c r="T22" s="451"/>
      <c r="U22" s="451"/>
      <c r="V22" s="451"/>
      <c r="W22" s="451"/>
      <c r="X22" s="451"/>
      <c r="Y22" s="451"/>
      <c r="Z22" s="451"/>
      <c r="AA22" s="451"/>
      <c r="AB22" s="451"/>
      <c r="AC22" s="451"/>
      <c r="AD22" s="451"/>
      <c r="AE22" s="451"/>
      <c r="AF22" s="448"/>
    </row>
    <row r="23" spans="2:32" s="409" customFormat="1" ht="19.5" customHeight="1">
      <c r="B23" s="418" t="s">
        <v>333</v>
      </c>
      <c r="C23" s="426"/>
      <c r="D23" s="426"/>
      <c r="E23" s="426"/>
      <c r="F23" s="426"/>
      <c r="G23" s="426"/>
      <c r="H23" s="426"/>
      <c r="I23" s="426"/>
      <c r="J23" s="426"/>
      <c r="K23" s="426"/>
      <c r="L23" s="435"/>
      <c r="M23" s="417"/>
      <c r="N23" s="450" t="s">
        <v>327</v>
      </c>
      <c r="O23" s="455"/>
      <c r="P23" s="451"/>
      <c r="Q23" s="451"/>
      <c r="R23" s="451"/>
      <c r="S23" s="451"/>
      <c r="T23" s="451"/>
      <c r="U23" s="451"/>
      <c r="V23" s="451"/>
      <c r="W23" s="451"/>
      <c r="X23" s="451"/>
      <c r="Y23" s="451"/>
      <c r="Z23" s="451"/>
      <c r="AA23" s="451"/>
      <c r="AB23" s="451"/>
      <c r="AC23" s="451"/>
      <c r="AD23" s="451"/>
      <c r="AE23" s="451"/>
      <c r="AF23" s="448"/>
    </row>
    <row r="24" spans="2:32" s="409" customFormat="1" ht="19.5" customHeight="1">
      <c r="B24" s="419"/>
      <c r="C24" s="428"/>
      <c r="D24" s="428"/>
      <c r="E24" s="428"/>
      <c r="F24" s="428"/>
      <c r="G24" s="428"/>
      <c r="H24" s="428"/>
      <c r="I24" s="428"/>
      <c r="J24" s="428"/>
      <c r="K24" s="428"/>
      <c r="L24" s="436"/>
      <c r="M24" s="417"/>
      <c r="N24" s="450" t="s">
        <v>327</v>
      </c>
      <c r="O24" s="455"/>
      <c r="P24" s="451"/>
      <c r="Q24" s="451"/>
      <c r="R24" s="451"/>
      <c r="S24" s="451"/>
      <c r="T24" s="451"/>
      <c r="U24" s="451"/>
      <c r="V24" s="451"/>
      <c r="W24" s="451"/>
      <c r="X24" s="451"/>
      <c r="Y24" s="451"/>
      <c r="Z24" s="451"/>
      <c r="AA24" s="451"/>
      <c r="AB24" s="451"/>
      <c r="AC24" s="451"/>
      <c r="AD24" s="451"/>
      <c r="AE24" s="451"/>
      <c r="AF24" s="448"/>
    </row>
    <row r="25" spans="2:32" s="409" customFormat="1" ht="19.5" customHeight="1">
      <c r="B25" s="420"/>
      <c r="C25" s="427"/>
      <c r="D25" s="427"/>
      <c r="E25" s="427"/>
      <c r="F25" s="427"/>
      <c r="G25" s="427"/>
      <c r="H25" s="427"/>
      <c r="I25" s="427"/>
      <c r="J25" s="427"/>
      <c r="K25" s="427"/>
      <c r="L25" s="437"/>
      <c r="M25" s="433"/>
      <c r="N25" s="451" t="s">
        <v>327</v>
      </c>
      <c r="O25" s="455"/>
      <c r="P25" s="451"/>
      <c r="Q25" s="451"/>
      <c r="R25" s="451"/>
      <c r="S25" s="451"/>
      <c r="T25" s="451"/>
      <c r="U25" s="451"/>
      <c r="V25" s="451"/>
      <c r="W25" s="451"/>
      <c r="X25" s="451"/>
      <c r="Y25" s="451"/>
      <c r="Z25" s="451"/>
      <c r="AA25" s="451"/>
      <c r="AB25" s="451"/>
      <c r="AC25" s="451"/>
      <c r="AD25" s="451"/>
      <c r="AE25" s="451"/>
      <c r="AF25" s="448"/>
    </row>
    <row r="26" spans="2:32" s="409" customFormat="1" ht="19.5" customHeight="1">
      <c r="B26" s="418" t="s">
        <v>336</v>
      </c>
      <c r="C26" s="426"/>
      <c r="D26" s="426"/>
      <c r="E26" s="426"/>
      <c r="F26" s="426"/>
      <c r="G26" s="426"/>
      <c r="H26" s="426"/>
      <c r="I26" s="426"/>
      <c r="J26" s="426"/>
      <c r="K26" s="426"/>
      <c r="L26" s="435"/>
      <c r="M26" s="417"/>
      <c r="N26" s="450" t="s">
        <v>327</v>
      </c>
      <c r="O26" s="455"/>
      <c r="P26" s="451"/>
      <c r="Q26" s="451"/>
      <c r="R26" s="451"/>
      <c r="S26" s="451"/>
      <c r="T26" s="451"/>
      <c r="U26" s="451"/>
      <c r="V26" s="451"/>
      <c r="W26" s="451"/>
      <c r="X26" s="451"/>
      <c r="Y26" s="451"/>
      <c r="Z26" s="451"/>
      <c r="AA26" s="451"/>
      <c r="AB26" s="451"/>
      <c r="AC26" s="451"/>
      <c r="AD26" s="451"/>
      <c r="AE26" s="451"/>
      <c r="AF26" s="448"/>
    </row>
    <row r="27" spans="2:32" s="409" customFormat="1" ht="19.5" customHeight="1">
      <c r="B27" s="421"/>
      <c r="C27" s="415"/>
      <c r="D27" s="415"/>
      <c r="E27" s="415"/>
      <c r="F27" s="415"/>
      <c r="G27" s="415"/>
      <c r="H27" s="415"/>
      <c r="I27" s="415"/>
      <c r="J27" s="415"/>
      <c r="K27" s="415"/>
      <c r="L27" s="438"/>
      <c r="M27" s="417"/>
      <c r="N27" s="450" t="s">
        <v>327</v>
      </c>
      <c r="O27" s="455"/>
      <c r="P27" s="451"/>
      <c r="Q27" s="451"/>
      <c r="R27" s="451"/>
      <c r="S27" s="451"/>
      <c r="T27" s="451"/>
      <c r="U27" s="451"/>
      <c r="V27" s="451"/>
      <c r="W27" s="451"/>
      <c r="X27" s="451"/>
      <c r="Y27" s="451"/>
      <c r="Z27" s="451"/>
      <c r="AA27" s="451"/>
      <c r="AB27" s="451"/>
      <c r="AC27" s="451"/>
      <c r="AD27" s="451"/>
      <c r="AE27" s="451"/>
      <c r="AF27" s="448"/>
    </row>
    <row r="28" spans="2:32" s="409" customFormat="1" ht="19.5" customHeight="1">
      <c r="B28" s="422"/>
      <c r="C28" s="429"/>
      <c r="D28" s="429"/>
      <c r="E28" s="429"/>
      <c r="F28" s="429"/>
      <c r="G28" s="429"/>
      <c r="H28" s="429"/>
      <c r="I28" s="429"/>
      <c r="J28" s="429"/>
      <c r="K28" s="429"/>
      <c r="L28" s="439"/>
      <c r="M28" s="433"/>
      <c r="N28" s="451" t="s">
        <v>327</v>
      </c>
      <c r="O28" s="455"/>
      <c r="P28" s="451"/>
      <c r="Q28" s="451"/>
      <c r="R28" s="451"/>
      <c r="S28" s="451"/>
      <c r="T28" s="451"/>
      <c r="U28" s="451"/>
      <c r="V28" s="451"/>
      <c r="W28" s="451"/>
      <c r="X28" s="451"/>
      <c r="Y28" s="451"/>
      <c r="Z28" s="451"/>
      <c r="AA28" s="451"/>
      <c r="AB28" s="451"/>
      <c r="AC28" s="451"/>
      <c r="AD28" s="451"/>
      <c r="AE28" s="451"/>
      <c r="AF28" s="448"/>
    </row>
    <row r="29" spans="2:32" s="409" customFormat="1" ht="19.5" customHeight="1">
      <c r="B29" s="418" t="s">
        <v>337</v>
      </c>
      <c r="C29" s="426"/>
      <c r="D29" s="426"/>
      <c r="E29" s="426"/>
      <c r="F29" s="426"/>
      <c r="G29" s="426"/>
      <c r="H29" s="426"/>
      <c r="I29" s="426"/>
      <c r="J29" s="426"/>
      <c r="K29" s="426"/>
      <c r="L29" s="435"/>
      <c r="M29" s="417"/>
      <c r="N29" s="450" t="s">
        <v>327</v>
      </c>
      <c r="O29" s="455"/>
      <c r="P29" s="451"/>
      <c r="Q29" s="451"/>
      <c r="R29" s="451"/>
      <c r="S29" s="451"/>
      <c r="T29" s="451"/>
      <c r="U29" s="451"/>
      <c r="V29" s="451"/>
      <c r="W29" s="451"/>
      <c r="X29" s="451"/>
      <c r="Y29" s="451"/>
      <c r="Z29" s="451"/>
      <c r="AA29" s="451"/>
      <c r="AB29" s="451"/>
      <c r="AC29" s="451"/>
      <c r="AD29" s="451"/>
      <c r="AE29" s="451"/>
      <c r="AF29" s="448"/>
    </row>
    <row r="30" spans="2:32" s="409" customFormat="1" ht="19.5" customHeight="1">
      <c r="B30" s="419"/>
      <c r="C30" s="428"/>
      <c r="D30" s="428"/>
      <c r="E30" s="428"/>
      <c r="F30" s="428"/>
      <c r="G30" s="428"/>
      <c r="H30" s="428"/>
      <c r="I30" s="428"/>
      <c r="J30" s="428"/>
      <c r="K30" s="428"/>
      <c r="L30" s="436"/>
      <c r="M30" s="417"/>
      <c r="N30" s="450" t="s">
        <v>327</v>
      </c>
      <c r="O30" s="455"/>
      <c r="P30" s="451"/>
      <c r="Q30" s="451"/>
      <c r="R30" s="451"/>
      <c r="S30" s="451"/>
      <c r="T30" s="451"/>
      <c r="U30" s="451"/>
      <c r="V30" s="451"/>
      <c r="W30" s="451"/>
      <c r="X30" s="451"/>
      <c r="Y30" s="451"/>
      <c r="Z30" s="451"/>
      <c r="AA30" s="451"/>
      <c r="AB30" s="451"/>
      <c r="AC30" s="451"/>
      <c r="AD30" s="451"/>
      <c r="AE30" s="451"/>
      <c r="AF30" s="448"/>
    </row>
    <row r="31" spans="2:32" s="409" customFormat="1" ht="19.5" customHeight="1">
      <c r="B31" s="420"/>
      <c r="C31" s="427"/>
      <c r="D31" s="427"/>
      <c r="E31" s="427"/>
      <c r="F31" s="427"/>
      <c r="G31" s="427"/>
      <c r="H31" s="427"/>
      <c r="I31" s="427"/>
      <c r="J31" s="427"/>
      <c r="K31" s="427"/>
      <c r="L31" s="437"/>
      <c r="M31" s="433"/>
      <c r="N31" s="451" t="s">
        <v>327</v>
      </c>
      <c r="O31" s="455"/>
      <c r="P31" s="451"/>
      <c r="Q31" s="451"/>
      <c r="R31" s="451"/>
      <c r="S31" s="451"/>
      <c r="T31" s="451"/>
      <c r="U31" s="451"/>
      <c r="V31" s="451"/>
      <c r="W31" s="451"/>
      <c r="X31" s="451"/>
      <c r="Y31" s="451"/>
      <c r="Z31" s="451"/>
      <c r="AA31" s="451"/>
      <c r="AB31" s="451"/>
      <c r="AC31" s="451"/>
      <c r="AD31" s="451"/>
      <c r="AE31" s="451"/>
      <c r="AF31" s="448"/>
    </row>
    <row r="32" spans="2:32" s="409" customFormat="1" ht="19.5" customHeight="1">
      <c r="B32" s="418" t="s">
        <v>139</v>
      </c>
      <c r="C32" s="426"/>
      <c r="D32" s="426"/>
      <c r="E32" s="426"/>
      <c r="F32" s="426"/>
      <c r="G32" s="426"/>
      <c r="H32" s="426"/>
      <c r="I32" s="426"/>
      <c r="J32" s="426"/>
      <c r="K32" s="426"/>
      <c r="L32" s="435"/>
      <c r="M32" s="417"/>
      <c r="N32" s="450" t="s">
        <v>327</v>
      </c>
      <c r="O32" s="455"/>
      <c r="P32" s="451"/>
      <c r="Q32" s="451"/>
      <c r="R32" s="451"/>
      <c r="S32" s="451"/>
      <c r="T32" s="451"/>
      <c r="U32" s="451"/>
      <c r="V32" s="451"/>
      <c r="W32" s="451"/>
      <c r="X32" s="451"/>
      <c r="Y32" s="451"/>
      <c r="Z32" s="451"/>
      <c r="AA32" s="451"/>
      <c r="AB32" s="451"/>
      <c r="AC32" s="451"/>
      <c r="AD32" s="451"/>
      <c r="AE32" s="451"/>
      <c r="AF32" s="448"/>
    </row>
    <row r="33" spans="1:32" s="409" customFormat="1" ht="19.5" customHeight="1">
      <c r="A33" s="409"/>
      <c r="B33" s="421"/>
      <c r="C33" s="415"/>
      <c r="D33" s="415"/>
      <c r="E33" s="415"/>
      <c r="F33" s="415"/>
      <c r="G33" s="415"/>
      <c r="H33" s="415"/>
      <c r="I33" s="415"/>
      <c r="J33" s="415"/>
      <c r="K33" s="415"/>
      <c r="L33" s="438"/>
      <c r="M33" s="417"/>
      <c r="N33" s="450" t="s">
        <v>327</v>
      </c>
      <c r="O33" s="455"/>
      <c r="P33" s="451"/>
      <c r="Q33" s="451"/>
      <c r="R33" s="451"/>
      <c r="S33" s="451"/>
      <c r="T33" s="451"/>
      <c r="U33" s="451"/>
      <c r="V33" s="451"/>
      <c r="W33" s="451"/>
      <c r="X33" s="451"/>
      <c r="Y33" s="451"/>
      <c r="Z33" s="451"/>
      <c r="AA33" s="451"/>
      <c r="AB33" s="451"/>
      <c r="AC33" s="451"/>
      <c r="AD33" s="451"/>
      <c r="AE33" s="451"/>
      <c r="AF33" s="448"/>
    </row>
    <row r="34" spans="1:32" s="409" customFormat="1" ht="19.5" customHeight="1">
      <c r="A34" s="409"/>
      <c r="B34" s="422"/>
      <c r="C34" s="429"/>
      <c r="D34" s="429"/>
      <c r="E34" s="429"/>
      <c r="F34" s="429"/>
      <c r="G34" s="429"/>
      <c r="H34" s="429"/>
      <c r="I34" s="429"/>
      <c r="J34" s="429"/>
      <c r="K34" s="429"/>
      <c r="L34" s="439"/>
      <c r="M34" s="433"/>
      <c r="N34" s="451" t="s">
        <v>327</v>
      </c>
      <c r="O34" s="455"/>
      <c r="P34" s="451"/>
      <c r="Q34" s="451"/>
      <c r="R34" s="451"/>
      <c r="S34" s="451"/>
      <c r="T34" s="451"/>
      <c r="U34" s="451"/>
      <c r="V34" s="451"/>
      <c r="W34" s="451"/>
      <c r="X34" s="451"/>
      <c r="Y34" s="451"/>
      <c r="Z34" s="451"/>
      <c r="AA34" s="451"/>
      <c r="AB34" s="451"/>
      <c r="AC34" s="451"/>
      <c r="AD34" s="451"/>
      <c r="AE34" s="451"/>
      <c r="AF34" s="448"/>
    </row>
    <row r="35" spans="1:32" s="409" customFormat="1" ht="19.5" customHeight="1">
      <c r="A35" s="409"/>
      <c r="B35" s="418" t="s">
        <v>254</v>
      </c>
      <c r="C35" s="426"/>
      <c r="D35" s="426"/>
      <c r="E35" s="426"/>
      <c r="F35" s="426"/>
      <c r="G35" s="426"/>
      <c r="H35" s="426"/>
      <c r="I35" s="426"/>
      <c r="J35" s="426"/>
      <c r="K35" s="426"/>
      <c r="L35" s="435"/>
      <c r="M35" s="417"/>
      <c r="N35" s="450" t="s">
        <v>327</v>
      </c>
      <c r="O35" s="455"/>
      <c r="P35" s="451"/>
      <c r="Q35" s="451"/>
      <c r="R35" s="451"/>
      <c r="S35" s="451"/>
      <c r="T35" s="451"/>
      <c r="U35" s="451"/>
      <c r="V35" s="451"/>
      <c r="W35" s="451"/>
      <c r="X35" s="451"/>
      <c r="Y35" s="451"/>
      <c r="Z35" s="451"/>
      <c r="AA35" s="451"/>
      <c r="AB35" s="451"/>
      <c r="AC35" s="451"/>
      <c r="AD35" s="451"/>
      <c r="AE35" s="451"/>
      <c r="AF35" s="448"/>
    </row>
    <row r="36" spans="1:32" s="409" customFormat="1" ht="19.5" customHeight="1">
      <c r="A36" s="409"/>
      <c r="B36" s="421"/>
      <c r="C36" s="415"/>
      <c r="D36" s="415"/>
      <c r="E36" s="415"/>
      <c r="F36" s="415"/>
      <c r="G36" s="415"/>
      <c r="H36" s="415"/>
      <c r="I36" s="415"/>
      <c r="J36" s="415"/>
      <c r="K36" s="415"/>
      <c r="L36" s="438"/>
      <c r="M36" s="417"/>
      <c r="N36" s="450" t="s">
        <v>327</v>
      </c>
      <c r="O36" s="455"/>
      <c r="P36" s="451"/>
      <c r="Q36" s="451"/>
      <c r="R36" s="451"/>
      <c r="S36" s="451"/>
      <c r="T36" s="451"/>
      <c r="U36" s="451"/>
      <c r="V36" s="451"/>
      <c r="W36" s="451"/>
      <c r="X36" s="451"/>
      <c r="Y36" s="451"/>
      <c r="Z36" s="451"/>
      <c r="AA36" s="451"/>
      <c r="AB36" s="451"/>
      <c r="AC36" s="451"/>
      <c r="AD36" s="451"/>
      <c r="AE36" s="451"/>
      <c r="AF36" s="448"/>
    </row>
    <row r="37" spans="1:32" s="409" customFormat="1" ht="19.5" customHeight="1">
      <c r="A37" s="409"/>
      <c r="B37" s="422"/>
      <c r="C37" s="429"/>
      <c r="D37" s="429"/>
      <c r="E37" s="429"/>
      <c r="F37" s="429"/>
      <c r="G37" s="429"/>
      <c r="H37" s="429"/>
      <c r="I37" s="429"/>
      <c r="J37" s="429"/>
      <c r="K37" s="429"/>
      <c r="L37" s="439"/>
      <c r="M37" s="433"/>
      <c r="N37" s="451" t="s">
        <v>327</v>
      </c>
      <c r="O37" s="455"/>
      <c r="P37" s="451"/>
      <c r="Q37" s="451"/>
      <c r="R37" s="451"/>
      <c r="S37" s="451"/>
      <c r="T37" s="451"/>
      <c r="U37" s="451"/>
      <c r="V37" s="451"/>
      <c r="W37" s="451"/>
      <c r="X37" s="451"/>
      <c r="Y37" s="451"/>
      <c r="Z37" s="451"/>
      <c r="AA37" s="451"/>
      <c r="AB37" s="451"/>
      <c r="AC37" s="451"/>
      <c r="AD37" s="451"/>
      <c r="AE37" s="451"/>
      <c r="AF37" s="448"/>
    </row>
    <row r="38" spans="1:32" s="409" customFormat="1" ht="19.5" customHeight="1">
      <c r="A38" s="409"/>
      <c r="B38" s="423" t="s">
        <v>338</v>
      </c>
      <c r="C38" s="430"/>
      <c r="D38" s="430"/>
      <c r="E38" s="430"/>
      <c r="F38" s="430"/>
      <c r="G38" s="430"/>
      <c r="H38" s="430"/>
      <c r="I38" s="430"/>
      <c r="J38" s="430"/>
      <c r="K38" s="430"/>
      <c r="L38" s="440"/>
      <c r="M38" s="417"/>
      <c r="N38" s="450" t="s">
        <v>327</v>
      </c>
      <c r="O38" s="456"/>
      <c r="P38" s="450"/>
      <c r="Q38" s="450"/>
      <c r="R38" s="450"/>
      <c r="S38" s="450"/>
      <c r="T38" s="450"/>
      <c r="U38" s="450"/>
      <c r="V38" s="450"/>
      <c r="W38" s="450"/>
      <c r="X38" s="450"/>
      <c r="Y38" s="450"/>
      <c r="Z38" s="450"/>
      <c r="AA38" s="450"/>
      <c r="AB38" s="450"/>
      <c r="AC38" s="450"/>
      <c r="AD38" s="450"/>
      <c r="AE38" s="450"/>
      <c r="AF38" s="449"/>
    </row>
    <row r="39" spans="1:32" s="409" customFormat="1" ht="19.5" customHeight="1">
      <c r="A39" s="410"/>
      <c r="B39" s="421"/>
      <c r="C39" s="426"/>
      <c r="D39" s="415"/>
      <c r="E39" s="415"/>
      <c r="F39" s="415"/>
      <c r="G39" s="415"/>
      <c r="H39" s="415"/>
      <c r="I39" s="415"/>
      <c r="J39" s="415"/>
      <c r="K39" s="415"/>
      <c r="L39" s="438"/>
      <c r="M39" s="444"/>
      <c r="N39" s="452" t="s">
        <v>327</v>
      </c>
      <c r="O39" s="457"/>
      <c r="P39" s="409"/>
      <c r="Q39" s="409"/>
      <c r="R39" s="409"/>
      <c r="S39" s="409"/>
      <c r="T39" s="409"/>
      <c r="U39" s="409"/>
      <c r="V39" s="409"/>
      <c r="W39" s="409"/>
      <c r="X39" s="409"/>
      <c r="Y39" s="409"/>
      <c r="Z39" s="409"/>
      <c r="AA39" s="409"/>
      <c r="AB39" s="409"/>
      <c r="AC39" s="409"/>
      <c r="AD39" s="409"/>
      <c r="AE39" s="409"/>
      <c r="AF39" s="410"/>
    </row>
    <row r="40" spans="1:32" s="409" customFormat="1" ht="19.5" customHeight="1">
      <c r="A40" s="409"/>
      <c r="B40" s="422"/>
      <c r="C40" s="429"/>
      <c r="D40" s="429"/>
      <c r="E40" s="429"/>
      <c r="F40" s="429"/>
      <c r="G40" s="429"/>
      <c r="H40" s="429"/>
      <c r="I40" s="429"/>
      <c r="J40" s="429"/>
      <c r="K40" s="429"/>
      <c r="L40" s="439"/>
      <c r="M40" s="433"/>
      <c r="N40" s="451" t="s">
        <v>327</v>
      </c>
      <c r="O40" s="455"/>
      <c r="P40" s="451"/>
      <c r="Q40" s="451"/>
      <c r="R40" s="451"/>
      <c r="S40" s="451"/>
      <c r="T40" s="451"/>
      <c r="U40" s="451"/>
      <c r="V40" s="451"/>
      <c r="W40" s="451"/>
      <c r="X40" s="451"/>
      <c r="Y40" s="451"/>
      <c r="Z40" s="451"/>
      <c r="AA40" s="451"/>
      <c r="AB40" s="451"/>
      <c r="AC40" s="451"/>
      <c r="AD40" s="451"/>
      <c r="AE40" s="451"/>
      <c r="AF40" s="448"/>
    </row>
    <row r="41" spans="1:32" s="409" customFormat="1" ht="19.5" customHeight="1">
      <c r="A41" s="409"/>
      <c r="B41" s="418" t="s">
        <v>341</v>
      </c>
      <c r="C41" s="426"/>
      <c r="D41" s="426"/>
      <c r="E41" s="426"/>
      <c r="F41" s="426"/>
      <c r="G41" s="426"/>
      <c r="H41" s="426"/>
      <c r="I41" s="426"/>
      <c r="J41" s="426"/>
      <c r="K41" s="426"/>
      <c r="L41" s="435"/>
      <c r="M41" s="417"/>
      <c r="N41" s="450" t="s">
        <v>327</v>
      </c>
      <c r="O41" s="455"/>
      <c r="P41" s="451"/>
      <c r="Q41" s="451"/>
      <c r="R41" s="451"/>
      <c r="S41" s="451"/>
      <c r="T41" s="451"/>
      <c r="U41" s="451"/>
      <c r="V41" s="451"/>
      <c r="W41" s="451"/>
      <c r="X41" s="451"/>
      <c r="Y41" s="451"/>
      <c r="Z41" s="451"/>
      <c r="AA41" s="451"/>
      <c r="AB41" s="451"/>
      <c r="AC41" s="451"/>
      <c r="AD41" s="451"/>
      <c r="AE41" s="451"/>
      <c r="AF41" s="448"/>
    </row>
    <row r="42" spans="1:32" s="409" customFormat="1" ht="19.5" customHeight="1">
      <c r="A42" s="409"/>
      <c r="B42" s="421"/>
      <c r="C42" s="415"/>
      <c r="D42" s="415"/>
      <c r="E42" s="415"/>
      <c r="F42" s="415"/>
      <c r="G42" s="415"/>
      <c r="H42" s="415"/>
      <c r="I42" s="415"/>
      <c r="J42" s="415"/>
      <c r="K42" s="415"/>
      <c r="L42" s="438"/>
      <c r="M42" s="417"/>
      <c r="N42" s="450" t="s">
        <v>327</v>
      </c>
      <c r="O42" s="455"/>
      <c r="P42" s="451"/>
      <c r="Q42" s="451"/>
      <c r="R42" s="451"/>
      <c r="S42" s="451"/>
      <c r="T42" s="451"/>
      <c r="U42" s="451"/>
      <c r="V42" s="451"/>
      <c r="W42" s="451"/>
      <c r="X42" s="451"/>
      <c r="Y42" s="451"/>
      <c r="Z42" s="451"/>
      <c r="AA42" s="451"/>
      <c r="AB42" s="451"/>
      <c r="AC42" s="451"/>
      <c r="AD42" s="451"/>
      <c r="AE42" s="451"/>
      <c r="AF42" s="448"/>
    </row>
    <row r="43" spans="1:32" s="409" customFormat="1" ht="19.5" customHeight="1">
      <c r="A43" s="409"/>
      <c r="B43" s="422"/>
      <c r="C43" s="429"/>
      <c r="D43" s="429"/>
      <c r="E43" s="429"/>
      <c r="F43" s="429"/>
      <c r="G43" s="429"/>
      <c r="H43" s="429"/>
      <c r="I43" s="429"/>
      <c r="J43" s="429"/>
      <c r="K43" s="429"/>
      <c r="L43" s="439"/>
      <c r="M43" s="445"/>
      <c r="N43" s="453" t="s">
        <v>327</v>
      </c>
      <c r="O43" s="458"/>
      <c r="P43" s="453"/>
      <c r="Q43" s="453"/>
      <c r="R43" s="453"/>
      <c r="S43" s="453"/>
      <c r="T43" s="453"/>
      <c r="U43" s="453"/>
      <c r="V43" s="453"/>
      <c r="W43" s="453"/>
      <c r="X43" s="453"/>
      <c r="Y43" s="453"/>
      <c r="Z43" s="453"/>
      <c r="AA43" s="453"/>
      <c r="AB43" s="453"/>
      <c r="AC43" s="453"/>
      <c r="AD43" s="453"/>
      <c r="AE43" s="453"/>
      <c r="AF43" s="461"/>
    </row>
    <row r="44" spans="1:32" s="409" customFormat="1" ht="19.5" customHeight="1">
      <c r="A44" s="409"/>
      <c r="B44" s="424" t="s">
        <v>330</v>
      </c>
      <c r="C44" s="431"/>
      <c r="D44" s="431"/>
      <c r="E44" s="431"/>
      <c r="F44" s="431"/>
      <c r="G44" s="431"/>
      <c r="H44" s="431"/>
      <c r="I44" s="431"/>
      <c r="J44" s="431"/>
      <c r="K44" s="431"/>
      <c r="L44" s="441"/>
      <c r="M44" s="446"/>
      <c r="N44" s="454" t="s">
        <v>327</v>
      </c>
      <c r="O44" s="459"/>
      <c r="P44" s="454"/>
      <c r="Q44" s="454"/>
      <c r="R44" s="454"/>
      <c r="S44" s="454"/>
      <c r="T44" s="454"/>
      <c r="U44" s="454"/>
      <c r="V44" s="454"/>
      <c r="W44" s="454"/>
      <c r="X44" s="454"/>
      <c r="Y44" s="454"/>
      <c r="Z44" s="454"/>
      <c r="AA44" s="454"/>
      <c r="AB44" s="454"/>
      <c r="AC44" s="454"/>
      <c r="AD44" s="454"/>
      <c r="AE44" s="454"/>
      <c r="AF44" s="462"/>
    </row>
    <row r="45" spans="1:32" s="409" customFormat="1" ht="19.5" customHeight="1">
      <c r="A45" s="409"/>
      <c r="B45" s="421"/>
      <c r="C45" s="415"/>
      <c r="D45" s="415"/>
      <c r="E45" s="415"/>
      <c r="F45" s="415"/>
      <c r="G45" s="415"/>
      <c r="H45" s="415"/>
      <c r="I45" s="415"/>
      <c r="J45" s="415"/>
      <c r="K45" s="415"/>
      <c r="L45" s="438"/>
      <c r="M45" s="417"/>
      <c r="N45" s="450" t="s">
        <v>327</v>
      </c>
      <c r="O45" s="455"/>
      <c r="P45" s="451"/>
      <c r="Q45" s="451"/>
      <c r="R45" s="451"/>
      <c r="S45" s="451"/>
      <c r="T45" s="451"/>
      <c r="U45" s="451"/>
      <c r="V45" s="451"/>
      <c r="W45" s="451"/>
      <c r="X45" s="451"/>
      <c r="Y45" s="451"/>
      <c r="Z45" s="451"/>
      <c r="AA45" s="451"/>
      <c r="AB45" s="451"/>
      <c r="AC45" s="451"/>
      <c r="AD45" s="451"/>
      <c r="AE45" s="451"/>
      <c r="AF45" s="448"/>
    </row>
    <row r="46" spans="1:32" s="409" customFormat="1" ht="19.5" customHeight="1">
      <c r="A46" s="409"/>
      <c r="B46" s="422"/>
      <c r="C46" s="429"/>
      <c r="D46" s="429"/>
      <c r="E46" s="429"/>
      <c r="F46" s="429"/>
      <c r="G46" s="429"/>
      <c r="H46" s="429"/>
      <c r="I46" s="429"/>
      <c r="J46" s="429"/>
      <c r="K46" s="429"/>
      <c r="L46" s="439"/>
      <c r="M46" s="433"/>
      <c r="N46" s="451" t="s">
        <v>327</v>
      </c>
      <c r="O46" s="455"/>
      <c r="P46" s="451"/>
      <c r="Q46" s="451"/>
      <c r="R46" s="451"/>
      <c r="S46" s="451"/>
      <c r="T46" s="451"/>
      <c r="U46" s="451"/>
      <c r="V46" s="451"/>
      <c r="W46" s="451"/>
      <c r="X46" s="451"/>
      <c r="Y46" s="451"/>
      <c r="Z46" s="451"/>
      <c r="AA46" s="451"/>
      <c r="AB46" s="451"/>
      <c r="AC46" s="451"/>
      <c r="AD46" s="451"/>
      <c r="AE46" s="451"/>
      <c r="AF46" s="448"/>
    </row>
    <row r="47" spans="1:32" s="409" customFormat="1" ht="19.5" customHeight="1">
      <c r="A47" s="409"/>
      <c r="B47" s="418" t="s">
        <v>345</v>
      </c>
      <c r="C47" s="426"/>
      <c r="D47" s="426"/>
      <c r="E47" s="426"/>
      <c r="F47" s="426"/>
      <c r="G47" s="426"/>
      <c r="H47" s="426"/>
      <c r="I47" s="426"/>
      <c r="J47" s="426"/>
      <c r="K47" s="426"/>
      <c r="L47" s="435"/>
      <c r="M47" s="417"/>
      <c r="N47" s="450" t="s">
        <v>327</v>
      </c>
      <c r="O47" s="455"/>
      <c r="P47" s="451"/>
      <c r="Q47" s="451"/>
      <c r="R47" s="451"/>
      <c r="S47" s="451"/>
      <c r="T47" s="451"/>
      <c r="U47" s="451"/>
      <c r="V47" s="451"/>
      <c r="W47" s="451"/>
      <c r="X47" s="451"/>
      <c r="Y47" s="451"/>
      <c r="Z47" s="451"/>
      <c r="AA47" s="451"/>
      <c r="AB47" s="451"/>
      <c r="AC47" s="451"/>
      <c r="AD47" s="451"/>
      <c r="AE47" s="451"/>
      <c r="AF47" s="448"/>
    </row>
    <row r="48" spans="1:32" s="409" customFormat="1" ht="19.5" customHeight="1">
      <c r="A48" s="409"/>
      <c r="B48" s="421"/>
      <c r="C48" s="415"/>
      <c r="D48" s="415"/>
      <c r="E48" s="415"/>
      <c r="F48" s="415"/>
      <c r="G48" s="415"/>
      <c r="H48" s="415"/>
      <c r="I48" s="415"/>
      <c r="J48" s="415"/>
      <c r="K48" s="415"/>
      <c r="L48" s="438"/>
      <c r="M48" s="417"/>
      <c r="N48" s="450" t="s">
        <v>327</v>
      </c>
      <c r="O48" s="455"/>
      <c r="P48" s="451"/>
      <c r="Q48" s="451"/>
      <c r="R48" s="451"/>
      <c r="S48" s="451"/>
      <c r="T48" s="451"/>
      <c r="U48" s="451"/>
      <c r="V48" s="451"/>
      <c r="W48" s="451"/>
      <c r="X48" s="451"/>
      <c r="Y48" s="451"/>
      <c r="Z48" s="451"/>
      <c r="AA48" s="451"/>
      <c r="AB48" s="451"/>
      <c r="AC48" s="451"/>
      <c r="AD48" s="451"/>
      <c r="AE48" s="451"/>
      <c r="AF48" s="448"/>
    </row>
    <row r="49" spans="1:32" s="409" customFormat="1" ht="19.5" customHeight="1">
      <c r="A49" s="409"/>
      <c r="B49" s="422"/>
      <c r="C49" s="429"/>
      <c r="D49" s="429"/>
      <c r="E49" s="429"/>
      <c r="F49" s="429"/>
      <c r="G49" s="429"/>
      <c r="H49" s="429"/>
      <c r="I49" s="429"/>
      <c r="J49" s="429"/>
      <c r="K49" s="429"/>
      <c r="L49" s="439"/>
      <c r="M49" s="433"/>
      <c r="N49" s="451" t="s">
        <v>327</v>
      </c>
      <c r="O49" s="455"/>
      <c r="P49" s="451"/>
      <c r="Q49" s="451"/>
      <c r="R49" s="451"/>
      <c r="S49" s="451"/>
      <c r="T49" s="451"/>
      <c r="U49" s="451"/>
      <c r="V49" s="451"/>
      <c r="W49" s="451"/>
      <c r="X49" s="451"/>
      <c r="Y49" s="451"/>
      <c r="Z49" s="451"/>
      <c r="AA49" s="451"/>
      <c r="AB49" s="451"/>
      <c r="AC49" s="451"/>
      <c r="AD49" s="451"/>
      <c r="AE49" s="451"/>
      <c r="AF49" s="448"/>
    </row>
    <row r="50" spans="1:32" s="409" customFormat="1" ht="19.5" customHeight="1">
      <c r="A50" s="409"/>
      <c r="B50" s="418" t="s">
        <v>348</v>
      </c>
      <c r="C50" s="426"/>
      <c r="D50" s="426"/>
      <c r="E50" s="426"/>
      <c r="F50" s="426"/>
      <c r="G50" s="426"/>
      <c r="H50" s="426"/>
      <c r="I50" s="426"/>
      <c r="J50" s="426"/>
      <c r="K50" s="426"/>
      <c r="L50" s="435"/>
      <c r="M50" s="417"/>
      <c r="N50" s="450" t="s">
        <v>327</v>
      </c>
      <c r="O50" s="455"/>
      <c r="P50" s="451"/>
      <c r="Q50" s="451"/>
      <c r="R50" s="451"/>
      <c r="S50" s="451"/>
      <c r="T50" s="451"/>
      <c r="U50" s="451"/>
      <c r="V50" s="451"/>
      <c r="W50" s="451"/>
      <c r="X50" s="451"/>
      <c r="Y50" s="451"/>
      <c r="Z50" s="451"/>
      <c r="AA50" s="451"/>
      <c r="AB50" s="451"/>
      <c r="AC50" s="451"/>
      <c r="AD50" s="451"/>
      <c r="AE50" s="451"/>
      <c r="AF50" s="448"/>
    </row>
    <row r="51" spans="1:32" s="409" customFormat="1" ht="19.5" customHeight="1">
      <c r="A51" s="409"/>
      <c r="B51" s="419"/>
      <c r="C51" s="428"/>
      <c r="D51" s="428"/>
      <c r="E51" s="428"/>
      <c r="F51" s="428"/>
      <c r="G51" s="428"/>
      <c r="H51" s="428"/>
      <c r="I51" s="428"/>
      <c r="J51" s="428"/>
      <c r="K51" s="428"/>
      <c r="L51" s="436"/>
      <c r="M51" s="417"/>
      <c r="N51" s="450" t="s">
        <v>327</v>
      </c>
      <c r="O51" s="455"/>
      <c r="P51" s="451"/>
      <c r="Q51" s="451"/>
      <c r="R51" s="451"/>
      <c r="S51" s="451"/>
      <c r="T51" s="451"/>
      <c r="U51" s="451"/>
      <c r="V51" s="451"/>
      <c r="W51" s="451"/>
      <c r="X51" s="451"/>
      <c r="Y51" s="451"/>
      <c r="Z51" s="451"/>
      <c r="AA51" s="451"/>
      <c r="AB51" s="451"/>
      <c r="AC51" s="451"/>
      <c r="AD51" s="451"/>
      <c r="AE51" s="451"/>
      <c r="AF51" s="448"/>
    </row>
    <row r="52" spans="1:32" s="409" customFormat="1" ht="19.5" customHeight="1">
      <c r="A52" s="409"/>
      <c r="B52" s="420"/>
      <c r="C52" s="427"/>
      <c r="D52" s="427"/>
      <c r="E52" s="427"/>
      <c r="F52" s="427"/>
      <c r="G52" s="427"/>
      <c r="H52" s="427"/>
      <c r="I52" s="427"/>
      <c r="J52" s="427"/>
      <c r="K52" s="427"/>
      <c r="L52" s="437"/>
      <c r="M52" s="417"/>
      <c r="N52" s="450" t="s">
        <v>327</v>
      </c>
      <c r="O52" s="456"/>
      <c r="P52" s="450"/>
      <c r="Q52" s="450"/>
      <c r="R52" s="450"/>
      <c r="S52" s="450"/>
      <c r="T52" s="450"/>
      <c r="U52" s="450"/>
      <c r="V52" s="450"/>
      <c r="W52" s="450"/>
      <c r="X52" s="450"/>
      <c r="Y52" s="450"/>
      <c r="Z52" s="450"/>
      <c r="AA52" s="450"/>
      <c r="AB52" s="450"/>
      <c r="AC52" s="450"/>
      <c r="AD52" s="450"/>
      <c r="AE52" s="450"/>
      <c r="AF52" s="449"/>
    </row>
    <row r="54" spans="1:32">
      <c r="B54" s="408" t="s">
        <v>350</v>
      </c>
    </row>
    <row r="55" spans="1:32">
      <c r="B55" s="408" t="s">
        <v>351</v>
      </c>
    </row>
    <row r="57" spans="1:32">
      <c r="A57" s="408" t="s">
        <v>902</v>
      </c>
      <c r="M57" s="447"/>
      <c r="N57" s="408" t="s">
        <v>3</v>
      </c>
      <c r="O57" s="460"/>
      <c r="P57" s="460"/>
      <c r="Q57" s="408" t="s">
        <v>728</v>
      </c>
      <c r="R57" s="460"/>
      <c r="S57" s="460"/>
      <c r="T57" s="408" t="s">
        <v>415</v>
      </c>
    </row>
    <row r="82" spans="12:12">
      <c r="L82" s="442"/>
    </row>
    <row r="122" spans="1:7">
      <c r="A122" s="411"/>
      <c r="C122" s="411"/>
      <c r="D122" s="411"/>
      <c r="E122" s="411"/>
      <c r="F122" s="411"/>
      <c r="G122" s="411"/>
    </row>
    <row r="123" spans="1:7">
      <c r="C123" s="432"/>
    </row>
    <row r="151" spans="1:1">
      <c r="A151" s="411"/>
    </row>
    <row r="187" spans="1:1">
      <c r="A187" s="412"/>
    </row>
    <row r="238" spans="1:1">
      <c r="A238" s="412"/>
    </row>
    <row r="287" spans="1:1">
      <c r="A287" s="412"/>
    </row>
    <row r="314" spans="1:1">
      <c r="A314" s="411"/>
    </row>
    <row r="364" spans="1:1">
      <c r="A364" s="412"/>
    </row>
    <row r="388" spans="1:1">
      <c r="A388" s="411"/>
    </row>
    <row r="416" spans="1:1">
      <c r="A416" s="411"/>
    </row>
    <row r="444" spans="1:1">
      <c r="A444" s="411"/>
    </row>
    <row r="468" spans="1:1">
      <c r="A468" s="411"/>
    </row>
    <row r="497" spans="1:1">
      <c r="A497" s="411"/>
    </row>
    <row r="526" spans="1:1">
      <c r="A526" s="411"/>
    </row>
    <row r="575" spans="1:1">
      <c r="A575" s="412"/>
    </row>
    <row r="606" spans="1:1">
      <c r="A606" s="412"/>
    </row>
    <row r="650" spans="1:1">
      <c r="A650" s="412"/>
    </row>
    <row r="686" spans="1:1">
      <c r="A686" s="411"/>
    </row>
    <row r="725" spans="1:1">
      <c r="A725" s="412"/>
    </row>
    <row r="754" spans="1:1">
      <c r="A754" s="412"/>
    </row>
    <row r="793" spans="1:1">
      <c r="A793" s="412"/>
    </row>
    <row r="832" spans="1:1">
      <c r="A832" s="412"/>
    </row>
    <row r="860" spans="1:1">
      <c r="A860" s="412"/>
    </row>
    <row r="900" spans="1:1">
      <c r="A900" s="412"/>
    </row>
    <row r="940" spans="1:1">
      <c r="A940" s="412"/>
    </row>
    <row r="969" spans="1:1">
      <c r="A969" s="412"/>
    </row>
  </sheetData>
  <mergeCells count="62">
    <mergeCell ref="X4:Y4"/>
    <mergeCell ref="AA4:AB4"/>
    <mergeCell ref="AD4:AE4"/>
    <mergeCell ref="B5:F5"/>
    <mergeCell ref="G5:J5"/>
    <mergeCell ref="T7:AF7"/>
    <mergeCell ref="R14:V14"/>
    <mergeCell ref="W14:AF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1"/>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B2" sqref="B2"/>
    </sheetView>
  </sheetViews>
  <sheetFormatPr defaultColWidth="3.5" defaultRowHeight="13.5"/>
  <cols>
    <col min="1" max="1" width="1.25" style="463" customWidth="1"/>
    <col min="2" max="2" width="4.125" style="464" customWidth="1"/>
    <col min="3" max="6" width="4.125" style="463" customWidth="1"/>
    <col min="7" max="7" width="1.5" style="463" customWidth="1"/>
    <col min="8" max="25" width="3.5" style="463"/>
    <col min="26" max="26" width="1" style="463" customWidth="1"/>
    <col min="27" max="27" width="4" style="463" customWidth="1"/>
    <col min="28" max="28" width="2.375" style="463" customWidth="1"/>
    <col min="29" max="29" width="4" style="463" customWidth="1"/>
    <col min="30" max="30" width="1.25" style="463" customWidth="1"/>
    <col min="31" max="16384" width="3.5" style="463"/>
  </cols>
  <sheetData>
    <row r="1" spans="2:37" s="19" customFormat="1">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K1" s="19"/>
    </row>
    <row r="2" spans="2:37" s="19" customFormat="1">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K2" s="19"/>
    </row>
    <row r="3" spans="2:37" s="19" customFormat="1" ht="47.25" customHeight="1">
      <c r="B3" s="465" t="s">
        <v>328</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K3" s="19"/>
    </row>
    <row r="4" spans="2:37" s="19" customFormat="1" ht="23.25" customHeight="1">
      <c r="B4" s="466" t="s">
        <v>353</v>
      </c>
      <c r="C4" s="466"/>
      <c r="D4" s="466"/>
      <c r="E4" s="466"/>
      <c r="F4" s="466"/>
      <c r="G4" s="467"/>
      <c r="H4" s="476"/>
      <c r="I4" s="476"/>
      <c r="J4" s="476"/>
      <c r="K4" s="476"/>
      <c r="L4" s="476"/>
      <c r="M4" s="476"/>
      <c r="N4" s="476"/>
      <c r="O4" s="476"/>
      <c r="P4" s="476"/>
      <c r="Q4" s="476"/>
      <c r="R4" s="476"/>
      <c r="S4" s="476"/>
      <c r="T4" s="476"/>
      <c r="U4" s="476"/>
      <c r="V4" s="476"/>
      <c r="W4" s="476"/>
      <c r="X4" s="476"/>
      <c r="Y4" s="476"/>
      <c r="Z4" s="476"/>
      <c r="AA4" s="476"/>
      <c r="AB4" s="476"/>
      <c r="AC4" s="485"/>
      <c r="AK4" s="19"/>
    </row>
    <row r="5" spans="2:37" s="19" customFormat="1" ht="23.25" customHeight="1">
      <c r="B5" s="467" t="s">
        <v>101</v>
      </c>
      <c r="C5" s="476"/>
      <c r="D5" s="476"/>
      <c r="E5" s="476"/>
      <c r="F5" s="485"/>
      <c r="G5" s="494"/>
      <c r="H5" s="476" t="s">
        <v>78</v>
      </c>
      <c r="I5" s="500" t="s">
        <v>465</v>
      </c>
      <c r="J5" s="500"/>
      <c r="K5" s="500"/>
      <c r="L5" s="500"/>
      <c r="M5" s="41" t="s">
        <v>78</v>
      </c>
      <c r="N5" s="500" t="s">
        <v>470</v>
      </c>
      <c r="O5" s="500"/>
      <c r="P5" s="500"/>
      <c r="Q5" s="500"/>
      <c r="R5" s="41" t="s">
        <v>78</v>
      </c>
      <c r="S5" s="500" t="s">
        <v>472</v>
      </c>
      <c r="T5" s="500"/>
      <c r="U5" s="500"/>
      <c r="V5" s="476"/>
      <c r="W5" s="476"/>
      <c r="X5" s="476"/>
      <c r="Y5" s="476"/>
      <c r="Z5" s="476"/>
      <c r="AA5" s="476"/>
      <c r="AB5" s="476"/>
      <c r="AC5" s="485"/>
      <c r="AK5" s="19"/>
    </row>
    <row r="6" spans="2:37" s="19" customFormat="1" ht="23.25" customHeight="1">
      <c r="B6" s="468" t="s">
        <v>357</v>
      </c>
      <c r="C6" s="477"/>
      <c r="D6" s="477"/>
      <c r="E6" s="477"/>
      <c r="F6" s="486"/>
      <c r="G6" s="470"/>
      <c r="H6" s="41" t="s">
        <v>78</v>
      </c>
      <c r="I6" s="479" t="s">
        <v>674</v>
      </c>
      <c r="J6" s="506"/>
      <c r="K6" s="506"/>
      <c r="L6" s="506"/>
      <c r="M6" s="506"/>
      <c r="N6" s="506"/>
      <c r="O6" s="506"/>
      <c r="P6" s="506"/>
      <c r="Q6" s="41" t="s">
        <v>78</v>
      </c>
      <c r="R6" s="479" t="s">
        <v>85</v>
      </c>
      <c r="S6" s="506"/>
      <c r="T6" s="506"/>
      <c r="U6" s="506"/>
      <c r="V6" s="477"/>
      <c r="W6" s="477"/>
      <c r="X6" s="477"/>
      <c r="Y6" s="477"/>
      <c r="Z6" s="477"/>
      <c r="AA6" s="477"/>
      <c r="AB6" s="477"/>
      <c r="AC6" s="486"/>
      <c r="AK6" s="19"/>
    </row>
    <row r="7" spans="2:37" s="19" customFormat="1" ht="23.25" customHeight="1">
      <c r="B7" s="469"/>
      <c r="C7" s="478"/>
      <c r="D7" s="478"/>
      <c r="E7" s="478"/>
      <c r="F7" s="487"/>
      <c r="G7" s="472"/>
      <c r="H7" s="478" t="s">
        <v>78</v>
      </c>
      <c r="I7" s="480" t="s">
        <v>186</v>
      </c>
      <c r="J7" s="507"/>
      <c r="K7" s="507"/>
      <c r="L7" s="507"/>
      <c r="M7" s="507"/>
      <c r="N7" s="507"/>
      <c r="O7" s="507"/>
      <c r="P7" s="507"/>
      <c r="Q7" s="478" t="s">
        <v>78</v>
      </c>
      <c r="R7" s="480" t="s">
        <v>675</v>
      </c>
      <c r="S7" s="507"/>
      <c r="T7" s="507"/>
      <c r="U7" s="507"/>
      <c r="V7" s="478"/>
      <c r="W7" s="478"/>
      <c r="X7" s="478"/>
      <c r="Y7" s="478"/>
      <c r="Z7" s="478"/>
      <c r="AA7" s="478"/>
      <c r="AB7" s="478"/>
      <c r="AC7" s="487"/>
      <c r="AK7" s="19"/>
    </row>
    <row r="8" spans="2:37" s="19" customFormat="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K8" s="19"/>
    </row>
    <row r="9" spans="2:37" s="19" customFormat="1">
      <c r="B9" s="19" t="s">
        <v>270</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K9" s="19"/>
    </row>
    <row r="10" spans="2:37" s="19" customFormat="1" ht="7.5" customHeigh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K10" s="19"/>
    </row>
    <row r="11" spans="2:37" s="19" customFormat="1" ht="10.5" customHeight="1">
      <c r="B11" s="470"/>
      <c r="C11" s="479"/>
      <c r="D11" s="479"/>
      <c r="E11" s="479"/>
      <c r="F11" s="488"/>
      <c r="G11" s="479"/>
      <c r="H11" s="479"/>
      <c r="I11" s="479"/>
      <c r="J11" s="479"/>
      <c r="K11" s="479"/>
      <c r="L11" s="479"/>
      <c r="M11" s="479"/>
      <c r="N11" s="479"/>
      <c r="O11" s="479"/>
      <c r="P11" s="479"/>
      <c r="Q11" s="479"/>
      <c r="R11" s="479"/>
      <c r="S11" s="479"/>
      <c r="T11" s="479"/>
      <c r="U11" s="479"/>
      <c r="V11" s="479"/>
      <c r="W11" s="479"/>
      <c r="X11" s="479"/>
      <c r="Y11" s="479"/>
      <c r="Z11" s="479"/>
      <c r="AA11" s="470"/>
      <c r="AB11" s="479"/>
      <c r="AC11" s="488"/>
      <c r="AK11" s="19"/>
    </row>
    <row r="12" spans="2:37" s="19" customFormat="1" ht="30" customHeight="1">
      <c r="B12" s="471" t="s">
        <v>593</v>
      </c>
      <c r="C12" s="103"/>
      <c r="D12" s="103"/>
      <c r="E12" s="103"/>
      <c r="F12" s="489"/>
      <c r="G12" s="19"/>
      <c r="H12" s="496" t="s">
        <v>359</v>
      </c>
      <c r="I12" s="501" t="s">
        <v>361</v>
      </c>
      <c r="J12" s="508"/>
      <c r="K12" s="508"/>
      <c r="L12" s="508"/>
      <c r="M12" s="508"/>
      <c r="N12" s="508"/>
      <c r="O12" s="508"/>
      <c r="P12" s="508"/>
      <c r="Q12" s="508"/>
      <c r="R12" s="508"/>
      <c r="S12" s="467"/>
      <c r="T12" s="476"/>
      <c r="U12" s="485" t="s">
        <v>365</v>
      </c>
      <c r="V12" s="41"/>
      <c r="W12" s="41"/>
      <c r="X12" s="41"/>
      <c r="Y12" s="41"/>
      <c r="Z12" s="19"/>
      <c r="AA12" s="519" t="s">
        <v>478</v>
      </c>
      <c r="AB12" s="522" t="s">
        <v>221</v>
      </c>
      <c r="AC12" s="524" t="s">
        <v>481</v>
      </c>
      <c r="AK12" s="3"/>
    </row>
    <row r="13" spans="2:37" s="19" customFormat="1" ht="43.5" customHeight="1">
      <c r="B13" s="471"/>
      <c r="C13" s="103"/>
      <c r="D13" s="103"/>
      <c r="E13" s="103"/>
      <c r="F13" s="489"/>
      <c r="G13" s="19"/>
      <c r="H13" s="496" t="s">
        <v>255</v>
      </c>
      <c r="I13" s="502" t="s">
        <v>368</v>
      </c>
      <c r="J13" s="509"/>
      <c r="K13" s="509"/>
      <c r="L13" s="509"/>
      <c r="M13" s="509"/>
      <c r="N13" s="509"/>
      <c r="O13" s="509"/>
      <c r="P13" s="509"/>
      <c r="Q13" s="509"/>
      <c r="R13" s="511"/>
      <c r="S13" s="467"/>
      <c r="T13" s="476"/>
      <c r="U13" s="485" t="s">
        <v>365</v>
      </c>
      <c r="V13" s="19" t="s">
        <v>371</v>
      </c>
      <c r="W13" s="514" t="s">
        <v>571</v>
      </c>
      <c r="X13" s="514"/>
      <c r="Y13" s="514"/>
      <c r="Z13" s="103"/>
      <c r="AA13" s="513" t="s">
        <v>78</v>
      </c>
      <c r="AB13" s="41" t="s">
        <v>221</v>
      </c>
      <c r="AC13" s="525" t="s">
        <v>78</v>
      </c>
      <c r="AK13" s="3"/>
    </row>
    <row r="14" spans="2:37" s="19" customFormat="1" ht="7.5" customHeight="1">
      <c r="B14" s="472"/>
      <c r="C14" s="480"/>
      <c r="D14" s="480"/>
      <c r="E14" s="480"/>
      <c r="F14" s="490"/>
      <c r="G14" s="480"/>
      <c r="H14" s="480"/>
      <c r="I14" s="480"/>
      <c r="J14" s="480"/>
      <c r="K14" s="480"/>
      <c r="L14" s="480"/>
      <c r="M14" s="480"/>
      <c r="N14" s="480"/>
      <c r="O14" s="480"/>
      <c r="P14" s="480"/>
      <c r="Q14" s="480"/>
      <c r="R14" s="480"/>
      <c r="S14" s="480"/>
      <c r="T14" s="480"/>
      <c r="U14" s="480"/>
      <c r="V14" s="480"/>
      <c r="W14" s="480"/>
      <c r="X14" s="480"/>
      <c r="Y14" s="480"/>
      <c r="Z14" s="480"/>
      <c r="AA14" s="472"/>
      <c r="AB14" s="480"/>
      <c r="AC14" s="490"/>
      <c r="AK14" s="19"/>
    </row>
    <row r="15" spans="2:37" s="19" customFormat="1">
      <c r="B15" s="470"/>
      <c r="C15" s="479"/>
      <c r="D15" s="479"/>
      <c r="E15" s="479"/>
      <c r="F15" s="488"/>
      <c r="G15" s="479"/>
      <c r="H15" s="479"/>
      <c r="I15" s="479"/>
      <c r="J15" s="479"/>
      <c r="K15" s="479"/>
      <c r="L15" s="479"/>
      <c r="M15" s="479"/>
      <c r="N15" s="479"/>
      <c r="O15" s="479"/>
      <c r="P15" s="479"/>
      <c r="Q15" s="479"/>
      <c r="R15" s="479"/>
      <c r="S15" s="479"/>
      <c r="T15" s="479"/>
      <c r="U15" s="479"/>
      <c r="V15" s="479"/>
      <c r="W15" s="479"/>
      <c r="X15" s="479"/>
      <c r="Y15" s="479"/>
      <c r="Z15" s="479"/>
      <c r="AA15" s="470"/>
      <c r="AB15" s="479"/>
      <c r="AC15" s="488"/>
      <c r="AK15" s="19"/>
    </row>
    <row r="16" spans="2:37" s="19" customFormat="1" ht="30" customHeight="1">
      <c r="B16" s="471" t="s">
        <v>677</v>
      </c>
      <c r="C16" s="103"/>
      <c r="D16" s="103"/>
      <c r="E16" s="103"/>
      <c r="F16" s="489"/>
      <c r="G16" s="19"/>
      <c r="H16" s="496" t="s">
        <v>359</v>
      </c>
      <c r="I16" s="502" t="s">
        <v>361</v>
      </c>
      <c r="J16" s="509"/>
      <c r="K16" s="509"/>
      <c r="L16" s="509"/>
      <c r="M16" s="509"/>
      <c r="N16" s="509"/>
      <c r="O16" s="509"/>
      <c r="P16" s="509"/>
      <c r="Q16" s="509"/>
      <c r="R16" s="511"/>
      <c r="S16" s="467"/>
      <c r="T16" s="476"/>
      <c r="U16" s="485" t="s">
        <v>365</v>
      </c>
      <c r="V16" s="41"/>
      <c r="W16" s="41"/>
      <c r="X16" s="41"/>
      <c r="Y16" s="41"/>
      <c r="Z16" s="19"/>
      <c r="AA16" s="519" t="s">
        <v>478</v>
      </c>
      <c r="AB16" s="522" t="s">
        <v>221</v>
      </c>
      <c r="AC16" s="524" t="s">
        <v>481</v>
      </c>
      <c r="AK16" s="3"/>
    </row>
    <row r="17" spans="2:37" s="19" customFormat="1" ht="36" customHeight="1">
      <c r="B17" s="471"/>
      <c r="C17" s="103"/>
      <c r="D17" s="103"/>
      <c r="E17" s="103"/>
      <c r="F17" s="489"/>
      <c r="G17" s="19"/>
      <c r="H17" s="496" t="s">
        <v>255</v>
      </c>
      <c r="I17" s="502" t="s">
        <v>375</v>
      </c>
      <c r="J17" s="509"/>
      <c r="K17" s="509"/>
      <c r="L17" s="509"/>
      <c r="M17" s="509"/>
      <c r="N17" s="509"/>
      <c r="O17" s="509"/>
      <c r="P17" s="509"/>
      <c r="Q17" s="509"/>
      <c r="R17" s="511"/>
      <c r="S17" s="467"/>
      <c r="T17" s="476"/>
      <c r="U17" s="485" t="s">
        <v>365</v>
      </c>
      <c r="V17" s="19" t="s">
        <v>371</v>
      </c>
      <c r="W17" s="514" t="s">
        <v>134</v>
      </c>
      <c r="X17" s="514"/>
      <c r="Y17" s="514"/>
      <c r="Z17" s="103"/>
      <c r="AA17" s="513" t="s">
        <v>78</v>
      </c>
      <c r="AB17" s="41" t="s">
        <v>221</v>
      </c>
      <c r="AC17" s="525" t="s">
        <v>78</v>
      </c>
      <c r="AK17" s="3"/>
    </row>
    <row r="18" spans="2:37" s="19" customFormat="1" ht="7.5" customHeight="1">
      <c r="B18" s="472"/>
      <c r="C18" s="480"/>
      <c r="D18" s="480"/>
      <c r="E18" s="480"/>
      <c r="F18" s="490"/>
      <c r="G18" s="480"/>
      <c r="H18" s="480"/>
      <c r="I18" s="480"/>
      <c r="J18" s="480"/>
      <c r="K18" s="480"/>
      <c r="L18" s="480"/>
      <c r="M18" s="480"/>
      <c r="N18" s="480"/>
      <c r="O18" s="480"/>
      <c r="P18" s="480"/>
      <c r="Q18" s="480"/>
      <c r="R18" s="480"/>
      <c r="S18" s="480"/>
      <c r="T18" s="480"/>
      <c r="U18" s="480"/>
      <c r="V18" s="480"/>
      <c r="W18" s="480"/>
      <c r="X18" s="480"/>
      <c r="Y18" s="480"/>
      <c r="Z18" s="480"/>
      <c r="AA18" s="472"/>
      <c r="AB18" s="480"/>
      <c r="AC18" s="490"/>
      <c r="AK18" s="19"/>
    </row>
    <row r="19" spans="2:37" s="19" customFormat="1">
      <c r="B19" s="470"/>
      <c r="C19" s="479"/>
      <c r="D19" s="479"/>
      <c r="E19" s="479"/>
      <c r="F19" s="488"/>
      <c r="G19" s="479"/>
      <c r="H19" s="479"/>
      <c r="I19" s="479"/>
      <c r="J19" s="479"/>
      <c r="K19" s="479"/>
      <c r="L19" s="479"/>
      <c r="M19" s="479"/>
      <c r="N19" s="479"/>
      <c r="O19" s="479"/>
      <c r="P19" s="479"/>
      <c r="Q19" s="479"/>
      <c r="R19" s="479"/>
      <c r="S19" s="479"/>
      <c r="T19" s="479"/>
      <c r="U19" s="479"/>
      <c r="V19" s="479"/>
      <c r="W19" s="479"/>
      <c r="X19" s="479"/>
      <c r="Y19" s="479"/>
      <c r="Z19" s="479"/>
      <c r="AA19" s="470"/>
      <c r="AB19" s="479"/>
      <c r="AC19" s="488"/>
      <c r="AK19" s="19"/>
    </row>
    <row r="20" spans="2:37" s="19" customFormat="1" ht="30" customHeight="1">
      <c r="B20" s="471" t="s">
        <v>34</v>
      </c>
      <c r="C20" s="103"/>
      <c r="D20" s="103"/>
      <c r="E20" s="103"/>
      <c r="F20" s="489"/>
      <c r="G20" s="19"/>
      <c r="H20" s="496" t="s">
        <v>359</v>
      </c>
      <c r="I20" s="502" t="s">
        <v>361</v>
      </c>
      <c r="J20" s="509"/>
      <c r="K20" s="509"/>
      <c r="L20" s="509"/>
      <c r="M20" s="509"/>
      <c r="N20" s="509"/>
      <c r="O20" s="509"/>
      <c r="P20" s="509"/>
      <c r="Q20" s="509"/>
      <c r="R20" s="511"/>
      <c r="S20" s="467"/>
      <c r="T20" s="476"/>
      <c r="U20" s="485" t="s">
        <v>365</v>
      </c>
      <c r="V20" s="41"/>
      <c r="W20" s="41"/>
      <c r="X20" s="41"/>
      <c r="Y20" s="41"/>
      <c r="Z20" s="19"/>
      <c r="AA20" s="519" t="s">
        <v>478</v>
      </c>
      <c r="AB20" s="522" t="s">
        <v>221</v>
      </c>
      <c r="AC20" s="524" t="s">
        <v>481</v>
      </c>
      <c r="AK20" s="3"/>
    </row>
    <row r="21" spans="2:37" s="19" customFormat="1" ht="36" customHeight="1">
      <c r="B21" s="471"/>
      <c r="C21" s="103"/>
      <c r="D21" s="103"/>
      <c r="E21" s="103"/>
      <c r="F21" s="489"/>
      <c r="G21" s="19"/>
      <c r="H21" s="496" t="s">
        <v>255</v>
      </c>
      <c r="I21" s="502" t="s">
        <v>378</v>
      </c>
      <c r="J21" s="509"/>
      <c r="K21" s="509"/>
      <c r="L21" s="509"/>
      <c r="M21" s="509"/>
      <c r="N21" s="509"/>
      <c r="O21" s="509"/>
      <c r="P21" s="509"/>
      <c r="Q21" s="509"/>
      <c r="R21" s="511"/>
      <c r="S21" s="467"/>
      <c r="T21" s="476"/>
      <c r="U21" s="485" t="s">
        <v>365</v>
      </c>
      <c r="V21" s="19" t="s">
        <v>371</v>
      </c>
      <c r="W21" s="514" t="s">
        <v>679</v>
      </c>
      <c r="X21" s="514"/>
      <c r="Y21" s="514"/>
      <c r="Z21" s="103"/>
      <c r="AA21" s="513" t="s">
        <v>78</v>
      </c>
      <c r="AB21" s="41" t="s">
        <v>221</v>
      </c>
      <c r="AC21" s="525" t="s">
        <v>78</v>
      </c>
      <c r="AK21" s="3"/>
    </row>
    <row r="22" spans="2:37" s="19" customFormat="1" ht="7.5" customHeight="1">
      <c r="B22" s="472"/>
      <c r="C22" s="480"/>
      <c r="D22" s="480"/>
      <c r="E22" s="480"/>
      <c r="F22" s="490"/>
      <c r="G22" s="480"/>
      <c r="H22" s="19"/>
      <c r="I22" s="19"/>
      <c r="J22" s="19"/>
      <c r="K22" s="19"/>
      <c r="L22" s="19"/>
      <c r="M22" s="19"/>
      <c r="N22" s="19"/>
      <c r="O22" s="19"/>
      <c r="P22" s="19"/>
      <c r="Q22" s="19"/>
      <c r="R22" s="19"/>
      <c r="S22" s="19"/>
      <c r="T22" s="19"/>
      <c r="U22" s="19"/>
      <c r="V22" s="480"/>
      <c r="W22" s="480"/>
      <c r="X22" s="480"/>
      <c r="Y22" s="480"/>
      <c r="Z22" s="480"/>
      <c r="AA22" s="472"/>
      <c r="AB22" s="480"/>
      <c r="AC22" s="490"/>
      <c r="AK22" s="19"/>
    </row>
    <row r="23" spans="2:37" s="19" customFormat="1" ht="9.75" customHeight="1">
      <c r="B23" s="470"/>
      <c r="C23" s="479"/>
      <c r="D23" s="479"/>
      <c r="E23" s="479"/>
      <c r="F23" s="488"/>
      <c r="G23" s="479"/>
      <c r="H23" s="479"/>
      <c r="I23" s="479"/>
      <c r="J23" s="479"/>
      <c r="K23" s="479"/>
      <c r="L23" s="479"/>
      <c r="M23" s="479"/>
      <c r="N23" s="479"/>
      <c r="O23" s="479"/>
      <c r="P23" s="479"/>
      <c r="Q23" s="479"/>
      <c r="R23" s="479"/>
      <c r="S23" s="479"/>
      <c r="T23" s="479"/>
      <c r="U23" s="479"/>
      <c r="V23" s="479"/>
      <c r="W23" s="479"/>
      <c r="X23" s="479"/>
      <c r="Y23" s="479"/>
      <c r="Z23" s="479"/>
      <c r="AA23" s="470"/>
      <c r="AB23" s="479"/>
      <c r="AC23" s="488"/>
      <c r="AK23" s="19"/>
    </row>
    <row r="24" spans="2:37" s="19" customFormat="1" ht="13.5" customHeight="1">
      <c r="B24" s="473"/>
      <c r="C24" s="481"/>
      <c r="D24" s="481"/>
      <c r="E24" s="481"/>
      <c r="F24" s="491"/>
      <c r="G24" s="19"/>
      <c r="H24" s="19"/>
      <c r="I24" s="19"/>
      <c r="J24" s="19"/>
      <c r="K24" s="19"/>
      <c r="L24" s="19"/>
      <c r="M24" s="19"/>
      <c r="N24" s="19"/>
      <c r="O24" s="19"/>
      <c r="P24" s="19"/>
      <c r="Q24" s="19"/>
      <c r="R24" s="19"/>
      <c r="S24" s="19"/>
      <c r="T24" s="19"/>
      <c r="U24" s="19"/>
      <c r="V24" s="19"/>
      <c r="W24" s="19"/>
      <c r="X24" s="19"/>
      <c r="Y24" s="19"/>
      <c r="Z24" s="19"/>
      <c r="AA24" s="519" t="s">
        <v>478</v>
      </c>
      <c r="AB24" s="522" t="s">
        <v>221</v>
      </c>
      <c r="AC24" s="524" t="s">
        <v>481</v>
      </c>
      <c r="AK24" s="19"/>
    </row>
    <row r="25" spans="2:37" s="19" customFormat="1" ht="36" customHeight="1">
      <c r="B25" s="471" t="s">
        <v>680</v>
      </c>
      <c r="C25" s="103"/>
      <c r="D25" s="103"/>
      <c r="E25" s="103"/>
      <c r="F25" s="489"/>
      <c r="G25" s="19"/>
      <c r="H25" s="496" t="s">
        <v>359</v>
      </c>
      <c r="I25" s="502" t="s">
        <v>380</v>
      </c>
      <c r="J25" s="509"/>
      <c r="K25" s="509"/>
      <c r="L25" s="509"/>
      <c r="M25" s="509"/>
      <c r="N25" s="509"/>
      <c r="O25" s="509"/>
      <c r="P25" s="509"/>
      <c r="Q25" s="509"/>
      <c r="R25" s="511"/>
      <c r="S25" s="467"/>
      <c r="T25" s="476"/>
      <c r="U25" s="485" t="s">
        <v>365</v>
      </c>
      <c r="V25" s="465" t="s">
        <v>371</v>
      </c>
      <c r="W25" s="514" t="s">
        <v>204</v>
      </c>
      <c r="X25" s="514"/>
      <c r="Y25" s="514"/>
      <c r="Z25" s="103"/>
      <c r="AA25" s="513" t="s">
        <v>78</v>
      </c>
      <c r="AB25" s="41" t="s">
        <v>221</v>
      </c>
      <c r="AC25" s="525" t="s">
        <v>78</v>
      </c>
      <c r="AK25" s="3"/>
    </row>
    <row r="26" spans="2:37" s="19" customFormat="1" ht="7.5" customHeight="1">
      <c r="B26" s="474"/>
      <c r="C26" s="482"/>
      <c r="D26" s="482"/>
      <c r="E26" s="482"/>
      <c r="F26" s="492"/>
      <c r="G26" s="480"/>
      <c r="H26" s="497"/>
      <c r="I26" s="503"/>
      <c r="J26" s="503"/>
      <c r="K26" s="503"/>
      <c r="L26" s="503"/>
      <c r="M26" s="510"/>
      <c r="N26" s="510"/>
      <c r="O26" s="510"/>
      <c r="P26" s="510"/>
      <c r="Q26" s="510"/>
      <c r="R26" s="510"/>
      <c r="S26" s="480"/>
      <c r="T26" s="480"/>
      <c r="U26" s="478"/>
      <c r="V26" s="482"/>
      <c r="W26" s="515"/>
      <c r="X26" s="515"/>
      <c r="Y26" s="515"/>
      <c r="Z26" s="516"/>
      <c r="AA26" s="520"/>
      <c r="AB26" s="497"/>
      <c r="AC26" s="526"/>
      <c r="AK26" s="3"/>
    </row>
    <row r="27" spans="2:37" s="19" customFormat="1" ht="7.5" customHeight="1">
      <c r="B27" s="470"/>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0"/>
      <c r="AB27" s="479"/>
      <c r="AC27" s="488"/>
      <c r="AK27" s="19"/>
    </row>
    <row r="28" spans="2:37" s="19" customFormat="1">
      <c r="B28" s="475"/>
      <c r="C28" s="19"/>
      <c r="D28" s="19"/>
      <c r="E28" s="19"/>
      <c r="F28" s="19"/>
      <c r="G28" s="19"/>
      <c r="H28" s="19"/>
      <c r="I28" s="19"/>
      <c r="J28" s="19"/>
      <c r="K28" s="19"/>
      <c r="L28" s="19"/>
      <c r="M28" s="19"/>
      <c r="N28" s="19"/>
      <c r="O28" s="19"/>
      <c r="P28" s="19"/>
      <c r="Q28" s="19"/>
      <c r="R28" s="19"/>
      <c r="S28" s="19"/>
      <c r="T28" s="19"/>
      <c r="U28" s="19"/>
      <c r="V28" s="19"/>
      <c r="W28" s="19"/>
      <c r="X28" s="19"/>
      <c r="Y28" s="19"/>
      <c r="Z28" s="19"/>
      <c r="AA28" s="519" t="s">
        <v>478</v>
      </c>
      <c r="AB28" s="522" t="s">
        <v>221</v>
      </c>
      <c r="AC28" s="524" t="s">
        <v>481</v>
      </c>
      <c r="AK28" s="19"/>
    </row>
    <row r="29" spans="2:37" s="19" customFormat="1" ht="21" customHeight="1">
      <c r="B29" s="475" t="s">
        <v>382</v>
      </c>
      <c r="C29" s="19"/>
      <c r="D29" s="19"/>
      <c r="E29" s="19"/>
      <c r="F29" s="19"/>
      <c r="G29" s="19"/>
      <c r="H29" s="19"/>
      <c r="I29" s="19"/>
      <c r="J29" s="19"/>
      <c r="K29" s="19"/>
      <c r="L29" s="19"/>
      <c r="M29" s="19"/>
      <c r="N29" s="19"/>
      <c r="O29" s="19"/>
      <c r="P29" s="19"/>
      <c r="Q29" s="19"/>
      <c r="R29" s="19"/>
      <c r="S29" s="19"/>
      <c r="T29" s="19"/>
      <c r="U29" s="19"/>
      <c r="V29" s="19"/>
      <c r="W29" s="19"/>
      <c r="X29" s="19"/>
      <c r="Y29" s="19"/>
      <c r="Z29" s="493"/>
      <c r="AA29" s="513" t="s">
        <v>78</v>
      </c>
      <c r="AB29" s="41" t="s">
        <v>221</v>
      </c>
      <c r="AC29" s="525" t="s">
        <v>78</v>
      </c>
      <c r="AK29" s="19"/>
    </row>
    <row r="30" spans="2:37" s="19" customFormat="1" ht="4.5" customHeight="1">
      <c r="B30" s="472"/>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72"/>
      <c r="AB30" s="480"/>
      <c r="AC30" s="490"/>
      <c r="AK30" s="19"/>
    </row>
    <row r="31" spans="2:37" s="19" customFormat="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K31" s="19"/>
    </row>
    <row r="32" spans="2:37" s="19" customFormat="1">
      <c r="B32" s="19" t="s">
        <v>383</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K32" s="19"/>
    </row>
    <row r="33" spans="2:37" s="19" customFormat="1" ht="7.5" customHeight="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K33" s="19"/>
    </row>
    <row r="34" spans="2:37" s="19" customFormat="1" ht="7.5" customHeight="1">
      <c r="B34" s="470"/>
      <c r="C34" s="479"/>
      <c r="D34" s="479"/>
      <c r="E34" s="479"/>
      <c r="F34" s="488"/>
      <c r="G34" s="479"/>
      <c r="H34" s="479"/>
      <c r="I34" s="479"/>
      <c r="J34" s="479"/>
      <c r="K34" s="479"/>
      <c r="L34" s="479"/>
      <c r="M34" s="479"/>
      <c r="N34" s="479"/>
      <c r="O34" s="479"/>
      <c r="P34" s="479"/>
      <c r="Q34" s="479"/>
      <c r="R34" s="479"/>
      <c r="S34" s="479"/>
      <c r="T34" s="479"/>
      <c r="U34" s="479"/>
      <c r="V34" s="479"/>
      <c r="W34" s="479"/>
      <c r="X34" s="479"/>
      <c r="Y34" s="479"/>
      <c r="Z34" s="479"/>
      <c r="AA34" s="470"/>
      <c r="AB34" s="479"/>
      <c r="AC34" s="488"/>
      <c r="AK34" s="19"/>
    </row>
    <row r="35" spans="2:37" s="19" customFormat="1" ht="30" customHeight="1">
      <c r="B35" s="471" t="s">
        <v>593</v>
      </c>
      <c r="C35" s="103"/>
      <c r="D35" s="103"/>
      <c r="E35" s="103"/>
      <c r="F35" s="489"/>
      <c r="G35" s="19"/>
      <c r="H35" s="496" t="s">
        <v>359</v>
      </c>
      <c r="I35" s="501" t="s">
        <v>361</v>
      </c>
      <c r="J35" s="508"/>
      <c r="K35" s="508"/>
      <c r="L35" s="508"/>
      <c r="M35" s="508"/>
      <c r="N35" s="508"/>
      <c r="O35" s="508"/>
      <c r="P35" s="508"/>
      <c r="Q35" s="508"/>
      <c r="R35" s="508"/>
      <c r="S35" s="467"/>
      <c r="T35" s="476"/>
      <c r="U35" s="485" t="s">
        <v>365</v>
      </c>
      <c r="V35" s="41"/>
      <c r="W35" s="41"/>
      <c r="X35" s="41"/>
      <c r="Y35" s="41"/>
      <c r="Z35" s="19"/>
      <c r="AA35" s="519" t="s">
        <v>478</v>
      </c>
      <c r="AB35" s="522" t="s">
        <v>221</v>
      </c>
      <c r="AC35" s="524" t="s">
        <v>481</v>
      </c>
      <c r="AK35" s="3"/>
    </row>
    <row r="36" spans="2:37" s="19" customFormat="1" ht="36" customHeight="1">
      <c r="B36" s="471"/>
      <c r="C36" s="103"/>
      <c r="D36" s="103"/>
      <c r="E36" s="103"/>
      <c r="F36" s="489"/>
      <c r="G36" s="19"/>
      <c r="H36" s="496" t="s">
        <v>255</v>
      </c>
      <c r="I36" s="502" t="s">
        <v>368</v>
      </c>
      <c r="J36" s="509"/>
      <c r="K36" s="509"/>
      <c r="L36" s="509"/>
      <c r="M36" s="509"/>
      <c r="N36" s="509"/>
      <c r="O36" s="509"/>
      <c r="P36" s="509"/>
      <c r="Q36" s="509"/>
      <c r="R36" s="511"/>
      <c r="S36" s="467"/>
      <c r="T36" s="476"/>
      <c r="U36" s="485" t="s">
        <v>365</v>
      </c>
      <c r="V36" s="19" t="s">
        <v>371</v>
      </c>
      <c r="W36" s="514" t="s">
        <v>135</v>
      </c>
      <c r="X36" s="514"/>
      <c r="Y36" s="514"/>
      <c r="Z36" s="103"/>
      <c r="AA36" s="513" t="s">
        <v>78</v>
      </c>
      <c r="AB36" s="41" t="s">
        <v>221</v>
      </c>
      <c r="AC36" s="525" t="s">
        <v>78</v>
      </c>
      <c r="AK36" s="3"/>
    </row>
    <row r="37" spans="2:37" s="19" customFormat="1" ht="7.5" customHeight="1">
      <c r="B37" s="472"/>
      <c r="C37" s="480"/>
      <c r="D37" s="480"/>
      <c r="E37" s="480"/>
      <c r="F37" s="490"/>
      <c r="G37" s="480"/>
      <c r="H37" s="480"/>
      <c r="I37" s="480"/>
      <c r="J37" s="480"/>
      <c r="K37" s="480"/>
      <c r="L37" s="480"/>
      <c r="M37" s="480"/>
      <c r="N37" s="480"/>
      <c r="O37" s="480"/>
      <c r="P37" s="480"/>
      <c r="Q37" s="480"/>
      <c r="R37" s="480"/>
      <c r="S37" s="480"/>
      <c r="T37" s="480"/>
      <c r="U37" s="480"/>
      <c r="V37" s="480"/>
      <c r="W37" s="480"/>
      <c r="X37" s="480"/>
      <c r="Y37" s="480"/>
      <c r="Z37" s="480"/>
      <c r="AA37" s="472"/>
      <c r="AB37" s="480"/>
      <c r="AC37" s="490"/>
      <c r="AK37" s="19"/>
    </row>
    <row r="38" spans="2:37" s="19" customFormat="1" ht="7.5" customHeight="1">
      <c r="B38" s="470"/>
      <c r="C38" s="479"/>
      <c r="D38" s="479"/>
      <c r="E38" s="479"/>
      <c r="F38" s="488"/>
      <c r="G38" s="479"/>
      <c r="H38" s="498"/>
      <c r="I38" s="498"/>
      <c r="J38" s="498"/>
      <c r="K38" s="498"/>
      <c r="L38" s="498"/>
      <c r="M38" s="498"/>
      <c r="N38" s="498"/>
      <c r="O38" s="498"/>
      <c r="P38" s="498"/>
      <c r="Q38" s="498"/>
      <c r="R38" s="498"/>
      <c r="S38" s="498"/>
      <c r="T38" s="498"/>
      <c r="U38" s="498"/>
      <c r="V38" s="479"/>
      <c r="W38" s="479"/>
      <c r="X38" s="479"/>
      <c r="Y38" s="479"/>
      <c r="Z38" s="479"/>
      <c r="AA38" s="470"/>
      <c r="AB38" s="479"/>
      <c r="AC38" s="488"/>
      <c r="AK38" s="19"/>
    </row>
    <row r="39" spans="2:37" s="19" customFormat="1" ht="30" customHeight="1">
      <c r="B39" s="471" t="s">
        <v>193</v>
      </c>
      <c r="C39" s="103"/>
      <c r="D39" s="103"/>
      <c r="E39" s="103"/>
      <c r="F39" s="489"/>
      <c r="G39" s="495"/>
      <c r="H39" s="499" t="s">
        <v>359</v>
      </c>
      <c r="I39" s="504" t="s">
        <v>361</v>
      </c>
      <c r="J39" s="510"/>
      <c r="K39" s="510"/>
      <c r="L39" s="510"/>
      <c r="M39" s="510"/>
      <c r="N39" s="510"/>
      <c r="O39" s="510"/>
      <c r="P39" s="510"/>
      <c r="Q39" s="510"/>
      <c r="R39" s="512"/>
      <c r="S39" s="469"/>
      <c r="T39" s="478"/>
      <c r="U39" s="487" t="s">
        <v>365</v>
      </c>
      <c r="V39" s="513"/>
      <c r="W39" s="41"/>
      <c r="X39" s="41"/>
      <c r="Y39" s="41"/>
      <c r="Z39" s="19"/>
      <c r="AA39" s="519" t="s">
        <v>478</v>
      </c>
      <c r="AB39" s="522" t="s">
        <v>221</v>
      </c>
      <c r="AC39" s="524" t="s">
        <v>481</v>
      </c>
      <c r="AK39" s="3"/>
    </row>
    <row r="40" spans="2:37" s="19" customFormat="1" ht="36" customHeight="1">
      <c r="B40" s="471"/>
      <c r="C40" s="103"/>
      <c r="D40" s="103"/>
      <c r="E40" s="103"/>
      <c r="F40" s="489"/>
      <c r="G40" s="19"/>
      <c r="H40" s="496" t="s">
        <v>255</v>
      </c>
      <c r="I40" s="502" t="s">
        <v>375</v>
      </c>
      <c r="J40" s="509"/>
      <c r="K40" s="509"/>
      <c r="L40" s="509"/>
      <c r="M40" s="509"/>
      <c r="N40" s="509"/>
      <c r="O40" s="509"/>
      <c r="P40" s="509"/>
      <c r="Q40" s="509"/>
      <c r="R40" s="511"/>
      <c r="S40" s="467"/>
      <c r="T40" s="476"/>
      <c r="U40" s="485" t="s">
        <v>365</v>
      </c>
      <c r="V40" s="19" t="s">
        <v>371</v>
      </c>
      <c r="W40" s="514" t="s">
        <v>135</v>
      </c>
      <c r="X40" s="514"/>
      <c r="Y40" s="514"/>
      <c r="Z40" s="103"/>
      <c r="AA40" s="513" t="s">
        <v>78</v>
      </c>
      <c r="AB40" s="41" t="s">
        <v>221</v>
      </c>
      <c r="AC40" s="525" t="s">
        <v>78</v>
      </c>
      <c r="AK40" s="3"/>
    </row>
    <row r="41" spans="2:37" s="19" customFormat="1" ht="7.5" customHeight="1">
      <c r="B41" s="472"/>
      <c r="C41" s="480"/>
      <c r="D41" s="480"/>
      <c r="E41" s="480"/>
      <c r="F41" s="490"/>
      <c r="G41" s="480"/>
      <c r="H41" s="480"/>
      <c r="I41" s="480"/>
      <c r="J41" s="480"/>
      <c r="K41" s="480"/>
      <c r="L41" s="480"/>
      <c r="M41" s="480"/>
      <c r="N41" s="480"/>
      <c r="O41" s="480"/>
      <c r="P41" s="480"/>
      <c r="Q41" s="480"/>
      <c r="R41" s="480"/>
      <c r="S41" s="480"/>
      <c r="T41" s="480"/>
      <c r="U41" s="480"/>
      <c r="V41" s="480"/>
      <c r="W41" s="480"/>
      <c r="X41" s="480"/>
      <c r="Y41" s="480"/>
      <c r="Z41" s="480"/>
      <c r="AA41" s="472"/>
      <c r="AB41" s="480"/>
      <c r="AC41" s="490"/>
      <c r="AK41" s="19"/>
    </row>
    <row r="42" spans="2:37" s="19" customFormat="1" ht="7.5" customHeight="1">
      <c r="B42" s="470"/>
      <c r="C42" s="479"/>
      <c r="D42" s="479"/>
      <c r="E42" s="479"/>
      <c r="F42" s="488"/>
      <c r="G42" s="479"/>
      <c r="H42" s="479"/>
      <c r="I42" s="479"/>
      <c r="J42" s="479"/>
      <c r="K42" s="479"/>
      <c r="L42" s="479"/>
      <c r="M42" s="479"/>
      <c r="N42" s="479"/>
      <c r="O42" s="479"/>
      <c r="P42" s="479"/>
      <c r="Q42" s="479"/>
      <c r="R42" s="479"/>
      <c r="S42" s="479"/>
      <c r="T42" s="479"/>
      <c r="U42" s="479"/>
      <c r="V42" s="479"/>
      <c r="W42" s="479"/>
      <c r="X42" s="479"/>
      <c r="Y42" s="479"/>
      <c r="Z42" s="479"/>
      <c r="AA42" s="470"/>
      <c r="AB42" s="479"/>
      <c r="AC42" s="488"/>
      <c r="AK42" s="19"/>
    </row>
    <row r="43" spans="2:37" s="19" customFormat="1" ht="30" customHeight="1">
      <c r="B43" s="471" t="s">
        <v>34</v>
      </c>
      <c r="C43" s="103"/>
      <c r="D43" s="103"/>
      <c r="E43" s="103"/>
      <c r="F43" s="489"/>
      <c r="G43" s="19"/>
      <c r="H43" s="496" t="s">
        <v>359</v>
      </c>
      <c r="I43" s="502" t="s">
        <v>361</v>
      </c>
      <c r="J43" s="509"/>
      <c r="K43" s="509"/>
      <c r="L43" s="509"/>
      <c r="M43" s="509"/>
      <c r="N43" s="509"/>
      <c r="O43" s="509"/>
      <c r="P43" s="509"/>
      <c r="Q43" s="509"/>
      <c r="R43" s="511"/>
      <c r="S43" s="467"/>
      <c r="T43" s="476"/>
      <c r="U43" s="485" t="s">
        <v>365</v>
      </c>
      <c r="V43" s="41"/>
      <c r="W43" s="41"/>
      <c r="X43" s="41"/>
      <c r="Y43" s="41"/>
      <c r="Z43" s="19"/>
      <c r="AA43" s="519" t="s">
        <v>478</v>
      </c>
      <c r="AB43" s="522" t="s">
        <v>221</v>
      </c>
      <c r="AC43" s="524" t="s">
        <v>481</v>
      </c>
      <c r="AK43" s="3"/>
    </row>
    <row r="44" spans="2:37" s="19" customFormat="1" ht="36" customHeight="1">
      <c r="B44" s="471"/>
      <c r="C44" s="103"/>
      <c r="D44" s="103"/>
      <c r="E44" s="103"/>
      <c r="F44" s="489"/>
      <c r="G44" s="19"/>
      <c r="H44" s="496" t="s">
        <v>255</v>
      </c>
      <c r="I44" s="502" t="s">
        <v>378</v>
      </c>
      <c r="J44" s="509"/>
      <c r="K44" s="509"/>
      <c r="L44" s="509"/>
      <c r="M44" s="509"/>
      <c r="N44" s="509"/>
      <c r="O44" s="509"/>
      <c r="P44" s="509"/>
      <c r="Q44" s="509"/>
      <c r="R44" s="511"/>
      <c r="S44" s="467"/>
      <c r="T44" s="476"/>
      <c r="U44" s="485" t="s">
        <v>365</v>
      </c>
      <c r="V44" s="19" t="s">
        <v>371</v>
      </c>
      <c r="W44" s="514" t="s">
        <v>79</v>
      </c>
      <c r="X44" s="514"/>
      <c r="Y44" s="514"/>
      <c r="Z44" s="103"/>
      <c r="AA44" s="513" t="s">
        <v>78</v>
      </c>
      <c r="AB44" s="41" t="s">
        <v>221</v>
      </c>
      <c r="AC44" s="525" t="s">
        <v>78</v>
      </c>
      <c r="AK44" s="3"/>
    </row>
    <row r="45" spans="2:37" s="19" customFormat="1" ht="7.5" customHeight="1">
      <c r="B45" s="472"/>
      <c r="C45" s="480"/>
      <c r="D45" s="480"/>
      <c r="E45" s="480"/>
      <c r="F45" s="490"/>
      <c r="G45" s="480"/>
      <c r="H45" s="480"/>
      <c r="I45" s="480"/>
      <c r="J45" s="480"/>
      <c r="K45" s="480"/>
      <c r="L45" s="480"/>
      <c r="M45" s="480"/>
      <c r="N45" s="480"/>
      <c r="O45" s="480"/>
      <c r="P45" s="480"/>
      <c r="Q45" s="480"/>
      <c r="R45" s="480"/>
      <c r="S45" s="480"/>
      <c r="T45" s="480"/>
      <c r="U45" s="480"/>
      <c r="V45" s="480"/>
      <c r="W45" s="480"/>
      <c r="X45" s="480"/>
      <c r="Y45" s="480"/>
      <c r="Z45" s="480"/>
      <c r="AA45" s="472"/>
      <c r="AB45" s="480"/>
      <c r="AC45" s="490"/>
      <c r="AK45" s="19"/>
    </row>
    <row r="46" spans="2:37" s="19" customForma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K46" s="19"/>
    </row>
    <row r="47" spans="2:37" s="19" customFormat="1">
      <c r="B47" s="19" t="s">
        <v>384</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K47" s="19"/>
    </row>
    <row r="48" spans="2:37" s="19" customFormat="1" ht="7.5" customHeight="1">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K48" s="19"/>
    </row>
    <row r="49" spans="2:29" s="19" customFormat="1" ht="7.5" customHeight="1">
      <c r="B49" s="470"/>
      <c r="C49" s="479"/>
      <c r="D49" s="479"/>
      <c r="E49" s="479"/>
      <c r="F49" s="488"/>
      <c r="G49" s="479"/>
      <c r="H49" s="479"/>
      <c r="I49" s="479"/>
      <c r="J49" s="479"/>
      <c r="K49" s="479"/>
      <c r="L49" s="479"/>
      <c r="M49" s="479"/>
      <c r="N49" s="479"/>
      <c r="O49" s="479"/>
      <c r="P49" s="479"/>
      <c r="Q49" s="479"/>
      <c r="R49" s="479"/>
      <c r="S49" s="479"/>
      <c r="T49" s="479"/>
      <c r="U49" s="479"/>
      <c r="V49" s="479"/>
      <c r="W49" s="479"/>
      <c r="X49" s="479"/>
      <c r="Y49" s="479"/>
      <c r="Z49" s="488"/>
      <c r="AA49" s="470"/>
      <c r="AB49" s="479"/>
      <c r="AC49" s="488"/>
    </row>
    <row r="50" spans="2:29" s="19" customFormat="1">
      <c r="B50" s="475"/>
      <c r="C50" s="19"/>
      <c r="D50" s="19"/>
      <c r="E50" s="19"/>
      <c r="F50" s="493"/>
      <c r="G50" s="19"/>
      <c r="H50" s="480"/>
      <c r="I50" s="480"/>
      <c r="J50" s="480"/>
      <c r="K50" s="480"/>
      <c r="L50" s="480"/>
      <c r="M50" s="480"/>
      <c r="N50" s="480"/>
      <c r="O50" s="480"/>
      <c r="P50" s="480"/>
      <c r="Q50" s="480"/>
      <c r="R50" s="480"/>
      <c r="S50" s="480"/>
      <c r="T50" s="480"/>
      <c r="U50" s="480"/>
      <c r="V50" s="480"/>
      <c r="W50" s="480"/>
      <c r="X50" s="480"/>
      <c r="Y50" s="480"/>
      <c r="Z50" s="490"/>
      <c r="AA50" s="521" t="s">
        <v>478</v>
      </c>
      <c r="AB50" s="523" t="s">
        <v>221</v>
      </c>
      <c r="AC50" s="527" t="s">
        <v>481</v>
      </c>
    </row>
    <row r="51" spans="2:29" ht="36" customHeight="1">
      <c r="B51" s="471" t="s">
        <v>681</v>
      </c>
      <c r="C51" s="103"/>
      <c r="D51" s="103"/>
      <c r="E51" s="103"/>
      <c r="F51" s="489"/>
      <c r="G51" s="19"/>
      <c r="H51" s="496" t="s">
        <v>359</v>
      </c>
      <c r="I51" s="505" t="s">
        <v>386</v>
      </c>
      <c r="J51" s="503"/>
      <c r="K51" s="503"/>
      <c r="L51" s="503"/>
      <c r="M51" s="503"/>
      <c r="N51" s="503"/>
      <c r="O51" s="503"/>
      <c r="P51" s="503"/>
      <c r="Q51" s="503"/>
      <c r="R51" s="503"/>
      <c r="S51" s="503"/>
      <c r="T51" s="503"/>
      <c r="U51" s="503"/>
      <c r="V51" s="503"/>
      <c r="W51" s="503"/>
      <c r="X51" s="503"/>
      <c r="Y51" s="503"/>
      <c r="Z51" s="517"/>
      <c r="AA51" s="467" t="s">
        <v>78</v>
      </c>
      <c r="AB51" s="476" t="s">
        <v>221</v>
      </c>
      <c r="AC51" s="485" t="s">
        <v>78</v>
      </c>
    </row>
    <row r="52" spans="2:29" ht="36" customHeight="1">
      <c r="B52" s="471"/>
      <c r="C52" s="103"/>
      <c r="D52" s="103"/>
      <c r="E52" s="103"/>
      <c r="F52" s="489"/>
      <c r="G52" s="19"/>
      <c r="H52" s="496" t="s">
        <v>255</v>
      </c>
      <c r="I52" s="505" t="s">
        <v>387</v>
      </c>
      <c r="J52" s="503"/>
      <c r="K52" s="503"/>
      <c r="L52" s="503"/>
      <c r="M52" s="503"/>
      <c r="N52" s="503"/>
      <c r="O52" s="503"/>
      <c r="P52" s="503"/>
      <c r="Q52" s="503"/>
      <c r="R52" s="503"/>
      <c r="S52" s="503"/>
      <c r="T52" s="503"/>
      <c r="U52" s="503"/>
      <c r="V52" s="503"/>
      <c r="W52" s="503"/>
      <c r="X52" s="503"/>
      <c r="Y52" s="503"/>
      <c r="Z52" s="517"/>
      <c r="AA52" s="467" t="s">
        <v>78</v>
      </c>
      <c r="AB52" s="476" t="s">
        <v>221</v>
      </c>
      <c r="AC52" s="485" t="s">
        <v>78</v>
      </c>
    </row>
    <row r="53" spans="2:29" s="2" customFormat="1" ht="7.5" customHeight="1">
      <c r="B53" s="472"/>
      <c r="C53" s="480"/>
      <c r="D53" s="480"/>
      <c r="E53" s="480"/>
      <c r="F53" s="490"/>
      <c r="G53" s="480"/>
      <c r="H53" s="480"/>
      <c r="I53" s="480"/>
      <c r="J53" s="480"/>
      <c r="K53" s="480"/>
      <c r="L53" s="480"/>
      <c r="M53" s="480"/>
      <c r="N53" s="480"/>
      <c r="O53" s="480"/>
      <c r="P53" s="480"/>
      <c r="Q53" s="480"/>
      <c r="R53" s="480"/>
      <c r="S53" s="480"/>
      <c r="T53" s="480"/>
      <c r="U53" s="480"/>
      <c r="V53" s="480"/>
      <c r="W53" s="480"/>
      <c r="X53" s="480"/>
      <c r="Y53" s="480"/>
      <c r="Z53" s="518"/>
      <c r="AA53" s="472"/>
      <c r="AB53" s="480"/>
      <c r="AC53" s="490"/>
    </row>
    <row r="54" spans="2:29" s="2" customFormat="1">
      <c r="B54" s="464"/>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84"/>
      <c r="AB54" s="463"/>
      <c r="AC54" s="463"/>
    </row>
    <row r="55" spans="2:29" s="2" customFormat="1">
      <c r="B55" s="464"/>
      <c r="C55" s="463"/>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row>
    <row r="122" spans="3:7">
      <c r="C122" s="483"/>
      <c r="D122" s="483"/>
      <c r="E122" s="483"/>
      <c r="F122" s="483"/>
      <c r="G122" s="483"/>
    </row>
    <row r="123" spans="3:7">
      <c r="C123" s="484"/>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1"/>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39370078740157483" right="0.39370078740157483" top="0.59055118110236227" bottom="0.39370078740157483" header="0.27559055118110237" footer="0.43307086614173229"/>
  <pageSetup paperSize="9" scale="84" fitToWidth="1" fitToHeight="1" orientation="portrait" usePrinterDefaults="1" r:id="rId1"/>
  <headerFooter alignWithMargins="0">
    <oddHeader>&amp;R&amp;A</oddHead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2:AF121"/>
  <sheetViews>
    <sheetView view="pageBreakPreview" zoomScaleSheetLayoutView="100" workbookViewId="0">
      <selection activeCell="AE2" sqref="AE2"/>
    </sheetView>
  </sheetViews>
  <sheetFormatPr defaultColWidth="4" defaultRowHeight="13.5"/>
  <cols>
    <col min="1" max="1" width="2.875" style="19" customWidth="1"/>
    <col min="2" max="2" width="2.375" style="19" customWidth="1"/>
    <col min="3" max="3" width="3.5" style="19" customWidth="1"/>
    <col min="4" max="10" width="3.625" style="19" customWidth="1"/>
    <col min="11" max="11" width="4.875" style="19" customWidth="1"/>
    <col min="12" max="15" width="3.625" style="19" customWidth="1"/>
    <col min="16" max="16" width="1.5" style="19" customWidth="1"/>
    <col min="17" max="18" width="3.625" style="19" customWidth="1"/>
    <col min="19" max="19" width="2.75" style="19" customWidth="1"/>
    <col min="20" max="28" width="3.625" style="19" customWidth="1"/>
    <col min="29" max="29" width="2.5" style="19" customWidth="1"/>
    <col min="30" max="30" width="1.875" style="19" customWidth="1"/>
    <col min="31" max="16384" width="4" style="19"/>
  </cols>
  <sheetData>
    <row r="2" spans="2:29">
      <c r="C2" s="531"/>
      <c r="D2" s="531"/>
      <c r="E2" s="531"/>
      <c r="F2" s="531"/>
      <c r="G2" s="531"/>
      <c r="H2" s="531"/>
      <c r="I2" s="531"/>
      <c r="J2" s="531"/>
      <c r="K2" s="531"/>
      <c r="L2" s="531"/>
      <c r="M2" s="531"/>
      <c r="N2" s="531"/>
      <c r="O2" s="531"/>
      <c r="P2" s="531"/>
      <c r="Q2" s="531"/>
      <c r="R2" s="531"/>
      <c r="S2" s="531"/>
      <c r="T2" s="531"/>
      <c r="U2" s="531"/>
      <c r="V2" s="531"/>
      <c r="W2" s="531"/>
      <c r="X2" s="531"/>
      <c r="Y2" s="531"/>
      <c r="Z2" s="531"/>
    </row>
    <row r="3" spans="2:29">
      <c r="AA3" s="91"/>
      <c r="AB3" s="41"/>
      <c r="AC3" s="91"/>
    </row>
    <row r="4" spans="2:29" ht="34.5" customHeight="1">
      <c r="B4" s="528" t="s">
        <v>637</v>
      </c>
      <c r="C4" s="41"/>
      <c r="D4" s="41"/>
      <c r="E4" s="41"/>
      <c r="F4" s="41"/>
      <c r="G4" s="41"/>
      <c r="H4" s="41"/>
      <c r="I4" s="41"/>
      <c r="J4" s="41"/>
      <c r="K4" s="41"/>
      <c r="L4" s="41"/>
      <c r="M4" s="41"/>
      <c r="N4" s="41"/>
      <c r="O4" s="41"/>
      <c r="P4" s="41"/>
      <c r="Q4" s="41"/>
      <c r="R4" s="41"/>
      <c r="S4" s="41"/>
      <c r="T4" s="41"/>
      <c r="U4" s="41"/>
      <c r="V4" s="41"/>
      <c r="W4" s="41"/>
      <c r="X4" s="41"/>
      <c r="Y4" s="41"/>
      <c r="Z4" s="41"/>
    </row>
    <row r="5" spans="2:29" ht="16.5" customHeight="1">
      <c r="B5" s="41" t="s">
        <v>459</v>
      </c>
      <c r="C5" s="41"/>
      <c r="D5" s="41"/>
      <c r="E5" s="41"/>
      <c r="F5" s="41"/>
      <c r="G5" s="41"/>
      <c r="H5" s="41"/>
      <c r="I5" s="41"/>
      <c r="J5" s="41"/>
      <c r="K5" s="41"/>
      <c r="L5" s="41"/>
      <c r="M5" s="41"/>
      <c r="N5" s="41"/>
      <c r="O5" s="41"/>
      <c r="P5" s="41"/>
      <c r="Q5" s="41"/>
      <c r="R5" s="41"/>
      <c r="S5" s="41"/>
      <c r="T5" s="41"/>
      <c r="U5" s="41"/>
      <c r="V5" s="41"/>
      <c r="W5" s="41"/>
      <c r="X5" s="41"/>
      <c r="Y5" s="41"/>
      <c r="Z5" s="41"/>
    </row>
    <row r="6" spans="2:29" ht="13.5" customHeight="1">
      <c r="B6" s="41"/>
      <c r="C6" s="41"/>
      <c r="D6" s="41"/>
      <c r="E6" s="41"/>
      <c r="F6" s="41"/>
      <c r="G6" s="41"/>
      <c r="H6" s="41"/>
      <c r="I6" s="41"/>
      <c r="J6" s="41"/>
      <c r="K6" s="41"/>
      <c r="L6" s="41"/>
      <c r="M6" s="41"/>
      <c r="N6" s="41"/>
      <c r="O6" s="41"/>
      <c r="P6" s="41"/>
      <c r="Q6" s="41"/>
      <c r="R6" s="41"/>
      <c r="S6" s="41"/>
      <c r="T6" s="41"/>
      <c r="U6" s="41"/>
      <c r="V6" s="41"/>
      <c r="W6" s="41"/>
      <c r="X6" s="41"/>
      <c r="Y6" s="41"/>
      <c r="Z6" s="41"/>
    </row>
    <row r="7" spans="2:29" ht="24" customHeight="1">
      <c r="B7" s="466" t="s">
        <v>353</v>
      </c>
      <c r="C7" s="466"/>
      <c r="D7" s="466"/>
      <c r="E7" s="466"/>
      <c r="F7" s="466"/>
      <c r="G7" s="494"/>
      <c r="H7" s="498"/>
      <c r="I7" s="498"/>
      <c r="J7" s="498"/>
      <c r="K7" s="498"/>
      <c r="L7" s="498"/>
      <c r="M7" s="498"/>
      <c r="N7" s="498"/>
      <c r="O7" s="498"/>
      <c r="P7" s="498"/>
      <c r="Q7" s="498"/>
      <c r="R7" s="498"/>
      <c r="S7" s="498"/>
      <c r="T7" s="498"/>
      <c r="U7" s="498"/>
      <c r="V7" s="498"/>
      <c r="W7" s="498"/>
      <c r="X7" s="498"/>
      <c r="Y7" s="498"/>
      <c r="Z7" s="518"/>
    </row>
    <row r="8" spans="2:29" ht="24" customHeight="1">
      <c r="B8" s="466" t="s">
        <v>101</v>
      </c>
      <c r="C8" s="466"/>
      <c r="D8" s="466"/>
      <c r="E8" s="466"/>
      <c r="F8" s="466"/>
      <c r="G8" s="476" t="s">
        <v>78</v>
      </c>
      <c r="H8" s="500" t="s">
        <v>465</v>
      </c>
      <c r="I8" s="500"/>
      <c r="J8" s="500"/>
      <c r="K8" s="500"/>
      <c r="L8" s="476" t="s">
        <v>78</v>
      </c>
      <c r="M8" s="500" t="s">
        <v>470</v>
      </c>
      <c r="N8" s="500"/>
      <c r="O8" s="500"/>
      <c r="P8" s="500"/>
      <c r="Q8" s="476" t="s">
        <v>78</v>
      </c>
      <c r="R8" s="500" t="s">
        <v>472</v>
      </c>
      <c r="S8" s="500"/>
      <c r="T8" s="500"/>
      <c r="U8" s="500"/>
      <c r="V8" s="500"/>
      <c r="W8" s="500"/>
      <c r="X8" s="500"/>
      <c r="Y8" s="498"/>
      <c r="Z8" s="518"/>
    </row>
    <row r="9" spans="2:29" ht="21.95" customHeight="1">
      <c r="B9" s="468" t="s">
        <v>644</v>
      </c>
      <c r="C9" s="477"/>
      <c r="D9" s="477"/>
      <c r="E9" s="477"/>
      <c r="F9" s="486"/>
      <c r="G9" s="468" t="s">
        <v>78</v>
      </c>
      <c r="H9" s="479" t="s">
        <v>74</v>
      </c>
      <c r="I9" s="537"/>
      <c r="J9" s="537"/>
      <c r="K9" s="537"/>
      <c r="L9" s="537"/>
      <c r="M9" s="537"/>
      <c r="N9" s="537"/>
      <c r="O9" s="537"/>
      <c r="P9" s="537"/>
      <c r="Q9" s="537"/>
      <c r="R9" s="537"/>
      <c r="S9" s="537"/>
      <c r="T9" s="537"/>
      <c r="U9" s="537"/>
      <c r="V9" s="537"/>
      <c r="W9" s="537"/>
      <c r="X9" s="537"/>
      <c r="Y9" s="537"/>
      <c r="Z9" s="540"/>
    </row>
    <row r="10" spans="2:29" ht="21.95" customHeight="1">
      <c r="B10" s="469"/>
      <c r="C10" s="478"/>
      <c r="D10" s="478"/>
      <c r="E10" s="478"/>
      <c r="F10" s="487"/>
      <c r="G10" s="469" t="s">
        <v>78</v>
      </c>
      <c r="H10" s="480" t="s">
        <v>429</v>
      </c>
      <c r="I10" s="516"/>
      <c r="J10" s="516"/>
      <c r="K10" s="516"/>
      <c r="L10" s="516"/>
      <c r="M10" s="516"/>
      <c r="N10" s="516"/>
      <c r="O10" s="516"/>
      <c r="P10" s="516"/>
      <c r="Q10" s="516"/>
      <c r="R10" s="516"/>
      <c r="S10" s="516"/>
      <c r="T10" s="516"/>
      <c r="U10" s="516"/>
      <c r="V10" s="516"/>
      <c r="W10" s="516"/>
      <c r="X10" s="516"/>
      <c r="Y10" s="516"/>
      <c r="Z10" s="541"/>
    </row>
    <row r="11" spans="2:29" ht="13.5" customHeight="1"/>
    <row r="12" spans="2:29" ht="12.95" customHeight="1">
      <c r="B12" s="494"/>
      <c r="C12" s="498"/>
      <c r="D12" s="498"/>
      <c r="E12" s="498"/>
      <c r="F12" s="498"/>
      <c r="G12" s="498"/>
      <c r="H12" s="498"/>
      <c r="I12" s="498"/>
      <c r="J12" s="498"/>
      <c r="K12" s="498"/>
      <c r="L12" s="498"/>
      <c r="M12" s="498"/>
      <c r="N12" s="498"/>
      <c r="O12" s="498"/>
      <c r="P12" s="498"/>
      <c r="Q12" s="498"/>
      <c r="R12" s="498"/>
      <c r="S12" s="498"/>
      <c r="T12" s="498"/>
      <c r="U12" s="498"/>
      <c r="V12" s="498"/>
      <c r="W12" s="498"/>
      <c r="X12" s="498"/>
      <c r="Y12" s="467"/>
      <c r="Z12" s="476" t="s">
        <v>478</v>
      </c>
      <c r="AA12" s="476" t="s">
        <v>221</v>
      </c>
      <c r="AB12" s="476" t="s">
        <v>481</v>
      </c>
      <c r="AC12" s="518"/>
    </row>
    <row r="13" spans="2:29" ht="17.100000000000001" customHeight="1">
      <c r="B13" s="470" t="s">
        <v>62</v>
      </c>
      <c r="C13" s="479"/>
      <c r="D13" s="479"/>
      <c r="E13" s="479"/>
      <c r="F13" s="479"/>
      <c r="G13" s="479"/>
      <c r="H13" s="479"/>
      <c r="I13" s="479"/>
      <c r="J13" s="479"/>
      <c r="K13" s="479"/>
      <c r="L13" s="479"/>
      <c r="M13" s="479"/>
      <c r="N13" s="479"/>
      <c r="O13" s="479"/>
      <c r="P13" s="479"/>
      <c r="Q13" s="479"/>
      <c r="R13" s="479"/>
      <c r="S13" s="479"/>
      <c r="T13" s="479"/>
      <c r="U13" s="479"/>
      <c r="V13" s="479"/>
      <c r="W13" s="479"/>
      <c r="X13" s="479"/>
      <c r="Y13" s="468"/>
      <c r="Z13" s="477"/>
      <c r="AA13" s="477"/>
      <c r="AB13" s="479"/>
      <c r="AC13" s="488"/>
    </row>
    <row r="14" spans="2:29" ht="17.100000000000001" customHeight="1">
      <c r="B14" s="475"/>
      <c r="C14" s="532" t="s">
        <v>236</v>
      </c>
      <c r="D14" s="530" t="s">
        <v>645</v>
      </c>
      <c r="E14" s="530"/>
      <c r="F14" s="530"/>
      <c r="G14" s="530"/>
      <c r="H14" s="530"/>
      <c r="I14" s="530"/>
      <c r="J14" s="530"/>
      <c r="K14" s="530"/>
      <c r="L14" s="530"/>
      <c r="M14" s="530"/>
      <c r="N14" s="530"/>
      <c r="O14" s="530"/>
      <c r="P14" s="530"/>
      <c r="Q14" s="530"/>
      <c r="R14" s="530"/>
      <c r="S14" s="530"/>
      <c r="T14" s="530"/>
      <c r="U14" s="530"/>
      <c r="V14" s="530"/>
      <c r="W14" s="530"/>
      <c r="Y14" s="513"/>
      <c r="Z14" s="41" t="s">
        <v>78</v>
      </c>
      <c r="AA14" s="41" t="s">
        <v>221</v>
      </c>
      <c r="AB14" s="41" t="s">
        <v>78</v>
      </c>
      <c r="AC14" s="493"/>
    </row>
    <row r="15" spans="2:29" ht="33" customHeight="1">
      <c r="B15" s="475"/>
      <c r="C15" s="532"/>
      <c r="D15" s="530"/>
      <c r="E15" s="530"/>
      <c r="F15" s="530"/>
      <c r="G15" s="530"/>
      <c r="H15" s="530"/>
      <c r="I15" s="530"/>
      <c r="J15" s="530"/>
      <c r="K15" s="530"/>
      <c r="L15" s="530"/>
      <c r="M15" s="530"/>
      <c r="N15" s="530"/>
      <c r="O15" s="530"/>
      <c r="P15" s="530"/>
      <c r="Q15" s="530"/>
      <c r="R15" s="530"/>
      <c r="S15" s="530"/>
      <c r="T15" s="530"/>
      <c r="U15" s="530"/>
      <c r="V15" s="530"/>
      <c r="W15" s="530"/>
      <c r="Y15" s="513"/>
      <c r="Z15" s="41"/>
      <c r="AA15" s="41"/>
      <c r="AB15" s="41"/>
      <c r="AC15" s="493"/>
    </row>
    <row r="16" spans="2:29" ht="19.5" customHeight="1">
      <c r="B16" s="475"/>
      <c r="Y16" s="513"/>
      <c r="Z16" s="41"/>
      <c r="AA16" s="41"/>
      <c r="AC16" s="493"/>
    </row>
    <row r="17" spans="2:29" ht="19.5" customHeight="1">
      <c r="B17" s="475"/>
      <c r="C17" s="532"/>
      <c r="D17" s="534" t="s">
        <v>112</v>
      </c>
      <c r="E17" s="500"/>
      <c r="F17" s="500"/>
      <c r="G17" s="500"/>
      <c r="H17" s="500"/>
      <c r="I17" s="500"/>
      <c r="J17" s="500"/>
      <c r="K17" s="500"/>
      <c r="L17" s="500"/>
      <c r="M17" s="500"/>
      <c r="N17" s="500"/>
      <c r="O17" s="498"/>
      <c r="P17" s="498"/>
      <c r="Q17" s="498"/>
      <c r="R17" s="498"/>
      <c r="S17" s="518"/>
      <c r="T17" s="467"/>
      <c r="U17" s="476"/>
      <c r="V17" s="476"/>
      <c r="W17" s="518" t="s">
        <v>343</v>
      </c>
      <c r="X17" s="495"/>
      <c r="Y17" s="513"/>
      <c r="Z17" s="41"/>
      <c r="AA17" s="41"/>
      <c r="AC17" s="493"/>
    </row>
    <row r="18" spans="2:29" ht="19.5" customHeight="1">
      <c r="B18" s="475"/>
      <c r="C18" s="532"/>
      <c r="D18" s="3"/>
      <c r="E18" s="3"/>
      <c r="F18" s="3"/>
      <c r="G18" s="3"/>
      <c r="H18" s="3"/>
      <c r="I18" s="3"/>
      <c r="J18" s="3"/>
      <c r="K18" s="3"/>
      <c r="L18" s="3"/>
      <c r="M18" s="3"/>
      <c r="N18" s="3"/>
      <c r="U18" s="41"/>
      <c r="V18" s="41"/>
      <c r="W18" s="41"/>
      <c r="Y18" s="513"/>
      <c r="Z18" s="41"/>
      <c r="AA18" s="41"/>
      <c r="AC18" s="493"/>
    </row>
    <row r="19" spans="2:29" ht="19.5" customHeight="1">
      <c r="B19" s="475"/>
      <c r="C19" s="532"/>
      <c r="E19" s="535" t="s">
        <v>618</v>
      </c>
      <c r="Y19" s="513"/>
      <c r="Z19" s="41"/>
      <c r="AA19" s="41"/>
      <c r="AC19" s="493"/>
    </row>
    <row r="20" spans="2:29" ht="19.5" customHeight="1">
      <c r="B20" s="475"/>
      <c r="C20" s="532"/>
      <c r="E20" s="536" t="s">
        <v>647</v>
      </c>
      <c r="F20" s="536"/>
      <c r="G20" s="536"/>
      <c r="H20" s="536"/>
      <c r="I20" s="536"/>
      <c r="J20" s="536"/>
      <c r="K20" s="536"/>
      <c r="L20" s="536"/>
      <c r="M20" s="536"/>
      <c r="N20" s="536"/>
      <c r="O20" s="536" t="s">
        <v>334</v>
      </c>
      <c r="P20" s="536"/>
      <c r="Q20" s="536"/>
      <c r="R20" s="536"/>
      <c r="S20" s="536"/>
      <c r="Y20" s="513"/>
      <c r="Z20" s="41"/>
      <c r="AA20" s="41"/>
      <c r="AC20" s="493"/>
    </row>
    <row r="21" spans="2:29" ht="19.5" customHeight="1">
      <c r="B21" s="475"/>
      <c r="C21" s="532"/>
      <c r="E21" s="536" t="s">
        <v>649</v>
      </c>
      <c r="F21" s="536"/>
      <c r="G21" s="536"/>
      <c r="H21" s="536"/>
      <c r="I21" s="536"/>
      <c r="J21" s="536"/>
      <c r="K21" s="536"/>
      <c r="L21" s="536"/>
      <c r="M21" s="536"/>
      <c r="N21" s="536"/>
      <c r="O21" s="536" t="s">
        <v>651</v>
      </c>
      <c r="P21" s="536"/>
      <c r="Q21" s="536"/>
      <c r="R21" s="536"/>
      <c r="S21" s="536"/>
      <c r="Y21" s="513"/>
      <c r="Z21" s="41"/>
      <c r="AA21" s="41"/>
      <c r="AC21" s="493"/>
    </row>
    <row r="22" spans="2:29" ht="19.5" customHeight="1">
      <c r="B22" s="475"/>
      <c r="C22" s="532"/>
      <c r="E22" s="536" t="s">
        <v>652</v>
      </c>
      <c r="F22" s="536"/>
      <c r="G22" s="536"/>
      <c r="H22" s="536"/>
      <c r="I22" s="536"/>
      <c r="J22" s="536"/>
      <c r="K22" s="536"/>
      <c r="L22" s="536"/>
      <c r="M22" s="536"/>
      <c r="N22" s="536"/>
      <c r="O22" s="536" t="s">
        <v>654</v>
      </c>
      <c r="P22" s="536"/>
      <c r="Q22" s="536"/>
      <c r="R22" s="536"/>
      <c r="S22" s="536"/>
      <c r="Y22" s="513"/>
      <c r="Z22" s="41"/>
      <c r="AA22" s="41"/>
      <c r="AC22" s="493"/>
    </row>
    <row r="23" spans="2:29" ht="19.5" customHeight="1">
      <c r="B23" s="475"/>
      <c r="C23" s="532"/>
      <c r="E23" s="536" t="s">
        <v>657</v>
      </c>
      <c r="F23" s="536"/>
      <c r="G23" s="536"/>
      <c r="H23" s="536"/>
      <c r="I23" s="536"/>
      <c r="J23" s="536"/>
      <c r="K23" s="536"/>
      <c r="L23" s="536"/>
      <c r="M23" s="536"/>
      <c r="N23" s="536"/>
      <c r="O23" s="536" t="s">
        <v>658</v>
      </c>
      <c r="P23" s="536"/>
      <c r="Q23" s="536"/>
      <c r="R23" s="536"/>
      <c r="S23" s="536"/>
      <c r="Y23" s="513"/>
      <c r="Z23" s="41"/>
      <c r="AA23" s="41"/>
      <c r="AC23" s="493"/>
    </row>
    <row r="24" spans="2:29" ht="19.5" customHeight="1">
      <c r="B24" s="475"/>
      <c r="C24" s="532"/>
      <c r="E24" s="536" t="s">
        <v>660</v>
      </c>
      <c r="F24" s="536"/>
      <c r="G24" s="536"/>
      <c r="H24" s="536"/>
      <c r="I24" s="536"/>
      <c r="J24" s="536"/>
      <c r="K24" s="536"/>
      <c r="L24" s="536"/>
      <c r="M24" s="536"/>
      <c r="N24" s="536"/>
      <c r="O24" s="536" t="s">
        <v>661</v>
      </c>
      <c r="P24" s="536"/>
      <c r="Q24" s="536"/>
      <c r="R24" s="536"/>
      <c r="S24" s="536"/>
      <c r="Y24" s="513"/>
      <c r="Z24" s="41"/>
      <c r="AA24" s="41"/>
      <c r="AC24" s="493"/>
    </row>
    <row r="25" spans="2:29" ht="19.5" customHeight="1">
      <c r="B25" s="475"/>
      <c r="C25" s="532"/>
      <c r="E25" s="536" t="s">
        <v>555</v>
      </c>
      <c r="F25" s="536"/>
      <c r="G25" s="536"/>
      <c r="H25" s="536"/>
      <c r="I25" s="536"/>
      <c r="J25" s="536"/>
      <c r="K25" s="536"/>
      <c r="L25" s="536"/>
      <c r="M25" s="536"/>
      <c r="N25" s="536"/>
      <c r="O25" s="536" t="s">
        <v>457</v>
      </c>
      <c r="P25" s="536"/>
      <c r="Q25" s="536"/>
      <c r="R25" s="536"/>
      <c r="S25" s="536"/>
      <c r="Y25" s="513"/>
      <c r="Z25" s="41"/>
      <c r="AA25" s="41"/>
      <c r="AC25" s="493"/>
    </row>
    <row r="26" spans="2:29" ht="19.5" customHeight="1">
      <c r="B26" s="475"/>
      <c r="C26" s="532"/>
      <c r="E26" s="536" t="s">
        <v>102</v>
      </c>
      <c r="F26" s="536"/>
      <c r="G26" s="536"/>
      <c r="H26" s="536"/>
      <c r="I26" s="536"/>
      <c r="J26" s="536"/>
      <c r="K26" s="536"/>
      <c r="L26" s="536"/>
      <c r="M26" s="536"/>
      <c r="N26" s="536"/>
      <c r="O26" s="536" t="s">
        <v>168</v>
      </c>
      <c r="P26" s="536"/>
      <c r="Q26" s="536"/>
      <c r="R26" s="536"/>
      <c r="S26" s="536"/>
      <c r="Y26" s="513"/>
      <c r="Z26" s="41"/>
      <c r="AA26" s="41"/>
      <c r="AC26" s="493"/>
    </row>
    <row r="27" spans="2:29" ht="19.5" customHeight="1">
      <c r="B27" s="475"/>
      <c r="C27" s="532"/>
      <c r="E27" s="536" t="s">
        <v>662</v>
      </c>
      <c r="F27" s="536"/>
      <c r="G27" s="536"/>
      <c r="H27" s="536"/>
      <c r="I27" s="536"/>
      <c r="J27" s="536"/>
      <c r="K27" s="536"/>
      <c r="L27" s="536"/>
      <c r="M27" s="536"/>
      <c r="N27" s="536"/>
      <c r="O27" s="536" t="s">
        <v>662</v>
      </c>
      <c r="P27" s="536"/>
      <c r="Q27" s="536"/>
      <c r="R27" s="536"/>
      <c r="S27" s="536"/>
      <c r="Y27" s="513"/>
      <c r="Z27" s="41"/>
      <c r="AA27" s="41"/>
      <c r="AC27" s="493"/>
    </row>
    <row r="28" spans="2:29" ht="19.5" customHeight="1">
      <c r="B28" s="475"/>
      <c r="C28" s="532"/>
      <c r="J28" s="41"/>
      <c r="K28" s="41"/>
      <c r="L28" s="41"/>
      <c r="M28" s="41"/>
      <c r="N28" s="41"/>
      <c r="O28" s="41"/>
      <c r="P28" s="41"/>
      <c r="Q28" s="41"/>
      <c r="R28" s="41"/>
      <c r="S28" s="41"/>
      <c r="T28" s="41"/>
      <c r="U28" s="41"/>
      <c r="V28" s="41"/>
      <c r="Y28" s="513"/>
      <c r="Z28" s="41"/>
      <c r="AA28" s="41"/>
      <c r="AC28" s="493"/>
    </row>
    <row r="29" spans="2:29" ht="19.149999999999999" customHeight="1">
      <c r="B29" s="475"/>
      <c r="C29" s="532" t="s">
        <v>611</v>
      </c>
      <c r="D29" s="530" t="s">
        <v>15</v>
      </c>
      <c r="E29" s="530"/>
      <c r="F29" s="530"/>
      <c r="G29" s="530"/>
      <c r="H29" s="530"/>
      <c r="I29" s="530"/>
      <c r="J29" s="530"/>
      <c r="K29" s="530"/>
      <c r="L29" s="530"/>
      <c r="M29" s="530"/>
      <c r="N29" s="530"/>
      <c r="O29" s="530"/>
      <c r="P29" s="530"/>
      <c r="Q29" s="530"/>
      <c r="R29" s="530"/>
      <c r="S29" s="530"/>
      <c r="T29" s="530"/>
      <c r="U29" s="530"/>
      <c r="V29" s="530"/>
      <c r="W29" s="530"/>
      <c r="Y29" s="539"/>
      <c r="Z29" s="41" t="s">
        <v>78</v>
      </c>
      <c r="AA29" s="41" t="s">
        <v>221</v>
      </c>
      <c r="AB29" s="41" t="s">
        <v>78</v>
      </c>
      <c r="AC29" s="493"/>
    </row>
    <row r="30" spans="2:29" ht="19.899999999999999" customHeight="1">
      <c r="B30" s="475"/>
      <c r="D30" s="530"/>
      <c r="E30" s="530"/>
      <c r="F30" s="530"/>
      <c r="G30" s="530"/>
      <c r="H30" s="530"/>
      <c r="I30" s="530"/>
      <c r="J30" s="530"/>
      <c r="K30" s="530"/>
      <c r="L30" s="530"/>
      <c r="M30" s="530"/>
      <c r="N30" s="530"/>
      <c r="O30" s="530"/>
      <c r="P30" s="530"/>
      <c r="Q30" s="530"/>
      <c r="R30" s="530"/>
      <c r="S30" s="530"/>
      <c r="T30" s="530"/>
      <c r="U30" s="530"/>
      <c r="V30" s="530"/>
      <c r="W30" s="530"/>
      <c r="Y30" s="513"/>
      <c r="Z30" s="41"/>
      <c r="AA30" s="41"/>
      <c r="AC30" s="493"/>
    </row>
    <row r="31" spans="2:29" ht="13.5" customHeight="1">
      <c r="B31" s="475"/>
      <c r="Y31" s="513"/>
      <c r="Z31" s="41"/>
      <c r="AA31" s="41"/>
      <c r="AC31" s="493"/>
    </row>
    <row r="32" spans="2:29" ht="32.450000000000003" customHeight="1">
      <c r="B32" s="475"/>
      <c r="C32" s="532" t="s">
        <v>665</v>
      </c>
      <c r="D32" s="530" t="s">
        <v>666</v>
      </c>
      <c r="E32" s="530"/>
      <c r="F32" s="530"/>
      <c r="G32" s="530"/>
      <c r="H32" s="530"/>
      <c r="I32" s="530"/>
      <c r="J32" s="530"/>
      <c r="K32" s="530"/>
      <c r="L32" s="530"/>
      <c r="M32" s="530"/>
      <c r="N32" s="530"/>
      <c r="O32" s="530"/>
      <c r="P32" s="530"/>
      <c r="Q32" s="530"/>
      <c r="R32" s="530"/>
      <c r="S32" s="530"/>
      <c r="T32" s="530"/>
      <c r="U32" s="530"/>
      <c r="V32" s="530"/>
      <c r="W32" s="530"/>
      <c r="Y32" s="539"/>
      <c r="Z32" s="41" t="s">
        <v>78</v>
      </c>
      <c r="AA32" s="41" t="s">
        <v>221</v>
      </c>
      <c r="AB32" s="41" t="s">
        <v>78</v>
      </c>
      <c r="AC32" s="493"/>
    </row>
    <row r="33" spans="1:32">
      <c r="B33" s="475"/>
      <c r="D33" s="530"/>
      <c r="E33" s="530"/>
      <c r="F33" s="530"/>
      <c r="G33" s="530"/>
      <c r="H33" s="530"/>
      <c r="I33" s="530"/>
      <c r="J33" s="530"/>
      <c r="K33" s="530"/>
      <c r="L33" s="530"/>
      <c r="M33" s="530"/>
      <c r="N33" s="530"/>
      <c r="O33" s="530"/>
      <c r="P33" s="530"/>
      <c r="Q33" s="530"/>
      <c r="R33" s="530"/>
      <c r="S33" s="530"/>
      <c r="T33" s="530"/>
      <c r="U33" s="530"/>
      <c r="V33" s="530"/>
      <c r="W33" s="530"/>
      <c r="Y33" s="513"/>
      <c r="Z33" s="41"/>
      <c r="AA33" s="41"/>
      <c r="AC33" s="493"/>
    </row>
    <row r="34" spans="1:32">
      <c r="B34" s="475"/>
      <c r="Y34" s="513"/>
      <c r="Z34" s="41"/>
      <c r="AA34" s="41"/>
      <c r="AC34" s="493"/>
    </row>
    <row r="35" spans="1:32">
      <c r="B35" s="475"/>
      <c r="C35" s="532" t="s">
        <v>668</v>
      </c>
      <c r="D35" s="530" t="s">
        <v>669</v>
      </c>
      <c r="E35" s="530"/>
      <c r="F35" s="530"/>
      <c r="G35" s="530"/>
      <c r="H35" s="530"/>
      <c r="I35" s="530"/>
      <c r="J35" s="530"/>
      <c r="K35" s="530"/>
      <c r="L35" s="530"/>
      <c r="M35" s="530"/>
      <c r="N35" s="530"/>
      <c r="O35" s="530"/>
      <c r="P35" s="530"/>
      <c r="Q35" s="530"/>
      <c r="R35" s="530"/>
      <c r="S35" s="530"/>
      <c r="T35" s="530"/>
      <c r="U35" s="530"/>
      <c r="V35" s="530"/>
      <c r="W35" s="530"/>
      <c r="Y35" s="539"/>
      <c r="Z35" s="41" t="s">
        <v>78</v>
      </c>
      <c r="AA35" s="41" t="s">
        <v>221</v>
      </c>
      <c r="AB35" s="41" t="s">
        <v>78</v>
      </c>
      <c r="AC35" s="493"/>
    </row>
    <row r="36" spans="1:32">
      <c r="B36" s="475"/>
      <c r="C36" s="532"/>
      <c r="D36" s="530"/>
      <c r="E36" s="530"/>
      <c r="F36" s="530"/>
      <c r="G36" s="530"/>
      <c r="H36" s="530"/>
      <c r="I36" s="530"/>
      <c r="J36" s="530"/>
      <c r="K36" s="530"/>
      <c r="L36" s="530"/>
      <c r="M36" s="530"/>
      <c r="N36" s="530"/>
      <c r="O36" s="530"/>
      <c r="P36" s="530"/>
      <c r="Q36" s="530"/>
      <c r="R36" s="530"/>
      <c r="S36" s="530"/>
      <c r="T36" s="530"/>
      <c r="U36" s="530"/>
      <c r="V36" s="530"/>
      <c r="W36" s="530"/>
      <c r="Y36" s="513"/>
      <c r="Z36" s="41"/>
      <c r="AA36" s="41"/>
      <c r="AC36" s="493"/>
    </row>
    <row r="37" spans="1:32">
      <c r="A37" s="493"/>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69"/>
      <c r="Z37" s="478"/>
      <c r="AA37" s="478"/>
      <c r="AB37" s="480"/>
      <c r="AC37" s="480"/>
      <c r="AD37" s="475"/>
    </row>
    <row r="38" spans="1:32">
      <c r="B38" s="475" t="s">
        <v>181</v>
      </c>
      <c r="C38" s="479"/>
      <c r="Y38" s="513"/>
      <c r="Z38" s="41"/>
      <c r="AA38" s="41"/>
      <c r="AC38" s="493"/>
    </row>
    <row r="39" spans="1:32">
      <c r="B39" s="475"/>
      <c r="C39" s="532" t="s">
        <v>236</v>
      </c>
      <c r="D39" s="530" t="s">
        <v>304</v>
      </c>
      <c r="E39" s="530"/>
      <c r="F39" s="530"/>
      <c r="G39" s="530"/>
      <c r="H39" s="530"/>
      <c r="I39" s="530"/>
      <c r="J39" s="530"/>
      <c r="K39" s="530"/>
      <c r="L39" s="530"/>
      <c r="M39" s="530"/>
      <c r="N39" s="530"/>
      <c r="O39" s="530"/>
      <c r="P39" s="530"/>
      <c r="Q39" s="530"/>
      <c r="R39" s="530"/>
      <c r="S39" s="530"/>
      <c r="T39" s="530"/>
      <c r="U39" s="530"/>
      <c r="V39" s="530"/>
      <c r="W39" s="530"/>
      <c r="Y39" s="539"/>
      <c r="Z39" s="41" t="s">
        <v>78</v>
      </c>
      <c r="AA39" s="41" t="s">
        <v>221</v>
      </c>
      <c r="AB39" s="41" t="s">
        <v>78</v>
      </c>
      <c r="AC39" s="493"/>
    </row>
    <row r="40" spans="1:32">
      <c r="B40" s="475"/>
      <c r="D40" s="530"/>
      <c r="E40" s="530"/>
      <c r="F40" s="530"/>
      <c r="G40" s="530"/>
      <c r="H40" s="530"/>
      <c r="I40" s="530"/>
      <c r="J40" s="530"/>
      <c r="K40" s="530"/>
      <c r="L40" s="530"/>
      <c r="M40" s="530"/>
      <c r="N40" s="530"/>
      <c r="O40" s="530"/>
      <c r="P40" s="530"/>
      <c r="Q40" s="530"/>
      <c r="R40" s="530"/>
      <c r="S40" s="530"/>
      <c r="T40" s="530"/>
      <c r="U40" s="530"/>
      <c r="V40" s="530"/>
      <c r="W40" s="530"/>
      <c r="Y40" s="513"/>
      <c r="Z40" s="41"/>
      <c r="AA40" s="41"/>
      <c r="AC40" s="493"/>
    </row>
    <row r="41" spans="1:32">
      <c r="B41" s="472"/>
      <c r="C41" s="533"/>
      <c r="D41" s="480"/>
      <c r="E41" s="480"/>
      <c r="F41" s="480"/>
      <c r="G41" s="480"/>
      <c r="H41" s="480"/>
      <c r="I41" s="480"/>
      <c r="J41" s="480"/>
      <c r="K41" s="480"/>
      <c r="L41" s="480"/>
      <c r="M41" s="480"/>
      <c r="N41" s="480"/>
      <c r="O41" s="480"/>
      <c r="P41" s="480"/>
      <c r="Q41" s="480"/>
      <c r="R41" s="480"/>
      <c r="S41" s="480"/>
      <c r="T41" s="480"/>
      <c r="U41" s="480"/>
      <c r="V41" s="480"/>
      <c r="W41" s="480"/>
      <c r="X41" s="480"/>
      <c r="Y41" s="469"/>
      <c r="Z41" s="478"/>
      <c r="AA41" s="478"/>
      <c r="AB41" s="480"/>
      <c r="AC41" s="490"/>
    </row>
    <row r="42" spans="1:32" ht="18.75" customHeight="1">
      <c r="B42" s="529" t="s">
        <v>475</v>
      </c>
      <c r="C42" s="529"/>
      <c r="D42" s="529"/>
      <c r="E42" s="529"/>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row>
    <row r="43" spans="1:32" ht="17.25" customHeight="1">
      <c r="B43" s="530"/>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row>
    <row r="44" spans="1:32">
      <c r="B44" s="530" t="s">
        <v>978</v>
      </c>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row>
    <row r="45" spans="1:32">
      <c r="B45" s="530"/>
      <c r="C45" s="530"/>
      <c r="D45" s="530"/>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row>
    <row r="46" spans="1:32" ht="18" customHeight="1">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row>
    <row r="47" spans="1:32">
      <c r="D47" s="19" t="s">
        <v>210</v>
      </c>
      <c r="K47" s="538"/>
      <c r="L47" s="530" t="s">
        <v>391</v>
      </c>
      <c r="M47" s="530"/>
      <c r="N47" s="530"/>
      <c r="O47" s="530"/>
      <c r="P47" s="530"/>
      <c r="Q47" s="530"/>
      <c r="R47" s="530"/>
      <c r="S47" s="530"/>
      <c r="T47" s="530"/>
      <c r="U47" s="530"/>
      <c r="V47" s="530"/>
      <c r="W47" s="530"/>
      <c r="X47" s="530"/>
      <c r="Y47" s="530"/>
      <c r="Z47" s="530"/>
      <c r="AA47" s="530"/>
      <c r="AB47" s="530"/>
      <c r="AC47" s="538"/>
    </row>
    <row r="48" spans="1:32">
      <c r="K48" s="538"/>
      <c r="L48" s="530"/>
      <c r="M48" s="530"/>
      <c r="N48" s="530"/>
      <c r="O48" s="530"/>
      <c r="P48" s="530"/>
      <c r="Q48" s="530"/>
      <c r="R48" s="530"/>
      <c r="S48" s="530"/>
      <c r="T48" s="530"/>
      <c r="U48" s="530"/>
      <c r="V48" s="530"/>
      <c r="W48" s="530"/>
      <c r="X48" s="530"/>
      <c r="Y48" s="530"/>
      <c r="Z48" s="530"/>
      <c r="AA48" s="530"/>
      <c r="AB48" s="530"/>
      <c r="AC48" s="538"/>
      <c r="AF48" s="19" t="s">
        <v>158</v>
      </c>
    </row>
    <row r="49" spans="2:29" ht="49.5" customHeight="1">
      <c r="K49" s="538"/>
      <c r="L49" s="530"/>
      <c r="M49" s="530"/>
      <c r="N49" s="530"/>
      <c r="O49" s="530"/>
      <c r="P49" s="530"/>
      <c r="Q49" s="530"/>
      <c r="R49" s="530"/>
      <c r="S49" s="530"/>
      <c r="T49" s="530"/>
      <c r="U49" s="530"/>
      <c r="V49" s="530"/>
      <c r="W49" s="530"/>
      <c r="X49" s="530"/>
      <c r="Y49" s="530"/>
      <c r="Z49" s="530"/>
      <c r="AA49" s="530"/>
      <c r="AB49" s="530"/>
      <c r="AC49" s="538"/>
    </row>
    <row r="50" spans="2:29">
      <c r="B50" s="530" t="s">
        <v>440</v>
      </c>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row>
    <row r="51" spans="2:29">
      <c r="B51" s="530"/>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row>
    <row r="52" spans="2:29" ht="30" customHeight="1">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row>
    <row r="120" spans="3:7">
      <c r="C120" s="480"/>
      <c r="D120" s="480"/>
      <c r="E120" s="480"/>
      <c r="F120" s="480"/>
      <c r="G120" s="480"/>
    </row>
    <row r="121" spans="3:7">
      <c r="C121" s="47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1"/>
  <dataValidations count="1">
    <dataValidation type="list" allowBlank="1" showDropDown="0" showInputMessage="1" showErrorMessage="1" sqref="Z14:Z15 AB14:AB15 Z29 AB29 Z39 AB39 G8:G10 L8 Q8 Z32 AB32 Z35 AB35">
      <formula1>"□,■"</formula1>
    </dataValidation>
  </dataValidations>
  <pageMargins left="0.39370078740157483" right="0.39370078740157483" top="0.59055118110236227" bottom="0.39370078740157483" header="0.27559055118110237" footer="0.43307086614173229"/>
  <pageSetup paperSize="9" scale="85" fitToWidth="1" fitToHeight="1" orientation="portrait" usePrinterDefaults="1"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A2:AB123"/>
  <sheetViews>
    <sheetView view="pageBreakPreview" zoomScaleSheetLayoutView="100" workbookViewId="0">
      <selection activeCell="B2" sqref="B2"/>
    </sheetView>
  </sheetViews>
  <sheetFormatPr defaultColWidth="4" defaultRowHeight="13.5"/>
  <cols>
    <col min="1" max="1" width="1.5" style="19" customWidth="1"/>
    <col min="2" max="2" width="2.375" style="19" customWidth="1"/>
    <col min="3" max="3" width="1.125" style="19" customWidth="1"/>
    <col min="4" max="20" width="4" style="19"/>
    <col min="21" max="21" width="2.375" style="19" customWidth="1"/>
    <col min="22" max="22" width="4" style="19"/>
    <col min="23" max="23" width="2.25" style="19" customWidth="1"/>
    <col min="24" max="24" width="4" style="19"/>
    <col min="25" max="25" width="2.375" style="19" customWidth="1"/>
    <col min="26" max="26" width="1.5" style="19" customWidth="1"/>
    <col min="27" max="16384" width="4" style="19"/>
  </cols>
  <sheetData>
    <row r="2" spans="2:25">
      <c r="C2" s="531"/>
      <c r="D2" s="531"/>
      <c r="E2" s="531"/>
      <c r="F2" s="531"/>
      <c r="G2" s="531"/>
      <c r="H2" s="531"/>
      <c r="I2" s="531"/>
      <c r="J2" s="531"/>
      <c r="K2" s="531"/>
      <c r="L2" s="531"/>
      <c r="M2" s="531"/>
      <c r="N2" s="531"/>
      <c r="O2" s="531"/>
      <c r="P2" s="531"/>
      <c r="Q2" s="531"/>
      <c r="R2" s="531"/>
      <c r="S2" s="531"/>
      <c r="T2" s="531"/>
      <c r="U2" s="531"/>
      <c r="V2" s="531"/>
      <c r="W2" s="531"/>
      <c r="X2" s="531"/>
      <c r="Y2" s="531"/>
    </row>
    <row r="4" spans="2:25">
      <c r="B4" s="41" t="s">
        <v>373</v>
      </c>
      <c r="C4" s="41"/>
      <c r="D4" s="41"/>
      <c r="E4" s="41"/>
      <c r="F4" s="41"/>
      <c r="G4" s="41"/>
      <c r="H4" s="41"/>
      <c r="I4" s="41"/>
      <c r="J4" s="41"/>
      <c r="K4" s="41"/>
      <c r="L4" s="41"/>
      <c r="M4" s="41"/>
      <c r="N4" s="41"/>
      <c r="O4" s="41"/>
      <c r="P4" s="41"/>
      <c r="Q4" s="41"/>
      <c r="R4" s="41"/>
      <c r="S4" s="41"/>
      <c r="T4" s="41"/>
      <c r="U4" s="41"/>
      <c r="V4" s="41"/>
      <c r="W4" s="41"/>
      <c r="X4" s="41"/>
      <c r="Y4" s="41"/>
    </row>
    <row r="6" spans="2:25" ht="23.25" customHeight="1">
      <c r="B6" s="466" t="s">
        <v>353</v>
      </c>
      <c r="C6" s="466"/>
      <c r="D6" s="466"/>
      <c r="E6" s="466"/>
      <c r="F6" s="466"/>
      <c r="G6" s="494"/>
      <c r="H6" s="498"/>
      <c r="I6" s="498"/>
      <c r="J6" s="498"/>
      <c r="K6" s="498"/>
      <c r="L6" s="498"/>
      <c r="M6" s="498"/>
      <c r="N6" s="498"/>
      <c r="O6" s="498"/>
      <c r="P6" s="498"/>
      <c r="Q6" s="498"/>
      <c r="R6" s="498"/>
      <c r="S6" s="498"/>
      <c r="T6" s="498"/>
      <c r="U6" s="498"/>
      <c r="V6" s="498"/>
      <c r="W6" s="498"/>
      <c r="X6" s="498"/>
      <c r="Y6" s="518"/>
    </row>
    <row r="7" spans="2:25" ht="23.25" customHeight="1">
      <c r="B7" s="466" t="s">
        <v>101</v>
      </c>
      <c r="C7" s="466"/>
      <c r="D7" s="466"/>
      <c r="E7" s="466"/>
      <c r="F7" s="466"/>
      <c r="G7" s="467" t="s">
        <v>78</v>
      </c>
      <c r="H7" s="500" t="s">
        <v>465</v>
      </c>
      <c r="I7" s="500"/>
      <c r="J7" s="500"/>
      <c r="K7" s="500"/>
      <c r="L7" s="41" t="s">
        <v>78</v>
      </c>
      <c r="M7" s="500" t="s">
        <v>470</v>
      </c>
      <c r="N7" s="500"/>
      <c r="O7" s="500"/>
      <c r="P7" s="500"/>
      <c r="Q7" s="41" t="s">
        <v>78</v>
      </c>
      <c r="R7" s="500" t="s">
        <v>472</v>
      </c>
      <c r="S7" s="500"/>
      <c r="T7" s="500"/>
      <c r="U7" s="500"/>
      <c r="V7" s="500"/>
      <c r="W7" s="498"/>
      <c r="X7" s="498"/>
      <c r="Y7" s="518"/>
    </row>
    <row r="8" spans="2:25" ht="20.100000000000001" customHeight="1">
      <c r="B8" s="468" t="s">
        <v>59</v>
      </c>
      <c r="C8" s="477"/>
      <c r="D8" s="477"/>
      <c r="E8" s="477"/>
      <c r="F8" s="486"/>
      <c r="G8" s="41" t="s">
        <v>78</v>
      </c>
      <c r="H8" s="479" t="s">
        <v>308</v>
      </c>
      <c r="I8" s="537"/>
      <c r="J8" s="537"/>
      <c r="K8" s="537"/>
      <c r="L8" s="537"/>
      <c r="M8" s="537"/>
      <c r="N8" s="537"/>
      <c r="O8" s="537"/>
      <c r="P8" s="537"/>
      <c r="Q8" s="537"/>
      <c r="R8" s="537"/>
      <c r="S8" s="537"/>
      <c r="T8" s="537"/>
      <c r="U8" s="537"/>
      <c r="V8" s="537"/>
      <c r="W8" s="537"/>
      <c r="X8" s="537"/>
      <c r="Y8" s="540"/>
    </row>
    <row r="9" spans="2:25" ht="20.100000000000001" customHeight="1">
      <c r="B9" s="513"/>
      <c r="C9" s="41"/>
      <c r="D9" s="41"/>
      <c r="E9" s="41"/>
      <c r="F9" s="525"/>
      <c r="G9" s="41" t="s">
        <v>78</v>
      </c>
      <c r="H9" s="19" t="s">
        <v>487</v>
      </c>
      <c r="I9" s="103"/>
      <c r="J9" s="103"/>
      <c r="K9" s="103"/>
      <c r="L9" s="103"/>
      <c r="M9" s="103"/>
      <c r="N9" s="103"/>
      <c r="O9" s="103"/>
      <c r="P9" s="103"/>
      <c r="Q9" s="103"/>
      <c r="R9" s="103"/>
      <c r="S9" s="103"/>
      <c r="T9" s="103"/>
      <c r="U9" s="103"/>
      <c r="V9" s="103"/>
      <c r="W9" s="103"/>
      <c r="X9" s="103"/>
      <c r="Y9" s="489"/>
    </row>
    <row r="10" spans="2:25" ht="20.100000000000001" customHeight="1">
      <c r="B10" s="469"/>
      <c r="C10" s="478"/>
      <c r="D10" s="478"/>
      <c r="E10" s="478"/>
      <c r="F10" s="487"/>
      <c r="G10" s="469" t="s">
        <v>78</v>
      </c>
      <c r="H10" s="480" t="s">
        <v>541</v>
      </c>
      <c r="I10" s="516"/>
      <c r="J10" s="516"/>
      <c r="K10" s="516"/>
      <c r="L10" s="516"/>
      <c r="M10" s="516"/>
      <c r="N10" s="516"/>
      <c r="O10" s="516"/>
      <c r="P10" s="516"/>
      <c r="Q10" s="516"/>
      <c r="R10" s="516"/>
      <c r="S10" s="516"/>
      <c r="T10" s="516"/>
      <c r="U10" s="516"/>
      <c r="V10" s="516"/>
      <c r="W10" s="516"/>
      <c r="X10" s="516"/>
      <c r="Y10" s="541"/>
    </row>
    <row r="11" spans="2:25" ht="20.100000000000001" customHeight="1">
      <c r="B11" s="468" t="s">
        <v>527</v>
      </c>
      <c r="C11" s="477"/>
      <c r="D11" s="477"/>
      <c r="E11" s="477"/>
      <c r="F11" s="486"/>
      <c r="G11" s="41" t="s">
        <v>78</v>
      </c>
      <c r="H11" s="479" t="s">
        <v>501</v>
      </c>
      <c r="I11" s="537"/>
      <c r="J11" s="537"/>
      <c r="K11" s="537"/>
      <c r="L11" s="537"/>
      <c r="M11" s="537"/>
      <c r="N11" s="537"/>
      <c r="O11" s="537"/>
      <c r="P11" s="537"/>
      <c r="Q11" s="537"/>
      <c r="R11" s="537"/>
      <c r="S11" s="537"/>
      <c r="T11" s="537"/>
      <c r="U11" s="537"/>
      <c r="V11" s="537"/>
      <c r="W11" s="537"/>
      <c r="X11" s="537"/>
      <c r="Y11" s="540"/>
    </row>
    <row r="12" spans="2:25" ht="20.100000000000001" customHeight="1">
      <c r="B12" s="513"/>
      <c r="C12" s="41"/>
      <c r="D12" s="41"/>
      <c r="E12" s="41"/>
      <c r="F12" s="525"/>
      <c r="G12" s="41" t="s">
        <v>78</v>
      </c>
      <c r="H12" s="19" t="s">
        <v>542</v>
      </c>
      <c r="I12" s="103"/>
      <c r="J12" s="103"/>
      <c r="K12" s="103"/>
      <c r="L12" s="103"/>
      <c r="M12" s="103"/>
      <c r="N12" s="103"/>
      <c r="O12" s="103"/>
      <c r="P12" s="103"/>
      <c r="Q12" s="103"/>
      <c r="R12" s="103"/>
      <c r="S12" s="103"/>
      <c r="T12" s="103"/>
      <c r="U12" s="103"/>
      <c r="V12" s="103"/>
      <c r="W12" s="103"/>
      <c r="X12" s="103"/>
      <c r="Y12" s="489"/>
    </row>
    <row r="13" spans="2:25" ht="20.100000000000001" customHeight="1">
      <c r="B13" s="513"/>
      <c r="C13" s="41"/>
      <c r="D13" s="41"/>
      <c r="E13" s="41"/>
      <c r="F13" s="525"/>
      <c r="G13" s="41" t="s">
        <v>78</v>
      </c>
      <c r="H13" s="19" t="s">
        <v>544</v>
      </c>
      <c r="I13" s="103"/>
      <c r="J13" s="103"/>
      <c r="K13" s="103"/>
      <c r="L13" s="103"/>
      <c r="M13" s="103"/>
      <c r="N13" s="103"/>
      <c r="O13" s="103"/>
      <c r="P13" s="103"/>
      <c r="Q13" s="103"/>
      <c r="R13" s="103"/>
      <c r="S13" s="103"/>
      <c r="T13" s="103"/>
      <c r="U13" s="103"/>
      <c r="V13" s="103"/>
      <c r="W13" s="103"/>
      <c r="X13" s="103"/>
      <c r="Y13" s="489"/>
    </row>
    <row r="14" spans="2:25" ht="20.100000000000001" customHeight="1">
      <c r="B14" s="469"/>
      <c r="C14" s="478"/>
      <c r="D14" s="478"/>
      <c r="E14" s="478"/>
      <c r="F14" s="487"/>
      <c r="G14" s="469" t="s">
        <v>78</v>
      </c>
      <c r="H14" s="480" t="s">
        <v>546</v>
      </c>
      <c r="I14" s="516"/>
      <c r="J14" s="516"/>
      <c r="K14" s="516"/>
      <c r="L14" s="516"/>
      <c r="M14" s="516"/>
      <c r="N14" s="516"/>
      <c r="O14" s="516"/>
      <c r="P14" s="516"/>
      <c r="Q14" s="516"/>
      <c r="R14" s="516"/>
      <c r="S14" s="516"/>
      <c r="T14" s="516"/>
      <c r="U14" s="516"/>
      <c r="V14" s="516"/>
      <c r="W14" s="516"/>
      <c r="X14" s="516"/>
      <c r="Y14" s="541"/>
    </row>
    <row r="16" spans="2:25">
      <c r="B16" s="470"/>
      <c r="C16" s="479"/>
      <c r="D16" s="479"/>
      <c r="E16" s="479"/>
      <c r="F16" s="479"/>
      <c r="G16" s="479"/>
      <c r="H16" s="479"/>
      <c r="I16" s="479"/>
      <c r="J16" s="479"/>
      <c r="K16" s="479"/>
      <c r="L16" s="479"/>
      <c r="M16" s="479"/>
      <c r="N16" s="479"/>
      <c r="O16" s="479"/>
      <c r="P16" s="479"/>
      <c r="Q16" s="479"/>
      <c r="R16" s="479"/>
      <c r="S16" s="479"/>
      <c r="T16" s="479"/>
      <c r="U16" s="479"/>
      <c r="V16" s="479"/>
      <c r="W16" s="479"/>
      <c r="X16" s="479"/>
      <c r="Y16" s="488"/>
    </row>
    <row r="17" spans="2:28">
      <c r="B17" s="475" t="s">
        <v>548</v>
      </c>
      <c r="Y17" s="493"/>
    </row>
    <row r="18" spans="2:28">
      <c r="B18" s="475"/>
      <c r="Y18" s="493"/>
    </row>
    <row r="19" spans="2:28">
      <c r="B19" s="475"/>
      <c r="C19" s="19" t="s">
        <v>49</v>
      </c>
      <c r="K19" s="41"/>
      <c r="L19" s="41"/>
      <c r="Y19" s="493"/>
    </row>
    <row r="20" spans="2:28" ht="6.75" customHeight="1">
      <c r="B20" s="475"/>
      <c r="Y20" s="493"/>
    </row>
    <row r="21" spans="2:28" ht="17.25" customHeight="1">
      <c r="B21" s="475"/>
      <c r="D21" s="467" t="s">
        <v>550</v>
      </c>
      <c r="E21" s="476"/>
      <c r="F21" s="476"/>
      <c r="G21" s="476"/>
      <c r="H21" s="476"/>
      <c r="I21" s="476"/>
      <c r="J21" s="476"/>
      <c r="K21" s="476"/>
      <c r="L21" s="476"/>
      <c r="M21" s="485"/>
      <c r="N21" s="467" t="s">
        <v>550</v>
      </c>
      <c r="O21" s="476"/>
      <c r="P21" s="476"/>
      <c r="Q21" s="476"/>
      <c r="R21" s="476"/>
      <c r="S21" s="476"/>
      <c r="T21" s="476"/>
      <c r="U21" s="476"/>
      <c r="V21" s="476"/>
      <c r="W21" s="476"/>
      <c r="X21" s="485"/>
      <c r="Y21" s="493"/>
    </row>
    <row r="22" spans="2:28" ht="26.25" customHeight="1">
      <c r="B22" s="475"/>
      <c r="D22" s="467"/>
      <c r="E22" s="476"/>
      <c r="F22" s="476"/>
      <c r="G22" s="476"/>
      <c r="H22" s="476"/>
      <c r="I22" s="476"/>
      <c r="J22" s="476"/>
      <c r="K22" s="476"/>
      <c r="L22" s="476"/>
      <c r="M22" s="485"/>
      <c r="N22" s="467"/>
      <c r="O22" s="476"/>
      <c r="P22" s="476"/>
      <c r="Q22" s="476"/>
      <c r="R22" s="476"/>
      <c r="S22" s="476"/>
      <c r="T22" s="476"/>
      <c r="U22" s="476"/>
      <c r="V22" s="476"/>
      <c r="W22" s="476"/>
      <c r="X22" s="485"/>
      <c r="Y22" s="493"/>
    </row>
    <row r="23" spans="2:28">
      <c r="B23" s="475"/>
      <c r="M23" s="41"/>
      <c r="R23" s="41"/>
      <c r="X23" s="41"/>
      <c r="Y23" s="493"/>
      <c r="Z23" s="531"/>
      <c r="AA23" s="531"/>
      <c r="AB23" s="531"/>
    </row>
    <row r="24" spans="2:28">
      <c r="B24" s="475"/>
      <c r="C24" s="19" t="s">
        <v>551</v>
      </c>
      <c r="K24" s="41"/>
      <c r="L24" s="41"/>
      <c r="Y24" s="493"/>
    </row>
    <row r="25" spans="2:28" ht="6.75" customHeight="1">
      <c r="B25" s="475"/>
      <c r="Y25" s="493"/>
    </row>
    <row r="26" spans="2:28" ht="17.25" customHeight="1">
      <c r="B26" s="475"/>
      <c r="D26" s="467" t="s">
        <v>550</v>
      </c>
      <c r="E26" s="476"/>
      <c r="F26" s="476"/>
      <c r="G26" s="476"/>
      <c r="H26" s="476"/>
      <c r="I26" s="476"/>
      <c r="J26" s="476"/>
      <c r="K26" s="476"/>
      <c r="L26" s="476"/>
      <c r="M26" s="485"/>
      <c r="N26" s="467" t="s">
        <v>550</v>
      </c>
      <c r="O26" s="476"/>
      <c r="P26" s="476"/>
      <c r="Q26" s="476"/>
      <c r="R26" s="476"/>
      <c r="S26" s="476"/>
      <c r="T26" s="476"/>
      <c r="U26" s="476"/>
      <c r="V26" s="476"/>
      <c r="W26" s="476"/>
      <c r="X26" s="485"/>
      <c r="Y26" s="493"/>
    </row>
    <row r="27" spans="2:28" ht="26.25" customHeight="1">
      <c r="B27" s="475"/>
      <c r="D27" s="467"/>
      <c r="E27" s="476"/>
      <c r="F27" s="476"/>
      <c r="G27" s="476"/>
      <c r="H27" s="476"/>
      <c r="I27" s="476"/>
      <c r="J27" s="476"/>
      <c r="K27" s="476"/>
      <c r="L27" s="476"/>
      <c r="M27" s="485"/>
      <c r="N27" s="467"/>
      <c r="O27" s="476"/>
      <c r="P27" s="476"/>
      <c r="Q27" s="476"/>
      <c r="R27" s="476"/>
      <c r="S27" s="476"/>
      <c r="T27" s="476"/>
      <c r="U27" s="476"/>
      <c r="V27" s="476"/>
      <c r="W27" s="476"/>
      <c r="X27" s="485"/>
      <c r="Y27" s="493"/>
    </row>
    <row r="28" spans="2:28">
      <c r="B28" s="475"/>
      <c r="Y28" s="493"/>
      <c r="Z28" s="531"/>
      <c r="AA28" s="531"/>
      <c r="AB28" s="531"/>
    </row>
    <row r="29" spans="2:28">
      <c r="B29" s="475"/>
      <c r="C29" s="19" t="s">
        <v>222</v>
      </c>
      <c r="K29" s="3"/>
      <c r="L29" s="3"/>
      <c r="Y29" s="493"/>
    </row>
    <row r="30" spans="2:28" ht="6.75" customHeight="1">
      <c r="B30" s="475"/>
      <c r="Y30" s="493"/>
    </row>
    <row r="31" spans="2:28" ht="17.25" customHeight="1">
      <c r="B31" s="475"/>
      <c r="D31" s="467" t="s">
        <v>550</v>
      </c>
      <c r="E31" s="476"/>
      <c r="F31" s="476"/>
      <c r="G31" s="476"/>
      <c r="H31" s="476"/>
      <c r="I31" s="476"/>
      <c r="J31" s="476"/>
      <c r="K31" s="476"/>
      <c r="L31" s="476"/>
      <c r="M31" s="485"/>
      <c r="N31" s="467" t="s">
        <v>550</v>
      </c>
      <c r="O31" s="476"/>
      <c r="P31" s="476"/>
      <c r="Q31" s="476"/>
      <c r="R31" s="476"/>
      <c r="S31" s="476"/>
      <c r="T31" s="476"/>
      <c r="U31" s="476"/>
      <c r="V31" s="476"/>
      <c r="W31" s="476"/>
      <c r="X31" s="485"/>
      <c r="Y31" s="493"/>
    </row>
    <row r="32" spans="2:28" ht="26.25" customHeight="1">
      <c r="B32" s="475"/>
      <c r="D32" s="467"/>
      <c r="E32" s="476"/>
      <c r="F32" s="476"/>
      <c r="G32" s="476"/>
      <c r="H32" s="476"/>
      <c r="I32" s="476"/>
      <c r="J32" s="476"/>
      <c r="K32" s="476"/>
      <c r="L32" s="476"/>
      <c r="M32" s="485"/>
      <c r="N32" s="467"/>
      <c r="O32" s="476"/>
      <c r="P32" s="476"/>
      <c r="Q32" s="476"/>
      <c r="R32" s="476"/>
      <c r="S32" s="476"/>
      <c r="T32" s="476"/>
      <c r="U32" s="476"/>
      <c r="V32" s="476"/>
      <c r="W32" s="476"/>
      <c r="X32" s="485"/>
      <c r="Y32" s="493"/>
    </row>
    <row r="33" spans="1:28" ht="7.5" customHeight="1">
      <c r="B33" s="475"/>
      <c r="Y33" s="493"/>
      <c r="Z33" s="531"/>
      <c r="AA33" s="531"/>
      <c r="AB33" s="531"/>
    </row>
    <row r="34" spans="1:28">
      <c r="B34" s="475"/>
      <c r="C34" s="19" t="s">
        <v>552</v>
      </c>
      <c r="K34" s="41"/>
      <c r="L34" s="41"/>
      <c r="Y34" s="493"/>
    </row>
    <row r="35" spans="1:28" ht="6.75" customHeight="1">
      <c r="B35" s="475"/>
      <c r="Y35" s="493"/>
    </row>
    <row r="36" spans="1:28" ht="17.25" customHeight="1">
      <c r="B36" s="475"/>
      <c r="D36" s="467" t="s">
        <v>550</v>
      </c>
      <c r="E36" s="476"/>
      <c r="F36" s="476"/>
      <c r="G36" s="476"/>
      <c r="H36" s="476"/>
      <c r="I36" s="476"/>
      <c r="J36" s="476"/>
      <c r="K36" s="476"/>
      <c r="L36" s="476"/>
      <c r="M36" s="485"/>
      <c r="N36" s="467" t="s">
        <v>550</v>
      </c>
      <c r="O36" s="476"/>
      <c r="P36" s="476"/>
      <c r="Q36" s="476"/>
      <c r="R36" s="476"/>
      <c r="S36" s="476"/>
      <c r="T36" s="476"/>
      <c r="U36" s="476"/>
      <c r="V36" s="476"/>
      <c r="W36" s="476"/>
      <c r="X36" s="485"/>
      <c r="Y36" s="493"/>
    </row>
    <row r="37" spans="1:28" ht="27.75" customHeight="1">
      <c r="B37" s="475"/>
      <c r="D37" s="467"/>
      <c r="E37" s="476"/>
      <c r="F37" s="476"/>
      <c r="G37" s="476"/>
      <c r="H37" s="476"/>
      <c r="I37" s="476"/>
      <c r="J37" s="476"/>
      <c r="K37" s="476"/>
      <c r="L37" s="476"/>
      <c r="M37" s="485"/>
      <c r="N37" s="467"/>
      <c r="O37" s="476"/>
      <c r="P37" s="476"/>
      <c r="Q37" s="476"/>
      <c r="R37" s="476"/>
      <c r="S37" s="476"/>
      <c r="T37" s="476"/>
      <c r="U37" s="476"/>
      <c r="V37" s="476"/>
      <c r="W37" s="476"/>
      <c r="X37" s="485"/>
      <c r="Y37" s="493"/>
    </row>
    <row r="38" spans="1:28">
      <c r="A38" s="493"/>
      <c r="Y38" s="493"/>
      <c r="Z38" s="531"/>
      <c r="AA38" s="531"/>
      <c r="AB38" s="531"/>
    </row>
    <row r="39" spans="1:28">
      <c r="B39" s="472"/>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542"/>
      <c r="AA39" s="531"/>
      <c r="AB39" s="531"/>
    </row>
    <row r="42" spans="1:28">
      <c r="B42" s="19" t="s">
        <v>553</v>
      </c>
    </row>
    <row r="43" spans="1:28">
      <c r="B43" s="19" t="s">
        <v>502</v>
      </c>
      <c r="D43" s="19" t="s">
        <v>479</v>
      </c>
      <c r="K43" s="531"/>
      <c r="L43" s="531"/>
      <c r="M43" s="531"/>
      <c r="N43" s="531"/>
      <c r="O43" s="531"/>
      <c r="P43" s="531"/>
      <c r="Q43" s="531"/>
      <c r="R43" s="531"/>
      <c r="S43" s="531"/>
      <c r="T43" s="531"/>
      <c r="U43" s="531"/>
      <c r="V43" s="531"/>
      <c r="W43" s="531"/>
      <c r="X43" s="531"/>
      <c r="Y43" s="531"/>
      <c r="Z43" s="531"/>
      <c r="AA43" s="531"/>
      <c r="AB43" s="531"/>
    </row>
    <row r="122" spans="3:7">
      <c r="C122" s="480"/>
      <c r="D122" s="480"/>
      <c r="E122" s="480"/>
      <c r="F122" s="480"/>
      <c r="G122" s="480"/>
    </row>
    <row r="123" spans="3:7">
      <c r="C123" s="479"/>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1"/>
  <dataValidations count="1">
    <dataValidation type="list" allowBlank="1" showDropDown="0" showInputMessage="1" showErrorMessage="1" sqref="L7 Q7 G7:G14">
      <formula1>"□,■"</formula1>
    </dataValidation>
  </dataValidations>
  <pageMargins left="0.39370078740157483" right="0.39370078740157483" top="0.59055118110236227" bottom="0.39370078740157483" header="0.27559055118110237" footer="0.43307086614173229"/>
  <pageSetup paperSize="9" scale="92" fitToWidth="1" fitToHeight="1" orientation="portrait" usePrinterDefaults="1" r:id="rId1"/>
  <headerFooter alignWithMargins="0">
    <oddHeader>&amp;R&amp;A</oddHeader>
  </headerFooter>
  <rowBreaks count="2" manualBreakCount="2">
    <brk id="58" max="27" man="1"/>
    <brk id="6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B2:AO123"/>
  <sheetViews>
    <sheetView view="pageBreakPreview" zoomScaleSheetLayoutView="100" workbookViewId="0">
      <selection activeCell="B2" sqref="B2"/>
    </sheetView>
  </sheetViews>
  <sheetFormatPr defaultColWidth="4" defaultRowHeight="13.5"/>
  <cols>
    <col min="1" max="1" width="1.5" style="19" customWidth="1"/>
    <col min="2" max="2" width="2.375" style="19" customWidth="1"/>
    <col min="3" max="3" width="1.125" style="19" customWidth="1"/>
    <col min="4" max="20" width="4" style="19"/>
    <col min="21" max="21" width="2.375" style="19" customWidth="1"/>
    <col min="22" max="22" width="4" style="19"/>
    <col min="23" max="23" width="2.25" style="19" customWidth="1"/>
    <col min="24" max="24" width="4" style="19"/>
    <col min="25" max="25" width="2.375" style="19" customWidth="1"/>
    <col min="26" max="26" width="1.5" style="19" customWidth="1"/>
    <col min="27" max="16384" width="4" style="19"/>
  </cols>
  <sheetData>
    <row r="2" spans="2:25">
      <c r="C2" s="531"/>
      <c r="D2" s="531"/>
      <c r="E2" s="531"/>
      <c r="F2" s="531"/>
      <c r="G2" s="531"/>
      <c r="H2" s="531"/>
      <c r="I2" s="531"/>
      <c r="J2" s="531"/>
      <c r="K2" s="531"/>
      <c r="L2" s="531"/>
      <c r="M2" s="531"/>
      <c r="N2" s="531"/>
      <c r="O2" s="531"/>
      <c r="P2" s="531"/>
      <c r="Q2" s="531"/>
      <c r="R2" s="531"/>
      <c r="S2" s="531"/>
      <c r="T2" s="531"/>
      <c r="U2" s="531"/>
      <c r="V2" s="531"/>
      <c r="W2" s="531"/>
      <c r="X2" s="531"/>
      <c r="Y2" s="531"/>
    </row>
    <row r="4" spans="2:25">
      <c r="B4" s="41" t="s">
        <v>531</v>
      </c>
      <c r="C4" s="41"/>
      <c r="D4" s="41"/>
      <c r="E4" s="41"/>
      <c r="F4" s="41"/>
      <c r="G4" s="41"/>
      <c r="H4" s="41"/>
      <c r="I4" s="41"/>
      <c r="J4" s="41"/>
      <c r="K4" s="41"/>
      <c r="L4" s="41"/>
      <c r="M4" s="41"/>
      <c r="N4" s="41"/>
      <c r="O4" s="41"/>
      <c r="P4" s="41"/>
      <c r="Q4" s="41"/>
      <c r="R4" s="41"/>
      <c r="S4" s="41"/>
      <c r="T4" s="41"/>
      <c r="U4" s="41"/>
      <c r="V4" s="41"/>
      <c r="W4" s="41"/>
      <c r="X4" s="41"/>
      <c r="Y4" s="41"/>
    </row>
    <row r="6" spans="2:25" ht="23.25" customHeight="1">
      <c r="B6" s="466" t="s">
        <v>353</v>
      </c>
      <c r="C6" s="466"/>
      <c r="D6" s="466"/>
      <c r="E6" s="466"/>
      <c r="F6" s="466"/>
      <c r="G6" s="494"/>
      <c r="H6" s="498"/>
      <c r="I6" s="498"/>
      <c r="J6" s="498"/>
      <c r="K6" s="498"/>
      <c r="L6" s="498"/>
      <c r="M6" s="498"/>
      <c r="N6" s="498"/>
      <c r="O6" s="498"/>
      <c r="P6" s="498"/>
      <c r="Q6" s="498"/>
      <c r="R6" s="498"/>
      <c r="S6" s="498"/>
      <c r="T6" s="498"/>
      <c r="U6" s="498"/>
      <c r="V6" s="498"/>
      <c r="W6" s="498"/>
      <c r="X6" s="498"/>
      <c r="Y6" s="518"/>
    </row>
    <row r="7" spans="2:25" ht="23.25" customHeight="1">
      <c r="B7" s="466" t="s">
        <v>101</v>
      </c>
      <c r="C7" s="466"/>
      <c r="D7" s="466"/>
      <c r="E7" s="466"/>
      <c r="F7" s="466"/>
      <c r="G7" s="467" t="s">
        <v>78</v>
      </c>
      <c r="H7" s="500" t="s">
        <v>465</v>
      </c>
      <c r="I7" s="500"/>
      <c r="J7" s="500"/>
      <c r="K7" s="500"/>
      <c r="L7" s="41" t="s">
        <v>78</v>
      </c>
      <c r="M7" s="500" t="s">
        <v>470</v>
      </c>
      <c r="N7" s="500"/>
      <c r="O7" s="500"/>
      <c r="P7" s="500"/>
      <c r="Q7" s="41" t="s">
        <v>78</v>
      </c>
      <c r="R7" s="500" t="s">
        <v>472</v>
      </c>
      <c r="S7" s="500"/>
      <c r="T7" s="500"/>
      <c r="U7" s="500"/>
      <c r="V7" s="500"/>
      <c r="W7" s="498"/>
      <c r="X7" s="498"/>
      <c r="Y7" s="518"/>
    </row>
    <row r="8" spans="2:25" ht="20.100000000000001" customHeight="1">
      <c r="B8" s="468" t="s">
        <v>59</v>
      </c>
      <c r="C8" s="477"/>
      <c r="D8" s="477"/>
      <c r="E8" s="477"/>
      <c r="F8" s="486"/>
      <c r="G8" s="41" t="s">
        <v>78</v>
      </c>
      <c r="H8" s="479" t="s">
        <v>308</v>
      </c>
      <c r="I8" s="537"/>
      <c r="J8" s="537"/>
      <c r="K8" s="537"/>
      <c r="L8" s="537"/>
      <c r="M8" s="537"/>
      <c r="N8" s="537"/>
      <c r="O8" s="537"/>
      <c r="P8" s="537"/>
      <c r="Q8" s="537"/>
      <c r="R8" s="537"/>
      <c r="S8" s="537"/>
      <c r="T8" s="537"/>
      <c r="U8" s="537"/>
      <c r="V8" s="537"/>
      <c r="W8" s="537"/>
      <c r="X8" s="537"/>
      <c r="Y8" s="540"/>
    </row>
    <row r="9" spans="2:25" ht="20.100000000000001" customHeight="1">
      <c r="B9" s="513"/>
      <c r="C9" s="41"/>
      <c r="D9" s="41"/>
      <c r="E9" s="41"/>
      <c r="F9" s="525"/>
      <c r="G9" s="41" t="s">
        <v>78</v>
      </c>
      <c r="H9" s="19" t="s">
        <v>487</v>
      </c>
      <c r="I9" s="103"/>
      <c r="J9" s="103"/>
      <c r="K9" s="103"/>
      <c r="L9" s="103"/>
      <c r="M9" s="103"/>
      <c r="N9" s="103"/>
      <c r="O9" s="103"/>
      <c r="P9" s="103"/>
      <c r="Q9" s="103"/>
      <c r="R9" s="103"/>
      <c r="S9" s="103"/>
      <c r="T9" s="103"/>
      <c r="U9" s="103"/>
      <c r="V9" s="103"/>
      <c r="W9" s="103"/>
      <c r="X9" s="103"/>
      <c r="Y9" s="489"/>
    </row>
    <row r="10" spans="2:25" ht="20.100000000000001" customHeight="1">
      <c r="B10" s="469"/>
      <c r="C10" s="478"/>
      <c r="D10" s="478"/>
      <c r="E10" s="478"/>
      <c r="F10" s="487"/>
      <c r="G10" s="469" t="s">
        <v>78</v>
      </c>
      <c r="H10" s="480" t="s">
        <v>541</v>
      </c>
      <c r="I10" s="516"/>
      <c r="J10" s="516"/>
      <c r="K10" s="516"/>
      <c r="L10" s="516"/>
      <c r="M10" s="516"/>
      <c r="N10" s="516"/>
      <c r="O10" s="516"/>
      <c r="P10" s="516"/>
      <c r="Q10" s="516"/>
      <c r="R10" s="516"/>
      <c r="S10" s="516"/>
      <c r="T10" s="516"/>
      <c r="U10" s="516"/>
      <c r="V10" s="516"/>
      <c r="W10" s="516"/>
      <c r="X10" s="516"/>
      <c r="Y10" s="541"/>
    </row>
    <row r="11" spans="2:25" ht="23.25" customHeight="1">
      <c r="B11" s="466" t="s">
        <v>419</v>
      </c>
      <c r="C11" s="466"/>
      <c r="D11" s="466"/>
      <c r="E11" s="466"/>
      <c r="F11" s="466"/>
      <c r="G11" s="494" t="s">
        <v>557</v>
      </c>
      <c r="H11" s="498"/>
      <c r="I11" s="498"/>
      <c r="J11" s="498"/>
      <c r="K11" s="498"/>
      <c r="L11" s="498"/>
      <c r="M11" s="498"/>
      <c r="N11" s="498"/>
      <c r="O11" s="498"/>
      <c r="P11" s="498"/>
      <c r="Q11" s="498"/>
      <c r="R11" s="498"/>
      <c r="S11" s="498"/>
      <c r="T11" s="498"/>
      <c r="U11" s="498"/>
      <c r="V11" s="498"/>
      <c r="W11" s="498"/>
      <c r="X11" s="498"/>
      <c r="Y11" s="518"/>
    </row>
    <row r="12" spans="2:25" ht="20.100000000000001" customHeight="1">
      <c r="B12" s="41"/>
      <c r="C12" s="41"/>
      <c r="D12" s="41"/>
      <c r="E12" s="41"/>
      <c r="F12" s="41"/>
      <c r="G12" s="41"/>
      <c r="I12" s="103"/>
      <c r="J12" s="103"/>
      <c r="K12" s="103"/>
      <c r="L12" s="103"/>
      <c r="M12" s="103"/>
      <c r="N12" s="103"/>
      <c r="O12" s="103"/>
      <c r="P12" s="103"/>
      <c r="Q12" s="103"/>
      <c r="R12" s="103"/>
      <c r="S12" s="103"/>
      <c r="T12" s="103"/>
      <c r="U12" s="103"/>
      <c r="V12" s="103"/>
      <c r="W12" s="103"/>
      <c r="X12" s="103"/>
      <c r="Y12" s="103"/>
    </row>
    <row r="14" spans="2:25">
      <c r="B14" s="470"/>
      <c r="C14" s="479"/>
      <c r="D14" s="479"/>
      <c r="E14" s="479"/>
      <c r="F14" s="479"/>
      <c r="G14" s="479"/>
      <c r="H14" s="479"/>
      <c r="I14" s="479"/>
      <c r="J14" s="479"/>
      <c r="K14" s="479"/>
      <c r="L14" s="479"/>
      <c r="M14" s="479"/>
      <c r="N14" s="479"/>
      <c r="O14" s="479"/>
      <c r="P14" s="479"/>
      <c r="Q14" s="479"/>
      <c r="R14" s="479"/>
      <c r="S14" s="479"/>
      <c r="T14" s="479"/>
      <c r="U14" s="479"/>
      <c r="V14" s="479"/>
      <c r="W14" s="479"/>
      <c r="X14" s="479"/>
      <c r="Y14" s="488"/>
    </row>
    <row r="15" spans="2:25">
      <c r="B15" s="475" t="s">
        <v>545</v>
      </c>
      <c r="Y15" s="493"/>
    </row>
    <row r="16" spans="2:25">
      <c r="B16" s="475"/>
      <c r="Y16" s="493"/>
    </row>
    <row r="17" spans="2:41">
      <c r="B17" s="475"/>
      <c r="C17" s="19" t="s">
        <v>559</v>
      </c>
      <c r="K17" s="3"/>
      <c r="L17" s="3"/>
      <c r="Y17" s="493"/>
    </row>
    <row r="18" spans="2:41" ht="6.75" customHeight="1">
      <c r="B18" s="475"/>
      <c r="Y18" s="493"/>
    </row>
    <row r="19" spans="2:41" ht="17.25" customHeight="1">
      <c r="B19" s="475"/>
      <c r="D19" s="467" t="s">
        <v>550</v>
      </c>
      <c r="E19" s="476"/>
      <c r="F19" s="476"/>
      <c r="G19" s="476"/>
      <c r="H19" s="476"/>
      <c r="I19" s="476"/>
      <c r="J19" s="476"/>
      <c r="K19" s="476"/>
      <c r="L19" s="476"/>
      <c r="M19" s="485"/>
      <c r="N19" s="467" t="s">
        <v>550</v>
      </c>
      <c r="O19" s="476"/>
      <c r="P19" s="476"/>
      <c r="Q19" s="476"/>
      <c r="R19" s="476"/>
      <c r="S19" s="476"/>
      <c r="T19" s="476"/>
      <c r="U19" s="476"/>
      <c r="V19" s="476"/>
      <c r="W19" s="476"/>
      <c r="X19" s="485"/>
      <c r="Y19" s="493"/>
    </row>
    <row r="20" spans="2:41" ht="26.25" customHeight="1">
      <c r="B20" s="475"/>
      <c r="D20" s="467"/>
      <c r="E20" s="476"/>
      <c r="F20" s="476"/>
      <c r="G20" s="476"/>
      <c r="H20" s="476"/>
      <c r="I20" s="476"/>
      <c r="J20" s="476"/>
      <c r="K20" s="476"/>
      <c r="L20" s="476"/>
      <c r="M20" s="485"/>
      <c r="N20" s="467"/>
      <c r="O20" s="476"/>
      <c r="P20" s="476"/>
      <c r="Q20" s="476"/>
      <c r="R20" s="476"/>
      <c r="S20" s="476"/>
      <c r="T20" s="476"/>
      <c r="U20" s="476"/>
      <c r="V20" s="476"/>
      <c r="W20" s="476"/>
      <c r="X20" s="485"/>
      <c r="Y20" s="493"/>
    </row>
    <row r="21" spans="2:41">
      <c r="B21" s="475"/>
      <c r="M21" s="41"/>
      <c r="R21" s="41"/>
      <c r="X21" s="41"/>
      <c r="Y21" s="493"/>
      <c r="Z21" s="531"/>
      <c r="AA21" s="531"/>
      <c r="AB21" s="531"/>
      <c r="AO21" s="19" t="s">
        <v>158</v>
      </c>
    </row>
    <row r="22" spans="2:41">
      <c r="B22" s="472"/>
      <c r="C22" s="480"/>
      <c r="D22" s="480"/>
      <c r="E22" s="480"/>
      <c r="F22" s="480"/>
      <c r="G22" s="480"/>
      <c r="H22" s="480"/>
      <c r="I22" s="480"/>
      <c r="J22" s="480"/>
      <c r="K22" s="480"/>
      <c r="L22" s="480"/>
      <c r="M22" s="480"/>
      <c r="N22" s="480"/>
      <c r="O22" s="480"/>
      <c r="P22" s="480"/>
      <c r="Q22" s="480"/>
      <c r="R22" s="480"/>
      <c r="S22" s="480"/>
      <c r="T22" s="480"/>
      <c r="U22" s="480"/>
      <c r="V22" s="480"/>
      <c r="W22" s="480"/>
      <c r="X22" s="480"/>
      <c r="Y22" s="490"/>
      <c r="Z22" s="531"/>
      <c r="AA22" s="531"/>
      <c r="AB22" s="531"/>
    </row>
    <row r="23" spans="2:41">
      <c r="Z23" s="531"/>
      <c r="AA23" s="531"/>
      <c r="AB23" s="531"/>
    </row>
    <row r="25" spans="2:41">
      <c r="B25" s="19" t="s">
        <v>562</v>
      </c>
    </row>
    <row r="26" spans="2:41">
      <c r="B26" s="19" t="s">
        <v>502</v>
      </c>
      <c r="D26" s="19" t="s">
        <v>564</v>
      </c>
      <c r="K26" s="531"/>
      <c r="L26" s="531"/>
      <c r="M26" s="531"/>
      <c r="N26" s="531"/>
      <c r="O26" s="531"/>
      <c r="P26" s="531"/>
      <c r="Q26" s="531"/>
      <c r="R26" s="531"/>
      <c r="S26" s="531"/>
      <c r="T26" s="531"/>
      <c r="U26" s="531"/>
      <c r="V26" s="531"/>
      <c r="W26" s="531"/>
      <c r="X26" s="531"/>
      <c r="Y26" s="531"/>
      <c r="Z26" s="531"/>
      <c r="AA26" s="531"/>
      <c r="AB26" s="531"/>
    </row>
    <row r="36" spans="2:33">
      <c r="B36" s="543"/>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row>
    <row r="37" spans="2:33">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row>
    <row r="38" spans="2:33">
      <c r="B38" s="543"/>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row>
    <row r="39" spans="2:33">
      <c r="C39" s="543"/>
    </row>
    <row r="122" spans="3:7">
      <c r="C122" s="480"/>
      <c r="D122" s="480"/>
      <c r="E122" s="480"/>
      <c r="F122" s="480"/>
      <c r="G122" s="480"/>
    </row>
    <row r="123" spans="3:7">
      <c r="C123" s="479"/>
    </row>
  </sheetData>
  <mergeCells count="11">
    <mergeCell ref="B4:Y4"/>
    <mergeCell ref="B6:F6"/>
    <mergeCell ref="G6:Y6"/>
    <mergeCell ref="B7:F7"/>
    <mergeCell ref="B11:F11"/>
    <mergeCell ref="G11:Y11"/>
    <mergeCell ref="D19:M19"/>
    <mergeCell ref="N19:X19"/>
    <mergeCell ref="D20:M20"/>
    <mergeCell ref="N20:X20"/>
    <mergeCell ref="B8:F10"/>
  </mergeCells>
  <phoneticPr fontId="21"/>
  <dataValidations count="1">
    <dataValidation type="list" allowBlank="1" showDropDown="0" showInputMessage="1" showErrorMessage="1" sqref="L7 Q7 G7:G10 G12">
      <formula1>"□,■"</formula1>
    </dataValidation>
  </dataValidations>
  <pageMargins left="0.39370078740157483" right="0.39370078740157483" top="0.59055118110236227" bottom="0.39370078740157483" header="0.27559055118110237" footer="0.43307086614173229"/>
  <pageSetup paperSize="9" scale="92" fitToWidth="1" fitToHeight="1" orientation="portrait" usePrinterDefaults="1"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topLeftCell="A2" zoomScaleSheetLayoutView="100" workbookViewId="0">
      <selection activeCell="B2" sqref="B2"/>
    </sheetView>
  </sheetViews>
  <sheetFormatPr defaultColWidth="4" defaultRowHeight="13.5"/>
  <cols>
    <col min="1" max="1" width="1.5" style="19" customWidth="1"/>
    <col min="2" max="2" width="2.375" style="19" customWidth="1"/>
    <col min="3" max="3" width="1.125" style="19" customWidth="1"/>
    <col min="4" max="19" width="4" style="19"/>
    <col min="20" max="20" width="7.125" style="19" customWidth="1"/>
    <col min="21" max="21" width="3.875" style="19" customWidth="1"/>
    <col min="22" max="22" width="4" style="19"/>
    <col min="23" max="23" width="2.25" style="19" customWidth="1"/>
    <col min="24" max="24" width="4.625" style="19" customWidth="1"/>
    <col min="25" max="25" width="2.375" style="19" customWidth="1"/>
    <col min="26" max="26" width="1.5" style="19" customWidth="1"/>
    <col min="27" max="16384" width="4" style="19"/>
  </cols>
  <sheetData>
    <row r="2" spans="2:25">
      <c r="C2" s="531"/>
      <c r="D2" s="531"/>
      <c r="E2" s="531"/>
      <c r="F2" s="531"/>
      <c r="G2" s="531"/>
      <c r="H2" s="531"/>
      <c r="I2" s="531"/>
      <c r="J2" s="531"/>
      <c r="K2" s="531"/>
      <c r="L2" s="531"/>
      <c r="M2" s="531"/>
      <c r="N2" s="531"/>
      <c r="O2" s="531"/>
      <c r="P2" s="531"/>
      <c r="Q2" s="531"/>
      <c r="R2" s="531"/>
      <c r="S2" s="531"/>
      <c r="T2" s="531"/>
      <c r="U2" s="531"/>
      <c r="V2" s="531"/>
      <c r="W2" s="531"/>
      <c r="X2" s="531"/>
      <c r="Y2" s="531"/>
    </row>
    <row r="4" spans="2:25">
      <c r="B4" s="544" t="s">
        <v>485</v>
      </c>
      <c r="C4" s="544"/>
      <c r="D4" s="544"/>
      <c r="E4" s="544"/>
      <c r="F4" s="544"/>
      <c r="G4" s="544"/>
      <c r="H4" s="544"/>
      <c r="I4" s="544"/>
      <c r="J4" s="544"/>
      <c r="K4" s="544"/>
      <c r="L4" s="544"/>
      <c r="M4" s="544"/>
      <c r="N4" s="544"/>
      <c r="O4" s="544"/>
      <c r="P4" s="544"/>
      <c r="Q4" s="544"/>
      <c r="R4" s="544"/>
      <c r="S4" s="544"/>
      <c r="T4" s="544"/>
      <c r="U4" s="544"/>
      <c r="V4" s="544"/>
      <c r="W4" s="544"/>
      <c r="X4" s="544"/>
      <c r="Y4" s="544"/>
    </row>
    <row r="6" spans="2:25" ht="23.25" customHeight="1">
      <c r="B6" s="466" t="s">
        <v>353</v>
      </c>
      <c r="C6" s="466"/>
      <c r="D6" s="466"/>
      <c r="E6" s="466"/>
      <c r="F6" s="466"/>
      <c r="G6" s="494"/>
      <c r="H6" s="498"/>
      <c r="I6" s="498"/>
      <c r="J6" s="498"/>
      <c r="K6" s="498"/>
      <c r="L6" s="498"/>
      <c r="M6" s="498"/>
      <c r="N6" s="498"/>
      <c r="O6" s="498"/>
      <c r="P6" s="498"/>
      <c r="Q6" s="498"/>
      <c r="R6" s="498"/>
      <c r="S6" s="498"/>
      <c r="T6" s="498"/>
      <c r="U6" s="498"/>
      <c r="V6" s="498"/>
      <c r="W6" s="498"/>
      <c r="X6" s="498"/>
      <c r="Y6" s="518"/>
    </row>
    <row r="7" spans="2:25" ht="23.25" customHeight="1">
      <c r="B7" s="466" t="s">
        <v>101</v>
      </c>
      <c r="C7" s="466"/>
      <c r="D7" s="466"/>
      <c r="E7" s="466"/>
      <c r="F7" s="466"/>
      <c r="G7" s="467" t="s">
        <v>78</v>
      </c>
      <c r="H7" s="500" t="s">
        <v>465</v>
      </c>
      <c r="I7" s="500"/>
      <c r="J7" s="500"/>
      <c r="K7" s="500"/>
      <c r="L7" s="41" t="s">
        <v>78</v>
      </c>
      <c r="M7" s="500" t="s">
        <v>470</v>
      </c>
      <c r="N7" s="500"/>
      <c r="O7" s="500"/>
      <c r="P7" s="500"/>
      <c r="Q7" s="41" t="s">
        <v>78</v>
      </c>
      <c r="R7" s="500" t="s">
        <v>472</v>
      </c>
      <c r="S7" s="500"/>
      <c r="T7" s="500"/>
      <c r="U7" s="500"/>
      <c r="V7" s="500"/>
      <c r="W7" s="498"/>
      <c r="X7" s="498"/>
      <c r="Y7" s="518"/>
    </row>
    <row r="8" spans="2:25" ht="20.100000000000001" customHeight="1">
      <c r="B8" s="468" t="s">
        <v>59</v>
      </c>
      <c r="C8" s="477"/>
      <c r="D8" s="477"/>
      <c r="E8" s="477"/>
      <c r="F8" s="486"/>
      <c r="G8" s="41" t="s">
        <v>78</v>
      </c>
      <c r="H8" s="479" t="s">
        <v>308</v>
      </c>
      <c r="I8" s="537"/>
      <c r="J8" s="537"/>
      <c r="K8" s="537"/>
      <c r="L8" s="537"/>
      <c r="M8" s="537"/>
      <c r="N8" s="537"/>
      <c r="O8" s="537"/>
      <c r="P8" s="537"/>
      <c r="Q8" s="537"/>
      <c r="R8" s="537"/>
      <c r="S8" s="537"/>
      <c r="T8" s="537"/>
      <c r="U8" s="537"/>
      <c r="V8" s="537"/>
      <c r="W8" s="537"/>
      <c r="X8" s="537"/>
      <c r="Y8" s="540"/>
    </row>
    <row r="9" spans="2:25" ht="20.100000000000001" customHeight="1">
      <c r="B9" s="513"/>
      <c r="C9" s="41"/>
      <c r="D9" s="41"/>
      <c r="E9" s="41"/>
      <c r="F9" s="525"/>
      <c r="G9" s="41" t="s">
        <v>78</v>
      </c>
      <c r="H9" s="19" t="s">
        <v>487</v>
      </c>
      <c r="I9" s="103"/>
      <c r="J9" s="103"/>
      <c r="K9" s="103"/>
      <c r="L9" s="103"/>
      <c r="M9" s="103"/>
      <c r="N9" s="103"/>
      <c r="O9" s="103"/>
      <c r="P9" s="103"/>
      <c r="Q9" s="103"/>
      <c r="R9" s="103"/>
      <c r="S9" s="103"/>
      <c r="T9" s="103"/>
      <c r="U9" s="103"/>
      <c r="V9" s="103"/>
      <c r="W9" s="103"/>
      <c r="X9" s="103"/>
      <c r="Y9" s="489"/>
    </row>
    <row r="10" spans="2:25" ht="20.100000000000001" customHeight="1">
      <c r="B10" s="513"/>
      <c r="C10" s="41"/>
      <c r="D10" s="41"/>
      <c r="E10" s="41"/>
      <c r="F10" s="525"/>
      <c r="G10" s="41" t="s">
        <v>78</v>
      </c>
      <c r="H10" s="19" t="s">
        <v>489</v>
      </c>
      <c r="I10" s="103"/>
      <c r="J10" s="103"/>
      <c r="K10" s="103"/>
      <c r="L10" s="103"/>
      <c r="M10" s="103"/>
      <c r="N10" s="103"/>
      <c r="O10" s="103"/>
      <c r="P10" s="103"/>
      <c r="Q10" s="103"/>
      <c r="R10" s="103"/>
      <c r="S10" s="103"/>
      <c r="T10" s="103"/>
      <c r="U10" s="103"/>
      <c r="V10" s="103"/>
      <c r="W10" s="103"/>
      <c r="X10" s="103"/>
      <c r="Y10" s="489"/>
    </row>
    <row r="11" spans="2:25" ht="20.100000000000001" customHeight="1">
      <c r="B11" s="469"/>
      <c r="C11" s="478"/>
      <c r="D11" s="478"/>
      <c r="E11" s="478"/>
      <c r="F11" s="487"/>
      <c r="G11" s="469" t="s">
        <v>78</v>
      </c>
      <c r="H11" s="480" t="s">
        <v>492</v>
      </c>
      <c r="I11" s="516"/>
      <c r="J11" s="516"/>
      <c r="K11" s="516"/>
      <c r="L11" s="516"/>
      <c r="M11" s="516"/>
      <c r="N11" s="516"/>
      <c r="O11" s="516"/>
      <c r="P11" s="516"/>
      <c r="Q11" s="516"/>
      <c r="R11" s="516"/>
      <c r="S11" s="516"/>
      <c r="T11" s="516"/>
      <c r="U11" s="516"/>
      <c r="V11" s="516"/>
      <c r="W11" s="516"/>
      <c r="X11" s="516"/>
      <c r="Y11" s="541"/>
    </row>
    <row r="12" spans="2:25" ht="20.100000000000001" customHeight="1">
      <c r="B12" s="468" t="s">
        <v>409</v>
      </c>
      <c r="C12" s="477"/>
      <c r="D12" s="477"/>
      <c r="E12" s="477"/>
      <c r="F12" s="486"/>
      <c r="G12" s="41" t="s">
        <v>78</v>
      </c>
      <c r="H12" s="479" t="s">
        <v>111</v>
      </c>
      <c r="I12" s="537"/>
      <c r="J12" s="537"/>
      <c r="K12" s="537"/>
      <c r="L12" s="537"/>
      <c r="M12" s="537"/>
      <c r="N12" s="537"/>
      <c r="O12" s="537"/>
      <c r="P12" s="537"/>
      <c r="Q12" s="537"/>
      <c r="R12" s="537"/>
      <c r="S12" s="537"/>
      <c r="T12" s="537"/>
      <c r="U12" s="537"/>
      <c r="V12" s="537"/>
      <c r="W12" s="537"/>
      <c r="X12" s="537"/>
      <c r="Y12" s="540"/>
    </row>
    <row r="13" spans="2:25" ht="20.100000000000001" customHeight="1">
      <c r="B13" s="513"/>
      <c r="C13" s="41"/>
      <c r="D13" s="41"/>
      <c r="E13" s="41"/>
      <c r="F13" s="525"/>
      <c r="G13" s="41" t="s">
        <v>78</v>
      </c>
      <c r="H13" s="19" t="s">
        <v>493</v>
      </c>
      <c r="I13" s="103"/>
      <c r="J13" s="103"/>
      <c r="K13" s="103"/>
      <c r="L13" s="103"/>
      <c r="M13" s="103"/>
      <c r="N13" s="103"/>
      <c r="O13" s="103"/>
      <c r="P13" s="103"/>
      <c r="Q13" s="103"/>
      <c r="R13" s="103"/>
      <c r="S13" s="103"/>
      <c r="T13" s="103"/>
      <c r="U13" s="103"/>
      <c r="V13" s="103"/>
      <c r="W13" s="103"/>
      <c r="X13" s="103"/>
      <c r="Y13" s="489"/>
    </row>
    <row r="14" spans="2:25" ht="20.100000000000001" customHeight="1">
      <c r="B14" s="513"/>
      <c r="C14" s="41"/>
      <c r="D14" s="41"/>
      <c r="E14" s="41"/>
      <c r="F14" s="525"/>
      <c r="G14" s="41" t="s">
        <v>78</v>
      </c>
      <c r="H14" s="19" t="s">
        <v>427</v>
      </c>
      <c r="I14" s="103"/>
      <c r="J14" s="103"/>
      <c r="K14" s="103"/>
      <c r="L14" s="103"/>
      <c r="M14" s="103"/>
      <c r="N14" s="103"/>
      <c r="O14" s="103"/>
      <c r="P14" s="103"/>
      <c r="Q14" s="103"/>
      <c r="R14" s="103"/>
      <c r="S14" s="103"/>
      <c r="T14" s="103"/>
      <c r="U14" s="103"/>
      <c r="V14" s="103"/>
      <c r="W14" s="103"/>
      <c r="X14" s="103"/>
      <c r="Y14" s="489"/>
    </row>
    <row r="15" spans="2:25" ht="20.100000000000001" customHeight="1">
      <c r="B15" s="469"/>
      <c r="C15" s="478"/>
      <c r="D15" s="478"/>
      <c r="E15" s="478"/>
      <c r="F15" s="487"/>
      <c r="G15" s="469" t="s">
        <v>78</v>
      </c>
      <c r="H15" s="480" t="s">
        <v>494</v>
      </c>
      <c r="I15" s="516"/>
      <c r="J15" s="516"/>
      <c r="K15" s="516"/>
      <c r="L15" s="516"/>
      <c r="M15" s="516"/>
      <c r="N15" s="516"/>
      <c r="O15" s="516"/>
      <c r="P15" s="516"/>
      <c r="Q15" s="516"/>
      <c r="R15" s="516"/>
      <c r="S15" s="516"/>
      <c r="T15" s="516"/>
      <c r="U15" s="516"/>
      <c r="V15" s="516"/>
      <c r="W15" s="516"/>
      <c r="X15" s="516"/>
      <c r="Y15" s="541"/>
    </row>
    <row r="17" spans="2:25">
      <c r="B17" s="470"/>
      <c r="C17" s="479"/>
      <c r="D17" s="479"/>
      <c r="E17" s="479"/>
      <c r="F17" s="479"/>
      <c r="G17" s="479"/>
      <c r="H17" s="479"/>
      <c r="I17" s="479"/>
      <c r="J17" s="479"/>
      <c r="K17" s="479"/>
      <c r="L17" s="479"/>
      <c r="M17" s="479"/>
      <c r="N17" s="479"/>
      <c r="O17" s="479"/>
      <c r="P17" s="479"/>
      <c r="Q17" s="479"/>
      <c r="R17" s="479"/>
      <c r="S17" s="479"/>
      <c r="T17" s="479"/>
      <c r="U17" s="479"/>
      <c r="V17" s="479"/>
      <c r="W17" s="479"/>
      <c r="X17" s="479"/>
      <c r="Y17" s="488"/>
    </row>
    <row r="18" spans="2:25">
      <c r="B18" s="475" t="s">
        <v>498</v>
      </c>
      <c r="Y18" s="493"/>
    </row>
    <row r="19" spans="2:25">
      <c r="B19" s="475"/>
      <c r="Y19" s="493"/>
    </row>
    <row r="20" spans="2:25">
      <c r="B20" s="475"/>
      <c r="C20" s="19" t="s">
        <v>227</v>
      </c>
      <c r="K20" s="41"/>
      <c r="L20" s="41"/>
      <c r="M20" s="19" t="s">
        <v>445</v>
      </c>
      <c r="Y20" s="493"/>
    </row>
    <row r="21" spans="2:25" ht="6.75" customHeight="1">
      <c r="B21" s="475"/>
      <c r="Y21" s="493"/>
    </row>
    <row r="22" spans="2:25" ht="21" customHeight="1">
      <c r="B22" s="475"/>
      <c r="D22" s="467" t="s">
        <v>48</v>
      </c>
      <c r="E22" s="476"/>
      <c r="F22" s="476"/>
      <c r="G22" s="476"/>
      <c r="H22" s="485"/>
      <c r="I22" s="494"/>
      <c r="J22" s="498"/>
      <c r="K22" s="498"/>
      <c r="L22" s="498"/>
      <c r="M22" s="485" t="s">
        <v>339</v>
      </c>
      <c r="N22" s="494" t="s">
        <v>137</v>
      </c>
      <c r="O22" s="498"/>
      <c r="P22" s="476"/>
      <c r="Q22" s="476"/>
      <c r="R22" s="485" t="s">
        <v>339</v>
      </c>
      <c r="S22" s="494" t="s">
        <v>402</v>
      </c>
      <c r="T22" s="498"/>
      <c r="U22" s="498"/>
      <c r="V22" s="476"/>
      <c r="W22" s="476"/>
      <c r="X22" s="485" t="s">
        <v>339</v>
      </c>
      <c r="Y22" s="493"/>
    </row>
    <row r="23" spans="2:25" ht="21" customHeight="1">
      <c r="B23" s="475"/>
      <c r="D23" s="467" t="s">
        <v>500</v>
      </c>
      <c r="E23" s="476"/>
      <c r="F23" s="476"/>
      <c r="G23" s="476"/>
      <c r="H23" s="485"/>
      <c r="I23" s="467"/>
      <c r="J23" s="476"/>
      <c r="K23" s="476"/>
      <c r="L23" s="476"/>
      <c r="M23" s="485" t="s">
        <v>339</v>
      </c>
      <c r="N23" s="494" t="s">
        <v>137</v>
      </c>
      <c r="O23" s="498"/>
      <c r="P23" s="476"/>
      <c r="Q23" s="476"/>
      <c r="R23" s="485" t="s">
        <v>339</v>
      </c>
      <c r="S23" s="494" t="s">
        <v>402</v>
      </c>
      <c r="T23" s="498"/>
      <c r="U23" s="498"/>
      <c r="V23" s="476"/>
      <c r="W23" s="476"/>
      <c r="X23" s="485" t="s">
        <v>339</v>
      </c>
      <c r="Y23" s="493"/>
    </row>
    <row r="24" spans="2:25" ht="15.75" customHeight="1">
      <c r="B24" s="475"/>
      <c r="D24" s="545" t="s">
        <v>503</v>
      </c>
      <c r="E24" s="479"/>
      <c r="F24" s="479"/>
      <c r="G24" s="479"/>
      <c r="H24" s="479"/>
      <c r="I24" s="479"/>
      <c r="J24" s="479"/>
      <c r="K24" s="479"/>
      <c r="L24" s="479"/>
      <c r="M24" s="479"/>
      <c r="N24" s="479"/>
      <c r="O24" s="479"/>
      <c r="P24" s="479"/>
      <c r="Q24" s="479"/>
      <c r="R24" s="479"/>
      <c r="S24" s="479"/>
      <c r="T24" s="479"/>
      <c r="U24" s="488"/>
      <c r="V24" s="551" t="s">
        <v>478</v>
      </c>
      <c r="W24" s="553" t="s">
        <v>221</v>
      </c>
      <c r="X24" s="554" t="s">
        <v>481</v>
      </c>
      <c r="Y24" s="493"/>
    </row>
    <row r="25" spans="2:25" ht="30.75" customHeight="1">
      <c r="B25" s="475"/>
      <c r="D25" s="472"/>
      <c r="E25" s="480"/>
      <c r="F25" s="480"/>
      <c r="G25" s="480"/>
      <c r="H25" s="480"/>
      <c r="I25" s="480"/>
      <c r="J25" s="480"/>
      <c r="K25" s="480"/>
      <c r="L25" s="480"/>
      <c r="M25" s="480"/>
      <c r="N25" s="480"/>
      <c r="O25" s="480"/>
      <c r="P25" s="480"/>
      <c r="Q25" s="480"/>
      <c r="R25" s="480"/>
      <c r="S25" s="480"/>
      <c r="T25" s="480"/>
      <c r="U25" s="490"/>
      <c r="V25" s="467" t="s">
        <v>78</v>
      </c>
      <c r="W25" s="476" t="s">
        <v>221</v>
      </c>
      <c r="X25" s="485" t="s">
        <v>78</v>
      </c>
      <c r="Y25" s="493"/>
    </row>
    <row r="26" spans="2:25" ht="17.25" customHeight="1">
      <c r="B26" s="475"/>
      <c r="D26" s="546" t="s">
        <v>505</v>
      </c>
      <c r="E26" s="549"/>
      <c r="F26" s="549"/>
      <c r="G26" s="549"/>
      <c r="H26" s="549"/>
      <c r="I26" s="549"/>
      <c r="J26" s="549"/>
      <c r="K26" s="549"/>
      <c r="L26" s="549"/>
      <c r="M26" s="549"/>
      <c r="N26" s="549"/>
      <c r="O26" s="549"/>
      <c r="P26" s="549"/>
      <c r="Q26" s="549"/>
      <c r="R26" s="549"/>
      <c r="S26" s="549"/>
      <c r="T26" s="549"/>
      <c r="U26" s="549"/>
      <c r="V26" s="549"/>
      <c r="W26" s="549"/>
      <c r="X26" s="555"/>
      <c r="Y26" s="493"/>
    </row>
    <row r="27" spans="2:25" ht="21" customHeight="1">
      <c r="B27" s="475"/>
      <c r="D27" s="467" t="s">
        <v>506</v>
      </c>
      <c r="E27" s="476"/>
      <c r="F27" s="476"/>
      <c r="G27" s="476"/>
      <c r="H27" s="485"/>
      <c r="I27" s="467"/>
      <c r="J27" s="476"/>
      <c r="K27" s="476"/>
      <c r="L27" s="476"/>
      <c r="M27" s="485" t="s">
        <v>339</v>
      </c>
      <c r="N27" s="494" t="s">
        <v>137</v>
      </c>
      <c r="O27" s="498"/>
      <c r="P27" s="476"/>
      <c r="Q27" s="476"/>
      <c r="R27" s="485" t="s">
        <v>339</v>
      </c>
      <c r="S27" s="494" t="s">
        <v>402</v>
      </c>
      <c r="T27" s="498"/>
      <c r="U27" s="498"/>
      <c r="V27" s="476"/>
      <c r="W27" s="476"/>
      <c r="X27" s="485" t="s">
        <v>339</v>
      </c>
      <c r="Y27" s="493"/>
    </row>
    <row r="28" spans="2:25" ht="21" customHeight="1">
      <c r="B28" s="475"/>
      <c r="D28" s="467" t="s">
        <v>507</v>
      </c>
      <c r="E28" s="476"/>
      <c r="F28" s="476"/>
      <c r="G28" s="476"/>
      <c r="H28" s="485"/>
      <c r="I28" s="467"/>
      <c r="J28" s="476"/>
      <c r="K28" s="476"/>
      <c r="L28" s="476"/>
      <c r="M28" s="485" t="s">
        <v>339</v>
      </c>
      <c r="N28" s="494" t="s">
        <v>137</v>
      </c>
      <c r="O28" s="498"/>
      <c r="P28" s="476"/>
      <c r="Q28" s="476"/>
      <c r="R28" s="485" t="s">
        <v>339</v>
      </c>
      <c r="S28" s="494" t="s">
        <v>402</v>
      </c>
      <c r="T28" s="498"/>
      <c r="U28" s="498"/>
      <c r="V28" s="476"/>
      <c r="W28" s="476"/>
      <c r="X28" s="485" t="s">
        <v>339</v>
      </c>
      <c r="Y28" s="493"/>
    </row>
    <row r="29" spans="2:25" ht="21" customHeight="1">
      <c r="B29" s="475"/>
      <c r="D29" s="467" t="s">
        <v>508</v>
      </c>
      <c r="E29" s="476"/>
      <c r="F29" s="476"/>
      <c r="G29" s="476"/>
      <c r="H29" s="485"/>
      <c r="I29" s="467"/>
      <c r="J29" s="476"/>
      <c r="K29" s="476"/>
      <c r="L29" s="476"/>
      <c r="M29" s="485" t="s">
        <v>339</v>
      </c>
      <c r="N29" s="494" t="s">
        <v>137</v>
      </c>
      <c r="O29" s="498"/>
      <c r="P29" s="476"/>
      <c r="Q29" s="476"/>
      <c r="R29" s="485" t="s">
        <v>339</v>
      </c>
      <c r="S29" s="494" t="s">
        <v>402</v>
      </c>
      <c r="T29" s="498"/>
      <c r="U29" s="498"/>
      <c r="V29" s="476"/>
      <c r="W29" s="476"/>
      <c r="X29" s="485" t="s">
        <v>339</v>
      </c>
      <c r="Y29" s="493"/>
    </row>
    <row r="30" spans="2:25" ht="21" customHeight="1">
      <c r="B30" s="475"/>
      <c r="D30" s="467" t="s">
        <v>512</v>
      </c>
      <c r="E30" s="476"/>
      <c r="F30" s="476"/>
      <c r="G30" s="476"/>
      <c r="H30" s="485"/>
      <c r="I30" s="467"/>
      <c r="J30" s="476"/>
      <c r="K30" s="476"/>
      <c r="L30" s="476"/>
      <c r="M30" s="485" t="s">
        <v>339</v>
      </c>
      <c r="N30" s="494" t="s">
        <v>137</v>
      </c>
      <c r="O30" s="498"/>
      <c r="P30" s="476"/>
      <c r="Q30" s="476"/>
      <c r="R30" s="485" t="s">
        <v>339</v>
      </c>
      <c r="S30" s="494" t="s">
        <v>402</v>
      </c>
      <c r="T30" s="498"/>
      <c r="U30" s="498"/>
      <c r="V30" s="476"/>
      <c r="W30" s="476"/>
      <c r="X30" s="485" t="s">
        <v>339</v>
      </c>
      <c r="Y30" s="493"/>
    </row>
    <row r="31" spans="2:25" ht="21" customHeight="1">
      <c r="B31" s="475"/>
      <c r="D31" s="467" t="s">
        <v>94</v>
      </c>
      <c r="E31" s="476"/>
      <c r="F31" s="476"/>
      <c r="G31" s="476"/>
      <c r="H31" s="485"/>
      <c r="I31" s="467"/>
      <c r="J31" s="476"/>
      <c r="K31" s="476"/>
      <c r="L31" s="476"/>
      <c r="M31" s="485" t="s">
        <v>339</v>
      </c>
      <c r="N31" s="494" t="s">
        <v>137</v>
      </c>
      <c r="O31" s="498"/>
      <c r="P31" s="476"/>
      <c r="Q31" s="476"/>
      <c r="R31" s="485" t="s">
        <v>339</v>
      </c>
      <c r="S31" s="494" t="s">
        <v>402</v>
      </c>
      <c r="T31" s="498"/>
      <c r="U31" s="498"/>
      <c r="V31" s="476"/>
      <c r="W31" s="476"/>
      <c r="X31" s="485" t="s">
        <v>339</v>
      </c>
      <c r="Y31" s="493"/>
    </row>
    <row r="32" spans="2:25" ht="13.5" customHeight="1">
      <c r="B32" s="475"/>
      <c r="D32" s="41"/>
      <c r="E32" s="41"/>
      <c r="F32" s="41"/>
      <c r="G32" s="41"/>
      <c r="H32" s="41"/>
      <c r="I32" s="41"/>
      <c r="J32" s="41"/>
      <c r="K32" s="41"/>
      <c r="L32" s="41"/>
      <c r="M32" s="41"/>
      <c r="P32" s="41"/>
      <c r="Q32" s="41"/>
      <c r="R32" s="41"/>
      <c r="V32" s="41"/>
      <c r="W32" s="41"/>
      <c r="X32" s="41"/>
      <c r="Y32" s="493"/>
    </row>
    <row r="33" spans="2:32">
      <c r="B33" s="475"/>
      <c r="C33" s="19" t="s">
        <v>513</v>
      </c>
      <c r="Y33" s="493"/>
      <c r="Z33" s="531"/>
      <c r="AA33" s="531"/>
      <c r="AB33" s="531"/>
    </row>
    <row r="34" spans="2:32" ht="7.5" customHeight="1">
      <c r="B34" s="475"/>
      <c r="Y34" s="493"/>
      <c r="Z34" s="531"/>
      <c r="AA34" s="531"/>
      <c r="AB34" s="531"/>
    </row>
    <row r="35" spans="2:32" ht="35.25" customHeight="1">
      <c r="B35" s="475"/>
      <c r="D35" s="547"/>
      <c r="E35" s="550"/>
      <c r="F35" s="550"/>
      <c r="G35" s="550"/>
      <c r="H35" s="550"/>
      <c r="I35" s="550"/>
      <c r="J35" s="550"/>
      <c r="K35" s="550"/>
      <c r="L35" s="550"/>
      <c r="M35" s="550"/>
      <c r="N35" s="550"/>
      <c r="O35" s="550"/>
      <c r="P35" s="550"/>
      <c r="Q35" s="550"/>
      <c r="R35" s="550"/>
      <c r="S35" s="550"/>
      <c r="T35" s="550"/>
      <c r="U35" s="550"/>
      <c r="V35" s="550"/>
      <c r="W35" s="550"/>
      <c r="X35" s="556"/>
      <c r="Y35" s="493"/>
      <c r="Z35" s="531"/>
      <c r="AA35" s="531"/>
      <c r="AB35" s="531"/>
    </row>
    <row r="36" spans="2:32" ht="12" customHeight="1">
      <c r="B36" s="475"/>
      <c r="Y36" s="493"/>
      <c r="Z36" s="531"/>
      <c r="AA36" s="531"/>
      <c r="AB36" s="531"/>
    </row>
    <row r="37" spans="2:32">
      <c r="B37" s="475"/>
      <c r="C37" s="19" t="s">
        <v>228</v>
      </c>
      <c r="Y37" s="493"/>
      <c r="Z37" s="531"/>
      <c r="AA37" s="531"/>
      <c r="AB37" s="531"/>
    </row>
    <row r="38" spans="2:32" ht="6.75" customHeight="1">
      <c r="B38" s="475"/>
      <c r="D38" s="480"/>
      <c r="E38" s="480"/>
      <c r="F38" s="480"/>
      <c r="G38" s="480"/>
      <c r="H38" s="480"/>
      <c r="I38" s="480"/>
      <c r="J38" s="480"/>
      <c r="K38" s="480"/>
      <c r="L38" s="480"/>
      <c r="M38" s="480"/>
      <c r="N38" s="480"/>
      <c r="O38" s="480"/>
      <c r="P38" s="480"/>
      <c r="Q38" s="480"/>
      <c r="R38" s="480"/>
      <c r="S38" s="480"/>
      <c r="T38" s="480"/>
      <c r="U38" s="480"/>
      <c r="V38" s="480"/>
      <c r="W38" s="480"/>
      <c r="X38" s="480"/>
      <c r="Y38" s="493"/>
      <c r="Z38" s="531"/>
      <c r="AA38" s="0"/>
      <c r="AB38" s="0"/>
      <c r="AC38" s="543"/>
      <c r="AD38" s="543"/>
      <c r="AE38" s="543"/>
      <c r="AF38" s="543"/>
    </row>
    <row r="39" spans="2:32" ht="23.25" customHeight="1">
      <c r="B39" s="475"/>
      <c r="D39" s="548">
        <v>1</v>
      </c>
      <c r="E39" s="469"/>
      <c r="F39" s="478"/>
      <c r="G39" s="507" t="s">
        <v>514</v>
      </c>
      <c r="H39" s="478"/>
      <c r="I39" s="478"/>
      <c r="J39" s="507" t="s">
        <v>238</v>
      </c>
      <c r="K39" s="478"/>
      <c r="L39" s="478"/>
      <c r="M39" s="487"/>
      <c r="N39" s="548">
        <v>4</v>
      </c>
      <c r="O39" s="469"/>
      <c r="P39" s="478"/>
      <c r="Q39" s="507" t="s">
        <v>514</v>
      </c>
      <c r="R39" s="478"/>
      <c r="S39" s="478"/>
      <c r="T39" s="507" t="s">
        <v>238</v>
      </c>
      <c r="U39" s="507"/>
      <c r="V39" s="478"/>
      <c r="W39" s="478"/>
      <c r="X39" s="478"/>
      <c r="Y39" s="495"/>
      <c r="Z39" s="542"/>
      <c r="AA39" s="0"/>
      <c r="AB39" s="0"/>
      <c r="AC39" s="543"/>
      <c r="AD39" s="543"/>
      <c r="AE39" s="543"/>
      <c r="AF39" s="543"/>
    </row>
    <row r="40" spans="2:32" ht="23.25" customHeight="1">
      <c r="B40" s="475"/>
      <c r="D40" s="466">
        <v>2</v>
      </c>
      <c r="E40" s="467"/>
      <c r="F40" s="476"/>
      <c r="G40" s="500" t="s">
        <v>514</v>
      </c>
      <c r="H40" s="476"/>
      <c r="I40" s="476"/>
      <c r="J40" s="500" t="s">
        <v>238</v>
      </c>
      <c r="K40" s="476"/>
      <c r="L40" s="476"/>
      <c r="M40" s="485"/>
      <c r="N40" s="466">
        <v>5</v>
      </c>
      <c r="O40" s="467"/>
      <c r="P40" s="476"/>
      <c r="Q40" s="500" t="s">
        <v>514</v>
      </c>
      <c r="R40" s="476"/>
      <c r="S40" s="476"/>
      <c r="T40" s="500" t="s">
        <v>238</v>
      </c>
      <c r="U40" s="500"/>
      <c r="V40" s="476"/>
      <c r="W40" s="476"/>
      <c r="X40" s="485"/>
      <c r="Y40" s="493"/>
      <c r="Z40" s="531"/>
      <c r="AA40" s="0"/>
      <c r="AB40" s="0"/>
      <c r="AC40" s="543"/>
      <c r="AD40" s="543"/>
      <c r="AE40" s="543"/>
      <c r="AF40" s="543"/>
    </row>
    <row r="41" spans="2:32" ht="23.25" customHeight="1">
      <c r="B41" s="475"/>
      <c r="D41" s="466">
        <v>3</v>
      </c>
      <c r="E41" s="467"/>
      <c r="F41" s="476"/>
      <c r="G41" s="500" t="s">
        <v>514</v>
      </c>
      <c r="H41" s="476"/>
      <c r="I41" s="476"/>
      <c r="J41" s="500" t="s">
        <v>238</v>
      </c>
      <c r="K41" s="476"/>
      <c r="L41" s="476"/>
      <c r="M41" s="485"/>
      <c r="N41" s="466">
        <v>6</v>
      </c>
      <c r="O41" s="467"/>
      <c r="P41" s="476"/>
      <c r="Q41" s="500" t="s">
        <v>514</v>
      </c>
      <c r="R41" s="476"/>
      <c r="S41" s="476"/>
      <c r="T41" s="500" t="s">
        <v>238</v>
      </c>
      <c r="U41" s="500"/>
      <c r="V41" s="476"/>
      <c r="W41" s="476"/>
      <c r="X41" s="485"/>
      <c r="Y41" s="493"/>
      <c r="Z41" s="531"/>
      <c r="AA41" s="0"/>
      <c r="AB41" s="0"/>
      <c r="AC41" s="543"/>
      <c r="AD41" s="543"/>
      <c r="AE41" s="543"/>
      <c r="AF41" s="543"/>
    </row>
    <row r="42" spans="2:32">
      <c r="B42" s="472"/>
      <c r="C42" s="480"/>
      <c r="D42" s="480"/>
      <c r="E42" s="480"/>
      <c r="F42" s="480"/>
      <c r="G42" s="480"/>
      <c r="H42" s="480"/>
      <c r="I42" s="480"/>
      <c r="J42" s="480"/>
      <c r="K42" s="480"/>
      <c r="L42" s="480"/>
      <c r="M42" s="480"/>
      <c r="N42" s="480"/>
      <c r="O42" s="480"/>
      <c r="P42" s="480"/>
      <c r="Q42" s="480"/>
      <c r="R42" s="480"/>
      <c r="S42" s="480"/>
      <c r="T42" s="480"/>
      <c r="U42" s="480"/>
      <c r="V42" s="480"/>
      <c r="W42" s="480"/>
      <c r="X42" s="480"/>
      <c r="Y42" s="490"/>
      <c r="Z42" s="531"/>
      <c r="AA42" s="0"/>
      <c r="AB42" s="0"/>
      <c r="AC42" s="543"/>
      <c r="AD42" s="543"/>
      <c r="AE42" s="543"/>
      <c r="AF42" s="543"/>
    </row>
    <row r="43" spans="2:32">
      <c r="AA43" s="543"/>
      <c r="AB43" s="543"/>
      <c r="AC43" s="543"/>
      <c r="AD43" s="543"/>
      <c r="AE43" s="543"/>
      <c r="AF43" s="543"/>
    </row>
    <row r="44" spans="2:32">
      <c r="B44" s="470"/>
      <c r="C44" s="479"/>
      <c r="D44" s="479"/>
      <c r="E44" s="479"/>
      <c r="F44" s="479"/>
      <c r="G44" s="479"/>
      <c r="H44" s="479"/>
      <c r="I44" s="479"/>
      <c r="J44" s="479"/>
      <c r="K44" s="479"/>
      <c r="L44" s="479"/>
      <c r="M44" s="479"/>
      <c r="N44" s="479"/>
      <c r="O44" s="479"/>
      <c r="P44" s="479"/>
      <c r="Q44" s="479"/>
      <c r="R44" s="479"/>
      <c r="S44" s="479"/>
      <c r="T44" s="488"/>
      <c r="U44" s="479"/>
      <c r="V44" s="479"/>
      <c r="W44" s="479"/>
      <c r="X44" s="479"/>
      <c r="Y44" s="488"/>
      <c r="Z44" s="531"/>
      <c r="AA44" s="0"/>
      <c r="AB44" s="0"/>
      <c r="AC44" s="543"/>
      <c r="AD44" s="543"/>
      <c r="AE44" s="543"/>
      <c r="AF44" s="543"/>
    </row>
    <row r="45" spans="2:32">
      <c r="B45" s="475" t="s">
        <v>463</v>
      </c>
      <c r="T45" s="493"/>
      <c r="V45" s="552" t="s">
        <v>478</v>
      </c>
      <c r="W45" s="552" t="s">
        <v>221</v>
      </c>
      <c r="X45" s="552" t="s">
        <v>481</v>
      </c>
      <c r="Y45" s="493"/>
      <c r="Z45" s="531"/>
      <c r="AA45" s="0"/>
      <c r="AB45" s="0"/>
      <c r="AC45" s="543"/>
      <c r="AD45" s="543"/>
      <c r="AE45" s="543"/>
      <c r="AF45" s="543"/>
    </row>
    <row r="46" spans="2:32">
      <c r="B46" s="475"/>
      <c r="D46" s="19" t="s">
        <v>287</v>
      </c>
      <c r="T46" s="493"/>
      <c r="V46" s="552"/>
      <c r="W46" s="552"/>
      <c r="X46" s="552"/>
      <c r="Y46" s="493"/>
      <c r="Z46" s="531"/>
      <c r="AA46" s="0"/>
      <c r="AB46" s="0"/>
      <c r="AC46" s="543"/>
      <c r="AD46" s="543"/>
      <c r="AE46" s="543"/>
      <c r="AF46" s="543"/>
    </row>
    <row r="47" spans="2:32" ht="14.25" customHeight="1">
      <c r="B47" s="475"/>
      <c r="T47" s="493"/>
      <c r="Y47" s="493"/>
      <c r="Z47" s="531"/>
      <c r="AA47" s="0"/>
      <c r="AB47" s="0"/>
      <c r="AC47" s="543"/>
      <c r="AD47" s="543"/>
      <c r="AE47" s="543"/>
      <c r="AF47" s="543"/>
    </row>
    <row r="48" spans="2:32" ht="17.25" customHeight="1">
      <c r="B48" s="475"/>
      <c r="C48" s="19" t="s">
        <v>516</v>
      </c>
      <c r="T48" s="493"/>
      <c r="V48" s="41" t="s">
        <v>78</v>
      </c>
      <c r="W48" s="41" t="s">
        <v>221</v>
      </c>
      <c r="X48" s="41" t="s">
        <v>78</v>
      </c>
      <c r="Y48" s="557"/>
      <c r="AA48" s="543"/>
      <c r="AB48" s="543"/>
      <c r="AC48" s="543"/>
      <c r="AD48" s="543"/>
      <c r="AE48" s="543"/>
      <c r="AF48" s="543"/>
    </row>
    <row r="49" spans="2:32">
      <c r="B49" s="475"/>
      <c r="D49" s="19" t="s">
        <v>416</v>
      </c>
      <c r="T49" s="493"/>
      <c r="V49" s="41"/>
      <c r="W49" s="41"/>
      <c r="X49" s="41"/>
      <c r="Y49" s="525"/>
      <c r="AA49" s="543"/>
      <c r="AB49" s="543"/>
      <c r="AC49" s="543"/>
      <c r="AD49" s="543"/>
      <c r="AE49" s="543"/>
      <c r="AF49" s="543"/>
    </row>
    <row r="50" spans="2:32">
      <c r="B50" s="475"/>
      <c r="T50" s="493"/>
      <c r="V50" s="41"/>
      <c r="W50" s="41"/>
      <c r="X50" s="41"/>
      <c r="Y50" s="525"/>
    </row>
    <row r="51" spans="2:32" ht="17.25" customHeight="1">
      <c r="B51" s="475"/>
      <c r="C51" s="19" t="s">
        <v>517</v>
      </c>
      <c r="T51" s="493"/>
      <c r="V51" s="41" t="s">
        <v>78</v>
      </c>
      <c r="W51" s="41" t="s">
        <v>221</v>
      </c>
      <c r="X51" s="41" t="s">
        <v>78</v>
      </c>
      <c r="Y51" s="557"/>
    </row>
    <row r="52" spans="2:32" ht="17.25" customHeight="1">
      <c r="B52" s="475"/>
      <c r="D52" s="19" t="s">
        <v>36</v>
      </c>
      <c r="T52" s="493"/>
      <c r="V52" s="41"/>
      <c r="W52" s="41"/>
      <c r="X52" s="41"/>
      <c r="Y52" s="557"/>
    </row>
    <row r="53" spans="2:32">
      <c r="B53" s="475"/>
      <c r="T53" s="493"/>
      <c r="V53" s="41"/>
      <c r="W53" s="41"/>
      <c r="X53" s="41"/>
      <c r="Y53" s="525"/>
    </row>
    <row r="54" spans="2:32" ht="17.25" customHeight="1">
      <c r="B54" s="475"/>
      <c r="C54" s="19" t="s">
        <v>518</v>
      </c>
      <c r="T54" s="493"/>
      <c r="V54" s="41" t="s">
        <v>78</v>
      </c>
      <c r="W54" s="41" t="s">
        <v>221</v>
      </c>
      <c r="X54" s="41" t="s">
        <v>78</v>
      </c>
      <c r="Y54" s="557"/>
    </row>
    <row r="55" spans="2:32" ht="17.25" customHeight="1">
      <c r="B55" s="475"/>
      <c r="D55" s="19" t="s">
        <v>519</v>
      </c>
      <c r="T55" s="493"/>
      <c r="V55" s="41"/>
      <c r="W55" s="41"/>
      <c r="X55" s="41"/>
      <c r="Y55" s="557"/>
    </row>
    <row r="56" spans="2:32" ht="13.5" customHeight="1">
      <c r="B56" s="475"/>
      <c r="T56" s="493"/>
      <c r="V56" s="3"/>
      <c r="W56" s="3"/>
      <c r="X56" s="3"/>
      <c r="Y56" s="557"/>
    </row>
    <row r="57" spans="2:32" ht="17.25" customHeight="1">
      <c r="B57" s="475"/>
      <c r="C57" s="19" t="s">
        <v>521</v>
      </c>
      <c r="T57" s="493"/>
      <c r="V57" s="41" t="s">
        <v>78</v>
      </c>
      <c r="W57" s="41" t="s">
        <v>221</v>
      </c>
      <c r="X57" s="41" t="s">
        <v>78</v>
      </c>
      <c r="Y57" s="557"/>
    </row>
    <row r="58" spans="2:32" ht="17.25" customHeight="1">
      <c r="B58" s="475"/>
      <c r="D58" s="19" t="s">
        <v>522</v>
      </c>
      <c r="T58" s="493"/>
      <c r="V58" s="41"/>
      <c r="W58" s="41"/>
      <c r="X58" s="41"/>
      <c r="Y58" s="557"/>
    </row>
    <row r="59" spans="2:32" ht="17.25" customHeight="1">
      <c r="B59" s="475"/>
      <c r="D59" s="19" t="s">
        <v>264</v>
      </c>
      <c r="T59" s="493"/>
      <c r="V59" s="41"/>
      <c r="W59" s="41"/>
      <c r="X59" s="41"/>
      <c r="Y59" s="557"/>
    </row>
    <row r="60" spans="2:32">
      <c r="B60" s="475"/>
      <c r="T60" s="493"/>
      <c r="V60" s="41"/>
      <c r="W60" s="41"/>
      <c r="X60" s="41"/>
      <c r="Y60" s="525"/>
    </row>
    <row r="61" spans="2:32" ht="17.25" customHeight="1">
      <c r="B61" s="475"/>
      <c r="C61" s="19" t="s">
        <v>223</v>
      </c>
      <c r="T61" s="493"/>
      <c r="V61" s="41" t="s">
        <v>78</v>
      </c>
      <c r="W61" s="41" t="s">
        <v>221</v>
      </c>
      <c r="X61" s="41" t="s">
        <v>78</v>
      </c>
      <c r="Y61" s="557"/>
    </row>
    <row r="62" spans="2:32" ht="7.5" customHeight="1">
      <c r="B62" s="472"/>
      <c r="C62" s="480"/>
      <c r="D62" s="480"/>
      <c r="E62" s="480"/>
      <c r="F62" s="480"/>
      <c r="G62" s="480"/>
      <c r="H62" s="480"/>
      <c r="I62" s="480"/>
      <c r="J62" s="480"/>
      <c r="K62" s="480"/>
      <c r="L62" s="480"/>
      <c r="M62" s="480"/>
      <c r="N62" s="480"/>
      <c r="O62" s="480"/>
      <c r="P62" s="480"/>
      <c r="Q62" s="480"/>
      <c r="R62" s="480"/>
      <c r="S62" s="480"/>
      <c r="T62" s="490"/>
      <c r="U62" s="480"/>
      <c r="V62" s="480"/>
      <c r="W62" s="480"/>
      <c r="X62" s="480"/>
      <c r="Y62" s="490"/>
    </row>
    <row r="64" spans="2:32">
      <c r="B64" s="470"/>
      <c r="C64" s="479"/>
      <c r="D64" s="479"/>
      <c r="E64" s="479"/>
      <c r="F64" s="479"/>
      <c r="G64" s="479"/>
      <c r="H64" s="479"/>
      <c r="I64" s="479"/>
      <c r="J64" s="479"/>
      <c r="K64" s="479"/>
      <c r="L64" s="479"/>
      <c r="M64" s="479"/>
      <c r="N64" s="479"/>
      <c r="O64" s="479"/>
      <c r="P64" s="479"/>
      <c r="Q64" s="479"/>
      <c r="R64" s="479"/>
      <c r="S64" s="479"/>
      <c r="T64" s="479"/>
      <c r="U64" s="470"/>
      <c r="V64" s="479"/>
      <c r="W64" s="479"/>
      <c r="X64" s="479"/>
      <c r="Y64" s="488"/>
    </row>
    <row r="65" spans="1:28">
      <c r="B65" s="475" t="s">
        <v>125</v>
      </c>
      <c r="U65" s="475"/>
      <c r="V65" s="552" t="s">
        <v>478</v>
      </c>
      <c r="W65" s="552" t="s">
        <v>221</v>
      </c>
      <c r="X65" s="552" t="s">
        <v>481</v>
      </c>
      <c r="Y65" s="493"/>
    </row>
    <row r="66" spans="1:28">
      <c r="B66" s="475"/>
      <c r="D66" s="19" t="s">
        <v>525</v>
      </c>
      <c r="U66" s="475"/>
      <c r="Y66" s="493"/>
    </row>
    <row r="67" spans="1:28" ht="17.25" customHeight="1">
      <c r="B67" s="475"/>
      <c r="C67" s="19" t="s">
        <v>358</v>
      </c>
      <c r="U67" s="475"/>
      <c r="V67" s="41" t="s">
        <v>78</v>
      </c>
      <c r="W67" s="41" t="s">
        <v>221</v>
      </c>
      <c r="X67" s="41" t="s">
        <v>78</v>
      </c>
      <c r="Y67" s="557"/>
    </row>
    <row r="68" spans="1:28" ht="13.5" customHeight="1">
      <c r="B68" s="475"/>
      <c r="U68" s="475"/>
      <c r="V68" s="41"/>
      <c r="W68" s="41"/>
      <c r="X68" s="41"/>
      <c r="Y68" s="525"/>
    </row>
    <row r="69" spans="1:28" ht="17.25" customHeight="1">
      <c r="B69" s="475"/>
      <c r="C69" s="19" t="s">
        <v>526</v>
      </c>
      <c r="U69" s="475"/>
      <c r="V69" s="41" t="s">
        <v>78</v>
      </c>
      <c r="W69" s="41" t="s">
        <v>221</v>
      </c>
      <c r="X69" s="41" t="s">
        <v>78</v>
      </c>
      <c r="Y69" s="557"/>
    </row>
    <row r="70" spans="1:28" ht="13.5" customHeight="1">
      <c r="B70" s="475"/>
      <c r="U70" s="475"/>
      <c r="V70" s="41"/>
      <c r="W70" s="41"/>
      <c r="X70" s="41"/>
      <c r="Y70" s="525"/>
    </row>
    <row r="71" spans="1:28" ht="17.25" customHeight="1">
      <c r="A71" s="3"/>
      <c r="B71" s="475"/>
      <c r="C71" s="19" t="s">
        <v>165</v>
      </c>
      <c r="U71" s="475"/>
      <c r="V71" s="41" t="s">
        <v>78</v>
      </c>
      <c r="W71" s="41" t="s">
        <v>221</v>
      </c>
      <c r="X71" s="41" t="s">
        <v>78</v>
      </c>
      <c r="Y71" s="557"/>
    </row>
    <row r="72" spans="1:28" ht="13.5" customHeight="1">
      <c r="B72" s="475"/>
      <c r="U72" s="475"/>
      <c r="V72" s="3"/>
      <c r="W72" s="3"/>
      <c r="X72" s="3"/>
      <c r="Y72" s="557"/>
    </row>
    <row r="73" spans="1:28">
      <c r="B73" s="475"/>
      <c r="C73" s="19" t="s">
        <v>529</v>
      </c>
      <c r="U73" s="475"/>
      <c r="V73" s="41" t="s">
        <v>78</v>
      </c>
      <c r="W73" s="41" t="s">
        <v>221</v>
      </c>
      <c r="X73" s="41" t="s">
        <v>78</v>
      </c>
      <c r="Y73" s="557"/>
      <c r="Z73" s="531"/>
      <c r="AA73" s="531"/>
      <c r="AB73" s="531"/>
    </row>
    <row r="74" spans="1:28" ht="13.5" customHeight="1">
      <c r="B74" s="475"/>
      <c r="U74" s="475"/>
      <c r="Y74" s="493"/>
      <c r="Z74" s="531"/>
      <c r="AA74" s="531"/>
      <c r="AB74" s="531"/>
    </row>
    <row r="75" spans="1:28">
      <c r="B75" s="475"/>
      <c r="C75" s="19" t="s">
        <v>155</v>
      </c>
      <c r="U75" s="475"/>
      <c r="V75" s="41" t="s">
        <v>78</v>
      </c>
      <c r="W75" s="41" t="s">
        <v>221</v>
      </c>
      <c r="X75" s="41" t="s">
        <v>78</v>
      </c>
      <c r="Y75" s="557"/>
      <c r="Z75" s="531"/>
      <c r="AA75" s="531"/>
      <c r="AB75" s="531"/>
    </row>
    <row r="76" spans="1:28">
      <c r="B76" s="475"/>
      <c r="U76" s="475"/>
      <c r="Y76" s="493"/>
      <c r="Z76" s="531"/>
      <c r="AA76" s="531"/>
      <c r="AB76" s="531"/>
    </row>
    <row r="77" spans="1:28" ht="16.5" customHeight="1">
      <c r="B77" s="475"/>
      <c r="C77" s="19" t="s">
        <v>532</v>
      </c>
      <c r="U77" s="475"/>
      <c r="V77" s="41" t="s">
        <v>78</v>
      </c>
      <c r="W77" s="41" t="s">
        <v>221</v>
      </c>
      <c r="X77" s="41" t="s">
        <v>78</v>
      </c>
      <c r="Y77" s="557"/>
      <c r="Z77" s="531"/>
      <c r="AA77" s="531"/>
      <c r="AB77" s="531"/>
    </row>
    <row r="78" spans="1:28" ht="5.25" customHeight="1">
      <c r="B78" s="472"/>
      <c r="C78" s="480"/>
      <c r="D78" s="480"/>
      <c r="E78" s="480"/>
      <c r="F78" s="480"/>
      <c r="G78" s="480"/>
      <c r="H78" s="480"/>
      <c r="I78" s="480"/>
      <c r="J78" s="480"/>
      <c r="K78" s="480"/>
      <c r="L78" s="480"/>
      <c r="M78" s="480"/>
      <c r="N78" s="480"/>
      <c r="O78" s="480"/>
      <c r="P78" s="480"/>
      <c r="Q78" s="480"/>
      <c r="R78" s="480"/>
      <c r="S78" s="480"/>
      <c r="T78" s="480"/>
      <c r="U78" s="472"/>
      <c r="V78" s="480"/>
      <c r="W78" s="480"/>
      <c r="X78" s="480"/>
      <c r="Y78" s="490"/>
      <c r="Z78" s="531"/>
      <c r="AA78" s="531"/>
      <c r="AB78" s="531"/>
    </row>
    <row r="80" spans="1:28">
      <c r="B80" s="19" t="s">
        <v>533</v>
      </c>
    </row>
    <row r="81" spans="2:28">
      <c r="B81" s="19" t="s">
        <v>534</v>
      </c>
      <c r="K81" s="531"/>
      <c r="L81" s="531"/>
      <c r="M81" s="531"/>
      <c r="N81" s="531"/>
      <c r="O81" s="531"/>
      <c r="P81" s="531"/>
      <c r="Q81" s="531"/>
      <c r="R81" s="531"/>
      <c r="S81" s="531"/>
      <c r="T81" s="531"/>
      <c r="U81" s="531"/>
      <c r="V81" s="531"/>
      <c r="W81" s="531"/>
      <c r="X81" s="531"/>
      <c r="Y81" s="531"/>
      <c r="Z81" s="531"/>
      <c r="AA81" s="531"/>
      <c r="AB81" s="531"/>
    </row>
    <row r="82" spans="2:28" ht="13.5" customHeight="1">
      <c r="B82" s="19" t="s">
        <v>33</v>
      </c>
      <c r="K82" s="531"/>
      <c r="L82" s="531"/>
      <c r="M82" s="531"/>
      <c r="N82" s="531"/>
      <c r="O82" s="531"/>
      <c r="P82" s="531"/>
      <c r="Q82" s="531"/>
      <c r="R82" s="531"/>
      <c r="S82" s="531"/>
      <c r="T82" s="531"/>
      <c r="U82" s="531"/>
      <c r="V82" s="531"/>
      <c r="W82" s="531"/>
      <c r="X82" s="531"/>
      <c r="Y82" s="531"/>
      <c r="Z82" s="531"/>
      <c r="AA82" s="531"/>
      <c r="AB82" s="531"/>
    </row>
    <row r="84" spans="2:28">
      <c r="B84" s="19" t="s">
        <v>484</v>
      </c>
      <c r="C84" s="531"/>
      <c r="D84" s="531"/>
      <c r="E84" s="531"/>
      <c r="F84" s="531"/>
      <c r="G84" s="531"/>
      <c r="H84" s="531"/>
      <c r="I84" s="531"/>
      <c r="J84" s="531"/>
      <c r="K84" s="531"/>
      <c r="L84" s="531"/>
      <c r="M84" s="531"/>
      <c r="N84" s="531"/>
      <c r="O84" s="531"/>
      <c r="P84" s="531"/>
      <c r="Q84" s="531"/>
      <c r="R84" s="531"/>
      <c r="S84" s="531"/>
      <c r="T84" s="531"/>
      <c r="U84" s="531"/>
      <c r="V84" s="531"/>
      <c r="W84" s="531"/>
      <c r="X84" s="531"/>
      <c r="Y84" s="531"/>
    </row>
    <row r="86" spans="2:28">
      <c r="B86" s="41" t="s">
        <v>428</v>
      </c>
      <c r="C86" s="41"/>
      <c r="D86" s="41"/>
      <c r="E86" s="41"/>
      <c r="F86" s="41"/>
      <c r="G86" s="41"/>
      <c r="H86" s="41"/>
      <c r="I86" s="41"/>
      <c r="J86" s="41"/>
      <c r="K86" s="41"/>
      <c r="L86" s="41"/>
      <c r="M86" s="41"/>
      <c r="N86" s="41"/>
      <c r="O86" s="41"/>
      <c r="P86" s="41"/>
      <c r="Q86" s="41"/>
      <c r="R86" s="41"/>
      <c r="S86" s="41"/>
      <c r="T86" s="41"/>
      <c r="U86" s="41"/>
      <c r="V86" s="41"/>
      <c r="W86" s="41"/>
      <c r="X86" s="41"/>
      <c r="Y86" s="41"/>
    </row>
    <row r="88" spans="2:28" ht="23.25" customHeight="1">
      <c r="B88" s="466" t="s">
        <v>353</v>
      </c>
      <c r="C88" s="466"/>
      <c r="D88" s="466"/>
      <c r="E88" s="466"/>
      <c r="F88" s="466"/>
      <c r="G88" s="494"/>
      <c r="H88" s="498"/>
      <c r="I88" s="498"/>
      <c r="J88" s="498"/>
      <c r="K88" s="498"/>
      <c r="L88" s="498"/>
      <c r="M88" s="498"/>
      <c r="N88" s="498"/>
      <c r="O88" s="498"/>
      <c r="P88" s="498"/>
      <c r="Q88" s="498"/>
      <c r="R88" s="498"/>
      <c r="S88" s="498"/>
      <c r="T88" s="498"/>
      <c r="U88" s="498"/>
      <c r="V88" s="498"/>
      <c r="W88" s="498"/>
      <c r="X88" s="498"/>
      <c r="Y88" s="518"/>
    </row>
    <row r="89" spans="2:28" ht="23.25" customHeight="1">
      <c r="B89" s="466" t="s">
        <v>101</v>
      </c>
      <c r="C89" s="466"/>
      <c r="D89" s="466"/>
      <c r="E89" s="466"/>
      <c r="F89" s="466"/>
      <c r="G89" s="467" t="s">
        <v>78</v>
      </c>
      <c r="H89" s="500" t="s">
        <v>465</v>
      </c>
      <c r="I89" s="500"/>
      <c r="J89" s="500"/>
      <c r="K89" s="500"/>
      <c r="L89" s="41" t="s">
        <v>78</v>
      </c>
      <c r="M89" s="500" t="s">
        <v>470</v>
      </c>
      <c r="N89" s="500"/>
      <c r="O89" s="500"/>
      <c r="P89" s="500"/>
      <c r="Q89" s="41" t="s">
        <v>78</v>
      </c>
      <c r="R89" s="500" t="s">
        <v>472</v>
      </c>
      <c r="S89" s="500"/>
      <c r="T89" s="500"/>
      <c r="U89" s="500"/>
      <c r="V89" s="500"/>
      <c r="W89" s="498"/>
      <c r="X89" s="498"/>
      <c r="Y89" s="518"/>
    </row>
    <row r="90" spans="2:28" ht="20.100000000000001" customHeight="1">
      <c r="B90" s="468" t="s">
        <v>59</v>
      </c>
      <c r="C90" s="477"/>
      <c r="D90" s="477"/>
      <c r="E90" s="477"/>
      <c r="F90" s="486"/>
      <c r="G90" s="477" t="s">
        <v>78</v>
      </c>
      <c r="H90" s="479" t="s">
        <v>308</v>
      </c>
      <c r="I90" s="537"/>
      <c r="J90" s="537"/>
      <c r="K90" s="537"/>
      <c r="L90" s="537"/>
      <c r="M90" s="537"/>
      <c r="N90" s="537"/>
      <c r="O90" s="537"/>
      <c r="P90" s="537"/>
      <c r="Q90" s="537"/>
      <c r="R90" s="537"/>
      <c r="S90" s="537"/>
      <c r="T90" s="537"/>
      <c r="U90" s="537"/>
      <c r="V90" s="537"/>
      <c r="W90" s="537"/>
      <c r="X90" s="537"/>
      <c r="Y90" s="540"/>
    </row>
    <row r="91" spans="2:28" ht="20.100000000000001" customHeight="1">
      <c r="B91" s="513"/>
      <c r="C91" s="41"/>
      <c r="D91" s="41"/>
      <c r="E91" s="41"/>
      <c r="F91" s="525"/>
      <c r="G91" s="41" t="s">
        <v>78</v>
      </c>
      <c r="H91" s="19" t="s">
        <v>487</v>
      </c>
      <c r="I91" s="103"/>
      <c r="J91" s="103"/>
      <c r="K91" s="103"/>
      <c r="L91" s="103"/>
      <c r="M91" s="103"/>
      <c r="N91" s="103"/>
      <c r="O91" s="103"/>
      <c r="P91" s="103"/>
      <c r="Q91" s="103"/>
      <c r="R91" s="103"/>
      <c r="S91" s="103"/>
      <c r="T91" s="103"/>
      <c r="U91" s="103"/>
      <c r="V91" s="103"/>
      <c r="W91" s="103"/>
      <c r="X91" s="103"/>
      <c r="Y91" s="489"/>
    </row>
    <row r="92" spans="2:28" ht="20.100000000000001" customHeight="1">
      <c r="B92" s="469"/>
      <c r="C92" s="478"/>
      <c r="D92" s="478"/>
      <c r="E92" s="478"/>
      <c r="F92" s="487"/>
      <c r="G92" s="478" t="s">
        <v>78</v>
      </c>
      <c r="H92" s="480" t="s">
        <v>489</v>
      </c>
      <c r="I92" s="516"/>
      <c r="J92" s="516"/>
      <c r="K92" s="516"/>
      <c r="L92" s="516"/>
      <c r="M92" s="516"/>
      <c r="N92" s="516"/>
      <c r="O92" s="516"/>
      <c r="P92" s="516"/>
      <c r="Q92" s="516"/>
      <c r="R92" s="516"/>
      <c r="S92" s="516"/>
      <c r="T92" s="516"/>
      <c r="U92" s="516"/>
      <c r="V92" s="516"/>
      <c r="W92" s="516"/>
      <c r="X92" s="516"/>
      <c r="Y92" s="541"/>
    </row>
    <row r="94" spans="2:28">
      <c r="B94" s="470"/>
      <c r="C94" s="479"/>
      <c r="D94" s="479"/>
      <c r="E94" s="479"/>
      <c r="F94" s="479"/>
      <c r="G94" s="479"/>
      <c r="H94" s="479"/>
      <c r="I94" s="479"/>
      <c r="J94" s="479"/>
      <c r="K94" s="479"/>
      <c r="L94" s="479"/>
      <c r="M94" s="479"/>
      <c r="N94" s="479"/>
      <c r="O94" s="479"/>
      <c r="P94" s="479"/>
      <c r="Q94" s="479"/>
      <c r="R94" s="479"/>
      <c r="S94" s="479"/>
      <c r="T94" s="488"/>
      <c r="U94" s="479"/>
      <c r="V94" s="479"/>
      <c r="W94" s="479"/>
      <c r="X94" s="479"/>
      <c r="Y94" s="488"/>
      <c r="Z94" s="531"/>
      <c r="AA94" s="531"/>
      <c r="AB94" s="531"/>
    </row>
    <row r="95" spans="2:28">
      <c r="B95" s="475" t="s">
        <v>176</v>
      </c>
      <c r="T95" s="493"/>
      <c r="V95" s="552" t="s">
        <v>478</v>
      </c>
      <c r="W95" s="552" t="s">
        <v>221</v>
      </c>
      <c r="X95" s="552" t="s">
        <v>481</v>
      </c>
      <c r="Y95" s="493"/>
      <c r="Z95" s="531"/>
      <c r="AA95" s="531"/>
      <c r="AB95" s="531"/>
    </row>
    <row r="96" spans="2:28">
      <c r="B96" s="475"/>
      <c r="T96" s="493"/>
      <c r="Y96" s="493"/>
      <c r="Z96" s="531"/>
      <c r="AA96" s="531"/>
      <c r="AB96" s="531"/>
    </row>
    <row r="97" spans="2:28" ht="17.25" customHeight="1">
      <c r="B97" s="475"/>
      <c r="C97" s="19" t="s">
        <v>346</v>
      </c>
      <c r="T97" s="493"/>
      <c r="V97" s="41" t="s">
        <v>78</v>
      </c>
      <c r="W97" s="41" t="s">
        <v>221</v>
      </c>
      <c r="X97" s="41" t="s">
        <v>78</v>
      </c>
      <c r="Y97" s="557"/>
    </row>
    <row r="98" spans="2:28">
      <c r="B98" s="475"/>
      <c r="T98" s="493"/>
      <c r="V98" s="41"/>
      <c r="W98" s="41"/>
      <c r="X98" s="41"/>
      <c r="Y98" s="525"/>
    </row>
    <row r="99" spans="2:28" ht="17.25" customHeight="1">
      <c r="B99" s="475"/>
      <c r="C99" s="19" t="s">
        <v>435</v>
      </c>
      <c r="T99" s="493"/>
      <c r="V99" s="41" t="s">
        <v>78</v>
      </c>
      <c r="W99" s="41" t="s">
        <v>221</v>
      </c>
      <c r="X99" s="41" t="s">
        <v>78</v>
      </c>
      <c r="Y99" s="557"/>
    </row>
    <row r="100" spans="2:28">
      <c r="B100" s="475"/>
      <c r="T100" s="493"/>
      <c r="V100" s="41"/>
      <c r="W100" s="41"/>
      <c r="X100" s="41"/>
      <c r="Y100" s="525"/>
    </row>
    <row r="101" spans="2:28" ht="17.25" customHeight="1">
      <c r="B101" s="475"/>
      <c r="C101" s="19" t="s">
        <v>537</v>
      </c>
      <c r="T101" s="493"/>
      <c r="V101" s="41" t="s">
        <v>78</v>
      </c>
      <c r="W101" s="41" t="s">
        <v>221</v>
      </c>
      <c r="X101" s="41" t="s">
        <v>78</v>
      </c>
      <c r="Y101" s="557"/>
    </row>
    <row r="102" spans="2:28" ht="7.5" customHeight="1">
      <c r="B102" s="475"/>
      <c r="T102" s="493"/>
      <c r="V102" s="3"/>
      <c r="W102" s="3"/>
      <c r="X102" s="3"/>
      <c r="Y102" s="557"/>
    </row>
    <row r="103" spans="2:28">
      <c r="B103" s="475"/>
      <c r="C103" s="19" t="s">
        <v>53</v>
      </c>
      <c r="T103" s="493"/>
      <c r="V103" s="3"/>
      <c r="W103" s="3"/>
      <c r="X103" s="3"/>
      <c r="Y103" s="557"/>
    </row>
    <row r="104" spans="2:28">
      <c r="B104" s="472"/>
      <c r="C104" s="480"/>
      <c r="D104" s="480"/>
      <c r="E104" s="480"/>
      <c r="F104" s="480"/>
      <c r="G104" s="480"/>
      <c r="H104" s="480"/>
      <c r="I104" s="480"/>
      <c r="J104" s="480"/>
      <c r="K104" s="480"/>
      <c r="L104" s="480"/>
      <c r="M104" s="480"/>
      <c r="N104" s="480"/>
      <c r="O104" s="480"/>
      <c r="P104" s="480"/>
      <c r="Q104" s="480"/>
      <c r="R104" s="480"/>
      <c r="S104" s="480"/>
      <c r="T104" s="490"/>
      <c r="U104" s="480"/>
      <c r="V104" s="480"/>
      <c r="W104" s="480"/>
      <c r="X104" s="480"/>
      <c r="Y104" s="490"/>
    </row>
    <row r="106" spans="2:28">
      <c r="B106" s="470"/>
      <c r="C106" s="479"/>
      <c r="D106" s="479"/>
      <c r="E106" s="479"/>
      <c r="F106" s="479"/>
      <c r="G106" s="479"/>
      <c r="H106" s="479"/>
      <c r="I106" s="479"/>
      <c r="J106" s="479"/>
      <c r="K106" s="479"/>
      <c r="L106" s="479"/>
      <c r="M106" s="479"/>
      <c r="N106" s="479"/>
      <c r="O106" s="479"/>
      <c r="P106" s="479"/>
      <c r="Q106" s="479"/>
      <c r="R106" s="479"/>
      <c r="S106" s="479"/>
      <c r="T106" s="488"/>
      <c r="U106" s="479"/>
      <c r="V106" s="479"/>
      <c r="W106" s="479"/>
      <c r="X106" s="479"/>
      <c r="Y106" s="488"/>
      <c r="Z106" s="531"/>
      <c r="AA106" s="531"/>
      <c r="AB106" s="531"/>
    </row>
    <row r="107" spans="2:28">
      <c r="B107" s="475" t="s">
        <v>538</v>
      </c>
      <c r="T107" s="493"/>
      <c r="V107" s="552" t="s">
        <v>478</v>
      </c>
      <c r="W107" s="552" t="s">
        <v>221</v>
      </c>
      <c r="X107" s="552" t="s">
        <v>481</v>
      </c>
      <c r="Y107" s="493"/>
      <c r="Z107" s="531"/>
      <c r="AA107" s="531"/>
      <c r="AB107" s="531"/>
    </row>
    <row r="108" spans="2:28">
      <c r="B108" s="475"/>
      <c r="T108" s="493"/>
      <c r="Y108" s="493"/>
      <c r="Z108" s="531"/>
      <c r="AA108" s="531"/>
      <c r="AB108" s="531"/>
    </row>
    <row r="109" spans="2:28" ht="17.25" customHeight="1">
      <c r="B109" s="475"/>
      <c r="C109" s="19" t="s">
        <v>346</v>
      </c>
      <c r="T109" s="493"/>
      <c r="V109" s="41" t="s">
        <v>78</v>
      </c>
      <c r="W109" s="41" t="s">
        <v>221</v>
      </c>
      <c r="X109" s="41" t="s">
        <v>78</v>
      </c>
      <c r="Y109" s="557"/>
    </row>
    <row r="110" spans="2:28">
      <c r="B110" s="475"/>
      <c r="T110" s="493"/>
      <c r="V110" s="41"/>
      <c r="W110" s="41"/>
      <c r="X110" s="41"/>
      <c r="Y110" s="525"/>
    </row>
    <row r="111" spans="2:28" ht="13.5" customHeight="1">
      <c r="B111" s="475"/>
      <c r="C111" s="19" t="s">
        <v>540</v>
      </c>
      <c r="T111" s="493"/>
      <c r="V111" s="41" t="s">
        <v>78</v>
      </c>
      <c r="W111" s="41" t="s">
        <v>221</v>
      </c>
      <c r="X111" s="41" t="s">
        <v>78</v>
      </c>
      <c r="Y111" s="557"/>
    </row>
    <row r="112" spans="2:28" ht="7.5" customHeight="1">
      <c r="B112" s="475"/>
      <c r="T112" s="493"/>
      <c r="V112" s="3"/>
      <c r="W112" s="3"/>
      <c r="X112" s="3"/>
      <c r="Y112" s="557"/>
    </row>
    <row r="113" spans="2:28" ht="17.25" customHeight="1">
      <c r="B113" s="475"/>
      <c r="C113" s="19" t="s">
        <v>480</v>
      </c>
      <c r="T113" s="493"/>
      <c r="V113" s="3"/>
      <c r="W113" s="3"/>
      <c r="X113" s="3"/>
      <c r="Y113" s="557"/>
    </row>
    <row r="114" spans="2:28">
      <c r="B114" s="472"/>
      <c r="C114" s="480"/>
      <c r="D114" s="480"/>
      <c r="E114" s="480"/>
      <c r="F114" s="480"/>
      <c r="G114" s="480"/>
      <c r="H114" s="480"/>
      <c r="I114" s="480"/>
      <c r="J114" s="480"/>
      <c r="K114" s="480"/>
      <c r="L114" s="480"/>
      <c r="M114" s="480"/>
      <c r="N114" s="480"/>
      <c r="O114" s="480"/>
      <c r="P114" s="480"/>
      <c r="Q114" s="480"/>
      <c r="R114" s="480"/>
      <c r="S114" s="480"/>
      <c r="T114" s="490"/>
      <c r="U114" s="480"/>
      <c r="V114" s="480"/>
      <c r="W114" s="480"/>
      <c r="X114" s="480"/>
      <c r="Y114" s="490"/>
    </row>
    <row r="117" spans="2:28">
      <c r="K117" s="531"/>
      <c r="L117" s="531"/>
      <c r="M117" s="531"/>
      <c r="N117" s="531"/>
      <c r="O117" s="531"/>
      <c r="P117" s="531"/>
      <c r="Q117" s="531"/>
      <c r="R117" s="531"/>
      <c r="S117" s="531"/>
      <c r="T117" s="531"/>
      <c r="U117" s="531"/>
      <c r="V117" s="531"/>
      <c r="W117" s="531"/>
      <c r="X117" s="531"/>
      <c r="Y117" s="531"/>
      <c r="Z117" s="531"/>
      <c r="AA117" s="531"/>
      <c r="AB117" s="531"/>
    </row>
    <row r="120" spans="2:28">
      <c r="C120" s="543"/>
      <c r="D120" s="543"/>
      <c r="E120" s="543"/>
      <c r="F120" s="543"/>
      <c r="G120" s="543"/>
    </row>
    <row r="121" spans="2:28">
      <c r="C121" s="543"/>
      <c r="D121" s="543"/>
      <c r="E121" s="543"/>
      <c r="F121" s="543"/>
      <c r="G121" s="543"/>
    </row>
    <row r="122" spans="2:28">
      <c r="C122" s="543"/>
      <c r="D122" s="543"/>
      <c r="E122" s="543"/>
      <c r="F122" s="543"/>
      <c r="G122" s="543"/>
    </row>
    <row r="123" spans="2:28">
      <c r="C123" s="543"/>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1"/>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39370078740157483" right="0.39370078740157483" top="0.59055118110236227" bottom="0.39370078740157483" header="0.27559055118110237" footer="0.43307086614173229"/>
  <pageSetup paperSize="9" scale="92" fitToWidth="1" fitToHeight="1" orientation="portrait" usePrinterDefaults="1" r:id="rId1"/>
  <headerFooter alignWithMargins="0">
    <oddHeader>&amp;R&amp;A</oddHeader>
  </headerFooter>
  <rowBreaks count="2" manualBreakCount="2">
    <brk id="43" max="25" man="1"/>
    <brk id="8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別紙１（届出書）</vt:lpstr>
      <vt:lpstr>別紙２</vt:lpstr>
      <vt:lpstr>別紙３</vt:lpstr>
      <vt:lpstr xml:space="preserve">別紙4 </vt:lpstr>
      <vt:lpstr>別紙５</vt:lpstr>
      <vt:lpstr>別紙６</vt:lpstr>
      <vt:lpstr>別紙７</vt:lpstr>
      <vt:lpstr>別紙８</vt:lpstr>
      <vt:lpstr>別紙９</vt:lpstr>
      <vt:lpstr>別紙１０</vt:lpstr>
      <vt:lpstr>別紙１１</vt:lpstr>
      <vt:lpstr>別紙１２</vt:lpstr>
      <vt:lpstr>別紙１３</vt:lpstr>
      <vt:lpstr>別紙１４</vt:lpstr>
      <vt:lpstr>参考様式１</vt:lpstr>
      <vt:lpstr>参考様式２-１</vt:lpstr>
      <vt:lpstr>参考様式２-２</vt:lpstr>
      <vt:lpstr>参考様式２-３</vt:lpstr>
      <vt:lpstr>参考様式２-４</vt:lpstr>
      <vt:lpstr>参考様式２-５</vt:lpstr>
      <vt:lpstr>参考様式２-６</vt:lpstr>
      <vt:lpstr>参考様式２-7</vt:lpstr>
      <vt:lpstr>参考様式２-8</vt:lpstr>
      <vt:lpstr>参考様式３</vt:lpstr>
      <vt:lpstr>標準様式１（1枚版）</vt:lpstr>
      <vt:lpstr>標準様式１(50人)</vt:lpstr>
      <vt:lpstr>標準様式１シフト記号表（勤務時間帯）</vt:lpstr>
      <vt:lpstr>標準様式１【記載例】</vt:lpstr>
      <vt:lpstr>標準様式１【記載例】シフト記号表（勤務時間帯）</vt:lpstr>
      <vt:lpstr>標準様式１記入方法</vt:lpstr>
      <vt:lpstr>標準様式１プルダウン・リスト</vt:lpstr>
    </vt:vector>
  </TitlesOfParts>
  <Manager>
  </Manager>
  <Company>
  </Company>
  <LinksUpToDate>false</LinksUpToDate>
  <SharedDoc>false</SharedDoc>
  <HyperlinkBase>
  </HyperlinkBase>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
  </dc:title>
  <dc:subject>
  </dc:subject>
  <dc:creator>小林 茉優花(kobayashi-mayuka.tl3)</dc:creator>
  <cp:keywords>
  </cp:keywords>
  <dc:description>
  </dc:description>
  <cp:lastModifiedBy>Administrator</cp:lastModifiedBy>
  <cp:lastPrinted>2024-04-05T02:28:43Z</cp:lastPrinted>
  <dcterms:created xsi:type="dcterms:W3CDTF">2023-01-16T02:34:32Z</dcterms:created>
  <dcterms:modified xsi:type="dcterms:W3CDTF">2024-04-14T23:56:36Z</dcterms:modified>
  <cp:category>
  </cp:category>
  <cp:contentStatus xml:space="preserve">
  </cp:contentStatus>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2024-04-14T23:56:36Z</vt:filetime>
  </property>
</Properties>
</file>